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16AF40C-F288-4168-A7B5-D9F54AC5345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21" i="431"/>
  <c r="P14" i="431"/>
  <c r="P22" i="431"/>
  <c r="Q15" i="431"/>
  <c r="Q23" i="431"/>
  <c r="H23" i="431"/>
  <c r="J17" i="431"/>
  <c r="K18" i="431"/>
  <c r="L19" i="431"/>
  <c r="M20" i="431"/>
  <c r="N21" i="431"/>
  <c r="O22" i="431"/>
  <c r="Q16" i="431"/>
  <c r="N22" i="431"/>
  <c r="C10" i="431"/>
  <c r="C18" i="431"/>
  <c r="D11" i="431"/>
  <c r="D19" i="431"/>
  <c r="E12" i="431"/>
  <c r="E20" i="431"/>
  <c r="F13" i="431"/>
  <c r="F21" i="431"/>
  <c r="G14" i="431"/>
  <c r="G22" i="431"/>
  <c r="I16" i="431"/>
  <c r="J9" i="431"/>
  <c r="K10" i="431"/>
  <c r="L11" i="431"/>
  <c r="N13" i="431"/>
  <c r="P15" i="431"/>
  <c r="P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O23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K14" i="431"/>
  <c r="Q12" i="431"/>
  <c r="O11" i="431"/>
  <c r="Q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H19" i="431"/>
  <c r="J21" i="431"/>
  <c r="K22" i="431"/>
  <c r="L23" i="431"/>
  <c r="N9" i="431"/>
  <c r="N17" i="431"/>
  <c r="O18" i="431"/>
  <c r="P19" i="431"/>
  <c r="Q20" i="431"/>
  <c r="N18" i="431"/>
  <c r="Q21" i="431"/>
  <c r="C14" i="431"/>
  <c r="C22" i="431"/>
  <c r="D15" i="431"/>
  <c r="D23" i="431"/>
  <c r="E16" i="431"/>
  <c r="F9" i="431"/>
  <c r="F17" i="431"/>
  <c r="G10" i="431"/>
  <c r="G18" i="431"/>
  <c r="H11" i="431"/>
  <c r="I12" i="431"/>
  <c r="I20" i="431"/>
  <c r="J13" i="431"/>
  <c r="L15" i="431"/>
  <c r="M16" i="431"/>
  <c r="O10" i="431"/>
  <c r="P11" i="431"/>
  <c r="P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O19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13" i="431"/>
  <c r="H15" i="431"/>
  <c r="M12" i="431"/>
  <c r="O14" i="431"/>
  <c r="P23" i="431"/>
  <c r="O15" i="431"/>
  <c r="Q17" i="431"/>
  <c r="R17" i="431" l="1"/>
  <c r="S17" i="431"/>
  <c r="S22" i="431"/>
  <c r="R22" i="431"/>
  <c r="S14" i="431"/>
  <c r="R14" i="431"/>
  <c r="S21" i="431"/>
  <c r="R21" i="431"/>
  <c r="S20" i="431"/>
  <c r="R20" i="431"/>
  <c r="R19" i="431"/>
  <c r="S19" i="431"/>
  <c r="S11" i="431"/>
  <c r="R11" i="431"/>
  <c r="S13" i="431"/>
  <c r="R13" i="431"/>
  <c r="S12" i="431"/>
  <c r="R12" i="431"/>
  <c r="R18" i="431"/>
  <c r="S18" i="431"/>
  <c r="S10" i="431"/>
  <c r="R10" i="431"/>
  <c r="S9" i="431"/>
  <c r="R9" i="431"/>
  <c r="R16" i="431"/>
  <c r="S16" i="431"/>
  <c r="S23" i="431"/>
  <c r="R23" i="431"/>
  <c r="S15" i="431"/>
  <c r="R15" i="431"/>
  <c r="O8" i="431"/>
  <c r="G8" i="431"/>
  <c r="I8" i="431"/>
  <c r="N8" i="431"/>
  <c r="P8" i="431"/>
  <c r="H8" i="431"/>
  <c r="E8" i="431"/>
  <c r="C8" i="431"/>
  <c r="F8" i="431"/>
  <c r="D8" i="431"/>
  <c r="Q8" i="431"/>
  <c r="J8" i="431"/>
  <c r="L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D4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<sst xmlns="http://schemas.openxmlformats.org/spreadsheetml/2006/main" count="35191" uniqueCount="6151">
  <si>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</si>
  <si>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</si>
  <si>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</si>
  <si>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</si>
  <si>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</si>
  <si>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</si>
  <si>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</si>
  <si>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</si>
  <si>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</si>
  <si>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</si>
  <si>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</si>
  <si>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</si>
  <si>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</si>
  <si>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</si>
  <si>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</si>
  <si>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</si>
  <si>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</si>
  <si>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</si>
  <si>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</si>
  <si>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</si>
  <si>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</si>
  <si>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</si>
  <si>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</si>
  <si>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</si>
  <si>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</si>
  <si>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</si>
  <si>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</si>
  <si>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</si>
  <si>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</si>
  <si>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</si>
  <si>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</si>
  <si>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</si>
  <si>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</si>
  <si>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</si>
  <si>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</si>
  <si>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</si>
  <si>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</si>
  <si>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</si>
  <si>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</si>
  <si>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</si>
  <si>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</si>
  <si>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</si>
  <si>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</si>
  <si>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</si>
  <si>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</si>
  <si>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</si>
  <si>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</si>
  <si>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</si>
  <si>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</si>
  <si>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</si>
  <si>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</si>
  <si>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</si>
  <si>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</si>
  <si>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</si>
  <si>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</si>
  <si>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</si>
  <si>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</si>
  <si>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</si>
  <si>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</si>
  <si>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</si>
  <si>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</si>
  <si>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</si>
  <si>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</si>
  <si>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</si>
  <si>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</si>
  <si>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</si>
  <si>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</si>
  <si>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</si>
  <si>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</si>
  <si>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</si>
  <si>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</si>
  <si>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</si>
  <si>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</si>
  <si>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</si>
  <si>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</si>
  <si>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</si>
  <si>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</si>
  <si>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</si>
  <si>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</si>
  <si>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</si>
  <si>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</si>
  <si>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</si>
  <si>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</si>
  <si>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</si>
  <si>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</si>
  <si>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</si>
  <si>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</si>
  <si>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</si>
  <si>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</si>
  <si>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</si>
  <si>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</si>
  <si>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</si>
  <si>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</si>
  <si>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</si>
  <si>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</si>
  <si>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</si>
  <si>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</si>
  <si>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</si>
  <si>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</si>
  <si>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</si>
  <si>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</si>
  <si>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</si>
  <si>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</si>
  <si>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</si>
  <si>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</si>
  <si>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</si>
  <si>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</si>
  <si>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</si>
  <si>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</si>
  <si>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</si>
  <si>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</si>
  <si>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</si>
  <si>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</si>
  <si>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</si>
  <si>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</si>
  <si>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</si>
  <si>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</si>
  <si>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</si>
  <si>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</si>
  <si>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</si>
  <si>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</si>
  <si>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</si>
  <si>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</si>
  <si>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</si>
  <si>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</si>
  <si>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</si>
  <si>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</si>
  <si>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</si>
  <si>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</si>
  <si>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</si>
  <si>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</si>
  <si>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</si>
  <si>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</si>
  <si>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</si>
  <si>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</si>
  <si>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</si>
  <si>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</si>
  <si>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</si>
  <si>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</si>
  <si>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</si>
  <si>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</si>
  <si>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</si>
  <si>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</si>
  <si>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</si>
  <si>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</si>
  <si>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</si>
  <si>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</si>
  <si>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</si>
  <si>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</si>
  <si>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</si>
  <si>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</si>
  <si>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</si>
  <si>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</si>
  <si>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</si>
  <si>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</si>
  <si>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</si>
  <si>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</si>
  <si>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</si>
  <si>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</si>
  <si>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</si>
  <si>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</si>
  <si>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</si>
  <si>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</si>
  <si>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</si>
  <si>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</si>
  <si>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</si>
  <si>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</si>
  <si>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</si>
  <si>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</si>
  <si>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</si>
  <si>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</si>
  <si>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</si>
  <si>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</si>
  <si>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</si>
  <si>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</si>
  <si>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</si>
  <si>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</si>
  <si>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</si>
  <si>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</si>
  <si>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</si>
  <si>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</si>
  <si>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</si>
  <si>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</si>
  <si>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</si>
  <si>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</si>
  <si>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</si>
  <si>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</si>
  <si>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</si>
  <si>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</si>
  <si>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</si>
  <si>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</si>
  <si>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</si>
  <si>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</si>
  <si>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</si>
  <si>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</si>
  <si>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</si>
  <si>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</si>
  <si>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</si>
  <si>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</si>
  <si>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</si>
  <si>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</si>
  <si>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</si>
  <si>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</si>
  <si>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</si>
  <si>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</si>
  <si>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</si>
  <si>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</si>
  <si>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</si>
  <si>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</si>
  <si>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</si>
  <si>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</si>
  <si>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</si>
  <si>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</si>
  <si>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</si>
  <si>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</si>
  <si>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</si>
  <si>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</si>
  <si>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</si>
  <si>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</si>
  <si>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</si>
  <si>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</si>
  <si>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</si>
  <si>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</si>
  <si>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</si>
  <si>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</si>
  <si>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</si>
  <si>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</si>
  <si>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</si>
  <si>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</si>
  <si>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</si>
  <si>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</si>
  <si>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</si>
  <si>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</si>
  <si>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</si>
  <si>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</si>
  <si>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</si>
  <si>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</si>
  <si>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</si>
  <si>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</si>
  <si>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</si>
  <si>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</si>
  <si>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</si>
  <si>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</si>
  <si>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</si>
  <si>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</si>
  <si>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</si>
  <si>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</si>
  <si>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</si>
  <si>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</si>
  <si>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</si>
  <si>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</si>
  <si>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</si>
  <si>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</si>
  <si>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</si>
  <si>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</si>
  <si>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</si>
  <si>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</si>
  <si>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</si>
  <si>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</si>
  <si>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</si>
  <si>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</si>
  <si>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</si>
  <si>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</si>
  <si>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</si>
  <si>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</si>
  <si>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</si>
  <si>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</si>
  <si>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</si>
  <si>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</si>
  <si>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</si>
  <si>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</si>
  <si>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</si>
  <si>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</si>
  <si>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</si>
  <si>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</si>
  <si>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</si>
  <si>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</si>
  <si>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</si>
  <si>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</si>
  <si>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</si>
  <si>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</si>
  <si>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</si>
  <si>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</si>
  <si>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</si>
  <si>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</si>
  <si>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</si>
  <si>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</si>
  <si>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</si>
  <si>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</si>
  <si>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</si>
  <si>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</si>
  <si>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</si>
  <si>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</si>
  <si>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</si>
  <si>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</si>
  <si>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</si>
  <si>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</si>
  <si>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</si>
  <si>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</si>
  <si>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</si>
  <si>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</si>
  <si>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</si>
  <si>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</si>
  <si>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</si>
  <si>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</si>
  <si>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</si>
  <si>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</si>
  <si>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</si>
  <si>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</si>
  <si>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</si>
  <si>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</si>
  <si>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</si>
  <si>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</si>
  <si>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</si>
  <si>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</si>
  <si>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</si>
  <si>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</si>
  <si>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</si>
  <si>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</si>
  <si>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</si>
  <si>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</si>
  <si>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</si>
  <si>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</si>
  <si>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</si>
  <si>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</si>
  <si>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</si>
  <si>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</si>
  <si>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</si>
  <si>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</si>
  <si>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</si>
  <si>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</si>
  <si>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</si>
  <si>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</si>
  <si>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</si>
  <si>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</si>
  <si>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</si>
  <si>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</si>
  <si>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</si>
  <si>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</si>
  <si>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</si>
  <si>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</si>
  <si>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</si>
  <si>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</si>
  <si>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</si>
  <si>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</si>
  <si>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</si>
  <si>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</si>
  <si>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</si>
  <si>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</si>
  <si>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</si>
  <si>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</si>
  <si>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</si>
  <si>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</si>
  <si>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</si>
  <si>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</si>
  <si>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</si>
  <si>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</si>
  <si>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</si>
  <si>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</si>
  <si>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</si>
  <si>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</si>
  <si>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</si>
  <si>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</si>
  <si>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</si>
  <si>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</si>
  <si>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</si>
  <si>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</si>
  <si>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</si>
  <si>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</si>
  <si>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</si>
  <si>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</si>
  <si>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</si>
  <si>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</si>
  <si>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</si>
  <si>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</si>
  <si>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</si>
  <si>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</si>
  <si>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</si>
  <si>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</si>
  <si>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</si>
  <si>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</si>
  <si>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</si>
  <si>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</si>
  <si>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</si>
  <si>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</si>
  <si>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</si>
  <si>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</si>
  <si>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</si>
  <si>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</si>
  <si>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</si>
  <si>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</si>
  <si>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</si>
  <si>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</si>
  <si>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</si>
  <si>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</si>
  <si>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</si>
  <si>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</si>
  <si>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</si>
  <si>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</si>
  <si>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</si>
  <si>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</si>
  <si>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</si>
  <si>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</si>
  <si>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</si>
  <si>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</si>
  <si>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</si>
  <si>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</si>
  <si>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</si>
  <si>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</si>
  <si>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</si>
  <si>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</si>
  <si>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</si>
  <si>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</si>
  <si>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</si>
  <si>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</si>
  <si>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</si>
  <si>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</si>
  <si>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</si>
  <si>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</si>
  <si>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</si>
  <si>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</si>
  <si>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</si>
  <si>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</si>
  <si>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</si>
  <si>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</si>
  <si>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</si>
  <si>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</si>
  <si>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</si>
  <si>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</si>
  <si>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</si>
  <si>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</si>
  <si>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</si>
  <si>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</si>
  <si>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</si>
  <si>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</si>
  <si>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</si>
  <si>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</si>
  <si>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</si>
  <si>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</si>
  <si>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</si>
  <si>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</si>
  <si>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</si>
  <si>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</si>
  <si>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</si>
  <si>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</si>
  <si>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</si>
  <si>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</si>
  <si>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</si>
  <si>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</si>
  <si>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</si>
  <si>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</si>
  <si>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</si>
  <si>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</si>
  <si>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</si>
  <si>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</si>
  <si>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</si>
  <si>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</si>
  <si>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</si>
  <si>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</si>
  <si>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</si>
  <si>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</si>
  <si>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</si>
  <si>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</si>
  <si>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</si>
  <si>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</si>
  <si>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</si>
  <si>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</si>
  <si>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</si>
  <si>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</si>
  <si>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</si>
  <si>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</si>
  <si>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</si>
  <si>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</si>
  <si>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</si>
  <si>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</si>
  <si>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</si>
  <si>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</si>
  <si>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</si>
  <si>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</si>
  <si>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</si>
  <si>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</si>
  <si>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</si>
  <si>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</si>
  <si>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</si>
  <si>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</si>
  <si>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</si>
  <si>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</si>
  <si>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</si>
  <si>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</si>
  <si>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</si>
  <si>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</si>
  <si>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</si>
  <si>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</si>
  <si>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</si>
  <si>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</si>
  <si>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</si>
  <si>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</si>
  <si>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</si>
  <si>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</si>
  <si>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</si>
  <si>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</si>
  <si>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</si>
  <si>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</si>
  <si>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</si>
  <si>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</si>
  <si>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</si>
  <si>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</si>
  <si>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</si>
  <si>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</si>
  <si>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</si>
  <si>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</si>
  <si>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</si>
  <si>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</si>
  <si>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</si>
  <si>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</si>
  <si>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</si>
  <si>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</si>
  <si>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</si>
  <si>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</si>
  <si>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</si>
  <si>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</si>
  <si>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</si>
  <si>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</si>
  <si>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</si>
  <si>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</si>
  <si>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</si>
  <si>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</si>
  <si>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</si>
  <si>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</si>
  <si>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</si>
  <si>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</si>
  <si>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</si>
  <si>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</si>
  <si>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</si>
  <si>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</si>
  <si>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</si>
  <si>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</si>
  <si>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</si>
  <si>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</si>
  <si>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</si>
  <si>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</si>
  <si>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</si>
  <si>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</si>
  <si>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</si>
  <si>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</si>
  <si>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</si>
  <si>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</si>
  <si>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</si>
  <si>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</si>
  <si>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</si>
  <si>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</si>
  <si>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</si>
  <si>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</si>
  <si>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</si>
  <si>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</si>
  <si>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</si>
  <si>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</si>
  <si>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</si>
  <si>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</si>
  <si>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</si>
  <si>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</si>
  <si>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</si>
  <si>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</si>
  <si>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</si>
  <si>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</si>
  <si>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</si>
  <si>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</si>
  <si>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</si>
  <si>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</si>
  <si>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</si>
  <si>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</si>
  <si>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</si>
  <si>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</si>
  <si>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</si>
  <si>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</si>
  <si>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</si>
  <si>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</si>
  <si>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</si>
  <si>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</si>
  <si>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</si>
  <si>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</si>
  <si>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</si>
  <si>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</si>
  <si>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</si>
  <si>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</si>
  <si>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</si>
  <si>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</si>
  <si>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</si>
  <si>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</si>
  <si>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</si>
  <si>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</si>
  <si>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</si>
  <si>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</si>
  <si>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</si>
  <si>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</si>
  <si>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</si>
  <si>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</si>
  <si>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</si>
  <si>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</si>
  <si>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</si>
  <si>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</si>
  <si>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</si>
  <si>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</si>
  <si>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</si>
  <si>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</si>
  <si>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</si>
  <si>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</si>
  <si>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</si>
  <si>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</si>
  <si>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</si>
  <si>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</si>
  <si>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</si>
  <si>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</si>
  <si>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</si>
  <si>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</si>
  <si>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</si>
  <si>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</si>
  <si>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</si>
  <si>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</si>
  <si>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</si>
  <si>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</si>
  <si>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</si>
  <si>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P</t>
  </si>
  <si>
    <t>AGEN 5</t>
  </si>
  <si>
    <t>POR TBL NOB 90X5MG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</si>
  <si>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</si>
  <si>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</si>
  <si>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</si>
  <si>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</si>
  <si>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</si>
  <si>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</si>
  <si>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</si>
  <si>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</si>
  <si>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</si>
  <si>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</si>
  <si>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</si>
  <si>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</si>
  <si>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</si>
  <si>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</si>
  <si>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</si>
  <si>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</si>
  <si>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</si>
  <si>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</si>
  <si>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</si>
  <si>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</si>
  <si>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</si>
  <si>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</si>
  <si>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</si>
  <si>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</si>
  <si>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</si>
  <si>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</si>
  <si>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</si>
  <si>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</si>
  <si>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</si>
  <si>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</si>
  <si>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</si>
  <si>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</si>
  <si>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</si>
  <si>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ARDEAELYTOSOL CONC. NATRIUMHYDROGENKARBONÁT 4,2%</t>
  </si>
  <si>
    <t>42MG/ML INF CNC SOL 20X80ML</t>
  </si>
  <si>
    <t>ARIXTRA</t>
  </si>
  <si>
    <t>INJ SOL 10X0.5ML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</si>
  <si>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</si>
  <si>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</si>
  <si>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</si>
  <si>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</si>
  <si>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</si>
  <si>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</si>
  <si>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</si>
  <si>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</si>
  <si>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</si>
  <si>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</si>
  <si>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</si>
  <si>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</si>
  <si>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</si>
  <si>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</si>
  <si>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</si>
  <si>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</si>
  <si>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</si>
  <si>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</si>
  <si>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</si>
  <si>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</si>
  <si>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</si>
  <si>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50MG TBL PRO 100</t>
  </si>
  <si>
    <t>BETALOC ZOK 100 MG</t>
  </si>
  <si>
    <t>TBL RET 30X100MG</t>
  </si>
  <si>
    <t>BIGITAL</t>
  </si>
  <si>
    <t>10MG/5MG TBL NOB 30</t>
  </si>
  <si>
    <t>BIOFENAC 100 MG POTAHOVANÉ TABLETY</t>
  </si>
  <si>
    <t>POR TBL FLM 20X100MG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</si>
  <si>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</si>
  <si>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</si>
  <si>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</si>
  <si>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</si>
  <si>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</si>
  <si>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</si>
  <si>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</si>
  <si>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</si>
  <si>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</si>
  <si>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</si>
  <si>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</si>
  <si>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</si>
  <si>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</si>
  <si>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</si>
  <si>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</si>
  <si>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</si>
  <si>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</si>
  <si>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</si>
  <si>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</si>
  <si>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</si>
  <si>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</si>
  <si>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</si>
  <si>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</si>
  <si>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</si>
  <si>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</si>
  <si>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CARBOSORB</t>
  </si>
  <si>
    <t>320MG TBL NOB 20</t>
  </si>
  <si>
    <t>CARVESAN 6,25</t>
  </si>
  <si>
    <t>POR TBL NOB 100X6,25MG</t>
  </si>
  <si>
    <t>CEREBROLYSIN</t>
  </si>
  <si>
    <t>INJ SOL 5X10ML</t>
  </si>
  <si>
    <t>CEZERA 5 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</si>
  <si>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</si>
  <si>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</si>
  <si>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</si>
  <si>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</si>
  <si>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</si>
  <si>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</si>
  <si>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CLARINASE REPETABS</t>
  </si>
  <si>
    <t>POR TBL PRO 14 II</t>
  </si>
  <si>
    <t>CODEIN SLOVAKOFARMA 30MG</t>
  </si>
  <si>
    <t>TBL 10X30MG-BLISTR</t>
  </si>
  <si>
    <t>CONCOR 5</t>
  </si>
  <si>
    <t>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</si>
  <si>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</si>
  <si>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</si>
  <si>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</si>
  <si>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</si>
  <si>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</si>
  <si>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</si>
  <si>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</si>
  <si>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</si>
  <si>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</si>
  <si>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</si>
  <si>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</si>
  <si>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</si>
  <si>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</si>
  <si>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</si>
  <si>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</si>
  <si>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</si>
  <si>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</si>
  <si>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</si>
  <si>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</si>
  <si>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</si>
  <si>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</si>
  <si>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</si>
  <si>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</si>
  <si>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DERMOVATE</t>
  </si>
  <si>
    <t>UNG 1X25GM 0.05%</t>
  </si>
  <si>
    <t>DETRALEX</t>
  </si>
  <si>
    <t>POR TBL FLM 120X500MG</t>
  </si>
  <si>
    <t>TBL OBD 30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</si>
  <si>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</si>
  <si>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</si>
  <si>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</si>
  <si>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</si>
  <si>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</si>
  <si>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</si>
  <si>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</si>
  <si>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</si>
  <si>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</si>
  <si>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</si>
  <si>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</si>
  <si>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</si>
  <si>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</si>
  <si>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</si>
  <si>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</si>
  <si>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</si>
  <si>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</si>
  <si>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</si>
  <si>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</si>
  <si>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</si>
  <si>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</si>
  <si>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</si>
  <si>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</si>
  <si>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</si>
  <si>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</si>
  <si>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</si>
  <si>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</si>
  <si>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</si>
  <si>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</si>
  <si>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</si>
  <si>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DORETA 75 MG/650 MG</t>
  </si>
  <si>
    <t>POR TBL FLM 90</t>
  </si>
  <si>
    <t>POR TBL FLM 10</t>
  </si>
  <si>
    <t>DUOPLAVIN 75 MG/100 MG</t>
  </si>
  <si>
    <t>POR TBL FLM 28</t>
  </si>
  <si>
    <t>DUPHALAC</t>
  </si>
  <si>
    <t>667MG/ML POR SOL 1X200ML IV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</si>
  <si>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</si>
  <si>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</si>
  <si>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</si>
  <si>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</si>
  <si>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</si>
  <si>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</si>
  <si>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</si>
  <si>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</si>
  <si>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</si>
  <si>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</si>
  <si>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</si>
  <si>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</si>
  <si>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</si>
  <si>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</si>
  <si>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</si>
  <si>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DRM UNG 1X15GM 0.1%</t>
  </si>
  <si>
    <t>ENDIARON</t>
  </si>
  <si>
    <t>250MG TBL FLM 20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</si>
  <si>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</si>
  <si>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</si>
  <si>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</si>
  <si>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</si>
  <si>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</si>
  <si>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</si>
  <si>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</si>
  <si>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</si>
  <si>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</si>
  <si>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</si>
  <si>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</si>
  <si>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</si>
  <si>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</si>
  <si>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</si>
  <si>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EUTHYROX</t>
  </si>
  <si>
    <t>137MCG TBL NOB 100 II</t>
  </si>
  <si>
    <t>100MCG TBL NOB 100 I</t>
  </si>
  <si>
    <t>75MCG TBL NOB 100 II</t>
  </si>
  <si>
    <t>EUTHYROX 50</t>
  </si>
  <si>
    <t>TBL 100X50RG</t>
  </si>
  <si>
    <t>EXACYL</t>
  </si>
  <si>
    <t>POR TBLFLM20X500MG</t>
  </si>
  <si>
    <t>FAKTU 100MG/2,5MG</t>
  </si>
  <si>
    <t>SUP 20</t>
  </si>
  <si>
    <t>FERRLECIT</t>
  </si>
  <si>
    <t>INJ SOL 6X5ML/62.5MG</t>
  </si>
  <si>
    <t>FLUDROCORTISON SQUIBB</t>
  </si>
  <si>
    <t>TBL 100X0.1MG</t>
  </si>
  <si>
    <t>FLUMAZENIL PHARMASELECT</t>
  </si>
  <si>
    <t>0,1MG/ML INJ SOL+INF CNC SOL 5X5ML</t>
  </si>
  <si>
    <t>FLUTIFORM K-HALER</t>
  </si>
  <si>
    <t>125MCG/5MCG/DÁV INH SUS PSS 1X120DÁV</t>
  </si>
  <si>
    <t>FOKUSIN</t>
  </si>
  <si>
    <t>POR CPS RDR 90X0.4MG</t>
  </si>
  <si>
    <t>POR CPS RDR30X0.4MG</t>
  </si>
  <si>
    <t>FRAXIPARINE</t>
  </si>
  <si>
    <t>INJ SOL 10X0.8ML</t>
  </si>
  <si>
    <t>INJ SOL 10X0.3ML</t>
  </si>
  <si>
    <t>INJ SOL 10X1ML</t>
  </si>
  <si>
    <t>INJ SOL 10X0.4ML</t>
  </si>
  <si>
    <t>INJ SOL 10X0.6ML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</si>
  <si>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</si>
  <si>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</si>
  <si>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</si>
  <si>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</si>
  <si>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</si>
  <si>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</si>
  <si>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</si>
  <si>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</si>
  <si>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</si>
  <si>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</si>
  <si>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 xml:space="preserve">GABANOX 300MG </t>
  </si>
  <si>
    <t>CPS DUR 90</t>
  </si>
  <si>
    <t>GERATAM 3 G</t>
  </si>
  <si>
    <t>INJ SOL 4X15ML/3GM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</si>
  <si>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</si>
  <si>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</si>
  <si>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</si>
  <si>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</si>
  <si>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</si>
  <si>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</si>
  <si>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</si>
  <si>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</si>
  <si>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</si>
  <si>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</si>
  <si>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</si>
  <si>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</si>
  <si>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</si>
  <si>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</si>
  <si>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</si>
  <si>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</si>
  <si>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</si>
  <si>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</si>
  <si>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</si>
  <si>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</si>
  <si>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</si>
  <si>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</si>
  <si>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</si>
  <si>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</si>
  <si>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</si>
  <si>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</si>
  <si>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</si>
  <si>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</si>
  <si>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</si>
  <si>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</si>
  <si>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</si>
  <si>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</si>
  <si>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</si>
  <si>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</si>
  <si>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</si>
  <si>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</si>
  <si>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</si>
  <si>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10X500MLPELAH</t>
  </si>
  <si>
    <t>INF SOL 20X100MLPELAH</t>
  </si>
  <si>
    <t>INF SOL 10X250MLPELAH</t>
  </si>
  <si>
    <t>IBALGIN</t>
  </si>
  <si>
    <t>50MG/G CRM 50G</t>
  </si>
  <si>
    <t>IBALGIN 400</t>
  </si>
  <si>
    <t>400MG TBL FLM 36</t>
  </si>
  <si>
    <t>400MG TBL FLM 48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</si>
  <si>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</si>
  <si>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</si>
  <si>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</si>
  <si>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</si>
  <si>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</si>
  <si>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</si>
  <si>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</si>
  <si>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</si>
  <si>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</si>
  <si>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</si>
  <si>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</si>
  <si>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</si>
  <si>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</si>
  <si>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</si>
  <si>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</si>
  <si>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</si>
  <si>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</si>
  <si>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</si>
  <si>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</si>
  <si>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</si>
  <si>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40(2X20)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</si>
  <si>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</si>
  <si>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</si>
  <si>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</si>
  <si>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</si>
  <si>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</si>
  <si>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</si>
  <si>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</si>
  <si>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TBL MAGN.LACT 0,5G+B6 0,02G, 100TBL</t>
  </si>
  <si>
    <t>KLACID 500</t>
  </si>
  <si>
    <t>POR TBL FLM 14X500MG</t>
  </si>
  <si>
    <t>Klysma salinické 135ml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</si>
  <si>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</si>
  <si>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</si>
  <si>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</si>
  <si>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</si>
  <si>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</si>
  <si>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</si>
  <si>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LEXAURIN 3</t>
  </si>
  <si>
    <t>3MG TBL NOB 30</t>
  </si>
  <si>
    <t>3MG TBL NOB 28</t>
  </si>
  <si>
    <t>LIDOCAIN EGIS 10 %</t>
  </si>
  <si>
    <t>DRM SPR SOL 1X38GM</t>
  </si>
  <si>
    <t>LIOTON 100 000 GEL</t>
  </si>
  <si>
    <t>DRM GEL 1X100GM</t>
  </si>
  <si>
    <t>LIPOVÝ ČAJ LEROS</t>
  </si>
  <si>
    <t>SPC 20X1.5GM(SÁČKY)</t>
  </si>
  <si>
    <t>LOKREN 20 MG</t>
  </si>
  <si>
    <t>POR TBL FLM 98X20MG</t>
  </si>
  <si>
    <t>LOPERON CPS</t>
  </si>
  <si>
    <t>POR CPS DUR 20X2MG</t>
  </si>
  <si>
    <t>POR CPS DUR 10X2MG</t>
  </si>
  <si>
    <t>LORADUR MITE</t>
  </si>
  <si>
    <t>POR TBL NOB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</si>
  <si>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</si>
  <si>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</si>
  <si>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</si>
  <si>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</si>
  <si>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</si>
  <si>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</si>
  <si>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</si>
  <si>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</si>
  <si>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</si>
  <si>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</si>
  <si>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</si>
  <si>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</si>
  <si>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</si>
  <si>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</si>
  <si>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</si>
  <si>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</si>
  <si>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</si>
  <si>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</si>
  <si>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</si>
  <si>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</si>
  <si>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</si>
  <si>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MONO MACK DEPOT</t>
  </si>
  <si>
    <t>POR TBL PRO 28X100MG</t>
  </si>
  <si>
    <t>MORPHIN BIOTIKA 1%</t>
  </si>
  <si>
    <t>INJ 10X1ML/10MG</t>
  </si>
  <si>
    <t>MUSCORIL CPS</t>
  </si>
  <si>
    <t>POR CPS DUR 30X4MG</t>
  </si>
  <si>
    <t>NAC AL 600 ŠUMIVÉ TABLETY</t>
  </si>
  <si>
    <t>POR TBL EFF 50X600MG</t>
  </si>
  <si>
    <t>POR TBL EFF20X600MG</t>
  </si>
  <si>
    <t>POR TBL EFF10X600MG</t>
  </si>
  <si>
    <t>NEBIVOLOL SANDOZ 5 MG</t>
  </si>
  <si>
    <t>POR TBL NOB 28X5MG</t>
  </si>
  <si>
    <t>NEODOLPASSE</t>
  </si>
  <si>
    <t>75MG/30MG INF SOL 10X250ML</t>
  </si>
  <si>
    <t>NEUROL 0.25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</si>
  <si>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</si>
  <si>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</si>
  <si>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</si>
  <si>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</si>
  <si>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</si>
  <si>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</si>
  <si>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</si>
  <si>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</si>
  <si>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NITRO POHL INFUS.</t>
  </si>
  <si>
    <t>INF 10X10ML/10MG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</si>
  <si>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</si>
  <si>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</si>
  <si>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</si>
  <si>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</si>
  <si>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</si>
  <si>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</si>
  <si>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</si>
  <si>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</si>
  <si>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</si>
  <si>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</si>
  <si>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</si>
  <si>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OPHTHALMO-SEPTONEX</t>
  </si>
  <si>
    <t>OPH GTT SOL 1X10ML PLAST</t>
  </si>
  <si>
    <t>OTOBACID N</t>
  </si>
  <si>
    <t>0,2MG/G+5MG/G+479,8MG/G AUR GTT SOL 1X5ML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</si>
  <si>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</si>
  <si>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</si>
  <si>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</si>
  <si>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</si>
  <si>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</si>
  <si>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</si>
  <si>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</si>
  <si>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</si>
  <si>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</si>
  <si>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</si>
  <si>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</si>
  <si>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</si>
  <si>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</si>
  <si>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</si>
  <si>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</si>
  <si>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5 MG/5 MG</t>
  </si>
  <si>
    <t>POR TBL NOB 120</t>
  </si>
  <si>
    <t>PRESTARIUM NEO</t>
  </si>
  <si>
    <t>PRESTARIUM NEO COMBI 5mg/1,25mg</t>
  </si>
  <si>
    <t>PROPOFOL 1% MCT/LCT FRESENIUS</t>
  </si>
  <si>
    <t>INJ EML 5X20ML</t>
  </si>
  <si>
    <t>RAPIFEN</t>
  </si>
  <si>
    <t>0,5MG/ML INJ SOL 5X2ML</t>
  </si>
  <si>
    <t>RINGERFUNDIN B.BRAUN</t>
  </si>
  <si>
    <t>INF SOL 10X500ML PE</t>
  </si>
  <si>
    <t>INF SOL10X1000ML PE</t>
  </si>
  <si>
    <t>RINGERUV ROZTOK BRAUN</t>
  </si>
  <si>
    <t>INF 10X500ML(LDPE)</t>
  </si>
  <si>
    <t>RIVOTRIL 2 MG</t>
  </si>
  <si>
    <t>TBL 30X2MG</t>
  </si>
  <si>
    <t>Rosen Pinio-Nasal nosní sprej 10ml</t>
  </si>
  <si>
    <t>ROSUMOP 20 MG</t>
  </si>
  <si>
    <t>ROSUMOP 40 MG</t>
  </si>
  <si>
    <t>POR TBL FLM 30X40MG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</si>
  <si>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</si>
  <si>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</si>
  <si>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</si>
  <si>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</si>
  <si>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</si>
  <si>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</si>
  <si>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</si>
  <si>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</si>
  <si>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</si>
  <si>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</si>
  <si>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</si>
  <si>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</si>
  <si>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</si>
  <si>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</si>
  <si>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</si>
  <si>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</si>
  <si>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</si>
  <si>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</si>
  <si>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</si>
  <si>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</si>
  <si>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</si>
  <si>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</si>
  <si>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</si>
  <si>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</si>
  <si>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</si>
  <si>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</si>
  <si>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</si>
  <si>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</si>
  <si>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</si>
  <si>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</si>
  <si>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</si>
  <si>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</si>
  <si>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</si>
  <si>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</si>
  <si>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</si>
  <si>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</si>
  <si>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</si>
  <si>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TELMISARTAN SANDOZ</t>
  </si>
  <si>
    <t>80MG TBL NOB 100</t>
  </si>
  <si>
    <t>TENSIOMIN</t>
  </si>
  <si>
    <t>TBL 30X25MG</t>
  </si>
  <si>
    <t>TEZZIMI</t>
  </si>
  <si>
    <t>10MG TBL NOB 30 I</t>
  </si>
  <si>
    <t>THIAMIN LECIVA</t>
  </si>
  <si>
    <t>INJ 10X2ML/100MG</t>
  </si>
  <si>
    <t>TIAPRIDAL</t>
  </si>
  <si>
    <t>INJ SOL 12X2ML/100MG</t>
  </si>
  <si>
    <t>TORECAN</t>
  </si>
  <si>
    <t>INJ 5X1ML/6.5MG</t>
  </si>
  <si>
    <t>TORVACARD NEO 40 MG</t>
  </si>
  <si>
    <t>TRAJENTA 5 MG</t>
  </si>
  <si>
    <t>POR TBL FLM 30X5MG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</si>
  <si>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</si>
  <si>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</si>
  <si>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</si>
  <si>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</si>
  <si>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</si>
  <si>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</si>
  <si>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POR TBL FLM 30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</si>
  <si>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</si>
  <si>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</si>
  <si>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</si>
  <si>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</si>
  <si>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</si>
  <si>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</si>
  <si>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</si>
  <si>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</si>
  <si>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</si>
  <si>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</si>
  <si>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</si>
  <si>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</si>
  <si>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VALSACOMBI 160 MG/12,5 MG</t>
  </si>
  <si>
    <t>POR TBL FLM 84X160MG/12.5MG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</si>
  <si>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</si>
  <si>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</si>
  <si>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</si>
  <si>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</si>
  <si>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</si>
  <si>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</si>
  <si>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</si>
  <si>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100X25MG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</si>
  <si>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</si>
  <si>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</si>
  <si>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</si>
  <si>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</si>
  <si>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</si>
  <si>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</si>
  <si>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</si>
  <si>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</si>
  <si>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</si>
  <si>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</si>
  <si>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POR TBL NOB 50X20MG</t>
  </si>
  <si>
    <t>XARELTO 10 MG</t>
  </si>
  <si>
    <t>POR TBL FLM 100X10MG</t>
  </si>
  <si>
    <t>ZALDIAR</t>
  </si>
  <si>
    <t>37,5MG/325MG TBL FLM 30X1</t>
  </si>
  <si>
    <t>POR TBL FLM 20</t>
  </si>
  <si>
    <t>ZODAC</t>
  </si>
  <si>
    <t>TBL OBD 60X10MG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</si>
  <si>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</si>
  <si>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</si>
  <si>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</si>
  <si>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</si>
  <si>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</si>
  <si>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</si>
  <si>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</si>
  <si>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</si>
  <si>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POR TBL FLM 56X75MG</t>
  </si>
  <si>
    <t>léky - parenterální výživa (LEK)</t>
  </si>
  <si>
    <t>NUTRIFLEX OMEGA SPECIAL 56/144</t>
  </si>
  <si>
    <t>INF EML 5X1250ML</t>
  </si>
  <si>
    <t>léky - enterální výživa (LEK)</t>
  </si>
  <si>
    <t>CUBITAN S PŘÍCHUTÍ ČOKOLÁDOVOU</t>
  </si>
  <si>
    <t>POR SOL 4X200ML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</si>
  <si>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</si>
  <si>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</si>
  <si>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</si>
  <si>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</si>
  <si>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</si>
  <si>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</si>
  <si>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</si>
  <si>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</si>
  <si>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</si>
  <si>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</si>
  <si>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</si>
  <si>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</si>
  <si>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</si>
  <si>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</si>
  <si>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</si>
  <si>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</si>
  <si>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</si>
  <si>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</si>
  <si>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</si>
  <si>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</si>
  <si>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</si>
  <si>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</si>
  <si>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</si>
  <si>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</si>
  <si>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</si>
  <si>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</si>
  <si>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</si>
  <si>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</si>
  <si>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</si>
  <si>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</si>
  <si>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</si>
  <si>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</si>
  <si>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</si>
  <si>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</si>
  <si>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</si>
  <si>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</si>
  <si>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</si>
  <si>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</si>
  <si>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</si>
  <si>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</si>
  <si>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</si>
  <si>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</si>
  <si>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</si>
  <si>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</si>
  <si>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</si>
  <si>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</si>
  <si>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</si>
  <si>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</si>
  <si>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</si>
  <si>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</si>
  <si>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</si>
  <si>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</si>
  <si>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</si>
  <si>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</si>
  <si>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</si>
  <si>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</si>
  <si>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</si>
  <si>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</si>
  <si>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</si>
  <si>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</si>
  <si>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</si>
  <si>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</si>
  <si>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</si>
  <si>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PAMYCON NA PŘÍPRAVU KAPEK</t>
  </si>
  <si>
    <t>DRM PLV SOL 1X1LAH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</si>
  <si>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</si>
  <si>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</si>
  <si>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</si>
  <si>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</si>
  <si>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PANPHARMA- MIMOŘÁDNÝ DOVOZ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</si>
  <si>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</si>
  <si>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</si>
  <si>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</si>
  <si>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</si>
  <si>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</si>
  <si>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</si>
  <si>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</si>
  <si>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</si>
  <si>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</si>
  <si>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</si>
  <si>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</si>
  <si>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</si>
  <si>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</si>
  <si>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</si>
  <si>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</si>
  <si>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</si>
  <si>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</si>
  <si>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</si>
  <si>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</si>
  <si>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</si>
  <si>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</si>
  <si>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KL AQUA PURIF. KUL., FAG. 1 kg</t>
  </si>
  <si>
    <t>ACC INJEKT</t>
  </si>
  <si>
    <t>INJ SOL 5X3ML/300MG</t>
  </si>
  <si>
    <t>ACIDUM ASCORBICUM</t>
  </si>
  <si>
    <t>INJ 5X5ML</t>
  </si>
  <si>
    <t>ACIDUM ASCORBICUM BBP</t>
  </si>
  <si>
    <t>100MG/ML INJ SOL 5X5ML</t>
  </si>
  <si>
    <t>AGEN 10</t>
  </si>
  <si>
    <t>POR TBL NOB 90X10MG</t>
  </si>
  <si>
    <t>APO-DICLO SR 100</t>
  </si>
  <si>
    <t>POR TBL RET 100X100MG</t>
  </si>
  <si>
    <t>POR TBL RET 30X100MG</t>
  </si>
  <si>
    <t>APO-PAROX</t>
  </si>
  <si>
    <t>AQUA PRO INIECTIONE ARDEAPHARMA</t>
  </si>
  <si>
    <t>100% PAR LQF 10X500ML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</si>
  <si>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</si>
  <si>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</si>
  <si>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</si>
  <si>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</si>
  <si>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</si>
  <si>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</si>
  <si>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</si>
  <si>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ARDEAOSMOSOL MA 20</t>
  </si>
  <si>
    <t>200G/L INF SOL 20X100ML</t>
  </si>
  <si>
    <t>ARDUAN</t>
  </si>
  <si>
    <t>INJ SIC 25X4MG+2ML</t>
  </si>
  <si>
    <t>ATROPIN BBP</t>
  </si>
  <si>
    <t>1MG/ML INJ SOL 10X1ML</t>
  </si>
  <si>
    <t>BETADINE - zelená</t>
  </si>
  <si>
    <t>LIQ 1X1000ML</t>
  </si>
  <si>
    <t>25MG TBL PRO 100</t>
  </si>
  <si>
    <t>BROMHEXIN - EGIS</t>
  </si>
  <si>
    <t>SOL 1X60ML/120MG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</si>
  <si>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</si>
  <si>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</si>
  <si>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</si>
  <si>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</si>
  <si>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</si>
  <si>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</si>
  <si>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CERNEVIT</t>
  </si>
  <si>
    <t>INJ PLV SOL10X750MG</t>
  </si>
  <si>
    <t>CITALEC</t>
  </si>
  <si>
    <t>20MG TBL FLM 60</t>
  </si>
  <si>
    <t>CODEIN SLOVAKOFARMA</t>
  </si>
  <si>
    <t>15MG TBL NOB 10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</si>
  <si>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</si>
  <si>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</si>
  <si>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</si>
  <si>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</si>
  <si>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</si>
  <si>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</si>
  <si>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DONEPEZIL MYLAN</t>
  </si>
  <si>
    <t>5MG TBL FLM 28</t>
  </si>
  <si>
    <t>DZ OCTENISEPT 250 ml</t>
  </si>
  <si>
    <t>sprej</t>
  </si>
  <si>
    <t>DZ TRIXO 500 ML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</si>
  <si>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</si>
  <si>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</si>
  <si>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</si>
  <si>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</si>
  <si>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</si>
  <si>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</si>
  <si>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</t>
  </si>
  <si>
    <t>25MG TBL NOB 60</t>
  </si>
  <si>
    <t>EGILOK 50MG</t>
  </si>
  <si>
    <t>TBL 60X50MG</t>
  </si>
  <si>
    <t>POR TBL FLM 20X2.5MG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</si>
  <si>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</si>
  <si>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</si>
  <si>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</si>
  <si>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</si>
  <si>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</si>
  <si>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</si>
  <si>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</si>
  <si>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</si>
  <si>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ESSENTIALE 300 mg</t>
  </si>
  <si>
    <t>POR CPS DUR 50</t>
  </si>
  <si>
    <t>EUPHYLLIN CR N 200</t>
  </si>
  <si>
    <t>200MG CPS PRO 50</t>
  </si>
  <si>
    <t>INJ 5X5ML/500MG</t>
  </si>
  <si>
    <t>TBL 50X40MG</t>
  </si>
  <si>
    <t>GELASPAN 4% EBI20x500 ml</t>
  </si>
  <si>
    <t>INF SOL20X500ML VAK</t>
  </si>
  <si>
    <t>GLUKÓZA 20 BRAUN</t>
  </si>
  <si>
    <t>200MG/ML INF SOL 10X500ML</t>
  </si>
  <si>
    <t>GLUKÓZA 40 BRAUN</t>
  </si>
  <si>
    <t>400MG/ML INF CNC SOL 20X10ML</t>
  </si>
  <si>
    <t>INF SOL 10X250ML-PE</t>
  </si>
  <si>
    <t>IBUPROFEN AL 400</t>
  </si>
  <si>
    <t>400MG TBL FLM 30</t>
  </si>
  <si>
    <t>ICHTOXYL</t>
  </si>
  <si>
    <t>IMURAN</t>
  </si>
  <si>
    <t>50MG TBL FLM 100</t>
  </si>
  <si>
    <t>INFADOLAN</t>
  </si>
  <si>
    <t>1600IU/G+300IU/G UNG 30G II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</si>
  <si>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</si>
  <si>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</si>
  <si>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</si>
  <si>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</si>
  <si>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</si>
  <si>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</si>
  <si>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</si>
  <si>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</si>
  <si>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</si>
  <si>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</si>
  <si>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KL ETHER LÉKOPISNÝ 1000 ml Fagron, Kulich</t>
  </si>
  <si>
    <t>UN 1155</t>
  </si>
  <si>
    <t>KL OLIVAE OLEUM 20G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</si>
  <si>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</si>
  <si>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</si>
  <si>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</si>
  <si>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</si>
  <si>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</si>
  <si>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</si>
  <si>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</si>
  <si>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</si>
  <si>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</si>
  <si>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</si>
  <si>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</si>
  <si>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</si>
  <si>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</si>
  <si>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</si>
  <si>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GTT SUS 1X5ML</t>
  </si>
  <si>
    <t>OPH UNG 3,5G</t>
  </si>
  <si>
    <t>INJ+INF SOL 10X3ML</t>
  </si>
  <si>
    <t>MIRAKLIDE 10 MG</t>
  </si>
  <si>
    <t>POR TBL FLM 28X10MG I</t>
  </si>
  <si>
    <t>MUCOSOLVAN</t>
  </si>
  <si>
    <t>POR GTT SOL+INH SOL 60ML</t>
  </si>
  <si>
    <t>0,3MG/ML+0,12MG/ML INF SOL 1X250ML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</si>
  <si>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</si>
  <si>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</si>
  <si>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</si>
  <si>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</si>
  <si>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</si>
  <si>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</si>
  <si>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NORADRENALIN LÉČIVA</t>
  </si>
  <si>
    <t>IVN INF CNC SOL 5X5ML</t>
  </si>
  <si>
    <t>NOVOSEVEN 2 MG (100 KIU)</t>
  </si>
  <si>
    <t>INJ PSO LQF 2MG III</t>
  </si>
  <si>
    <t>ONDANSETRON B. BRAUN 2 MG/ML</t>
  </si>
  <si>
    <t>INJ SOL 20X4ML/8MG LDPE</t>
  </si>
  <si>
    <t>OPHTHALMO-AZULEN</t>
  </si>
  <si>
    <t>UNG OPH 1X5GM</t>
  </si>
  <si>
    <t>PENTILIN</t>
  </si>
  <si>
    <t>20MG/ML INJ/INF SOL 5X5ML</t>
  </si>
  <si>
    <t>PRESTARIUM NEO FORTE</t>
  </si>
  <si>
    <t>POR TBL FLM 30X10MG</t>
  </si>
  <si>
    <t>INJ EML 10X50ML</t>
  </si>
  <si>
    <t>INJ EML 10X100ML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</si>
  <si>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</si>
  <si>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</si>
  <si>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</si>
  <si>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</si>
  <si>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</si>
  <si>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</si>
  <si>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</si>
  <si>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</si>
  <si>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</si>
  <si>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</si>
  <si>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</si>
  <si>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</si>
  <si>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</si>
  <si>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</si>
  <si>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SORTIS 80 MG</t>
  </si>
  <si>
    <t>POR TBL FLM 30X80MG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</si>
  <si>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</si>
  <si>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</si>
  <si>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</si>
  <si>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</si>
  <si>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</si>
  <si>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</si>
  <si>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</si>
  <si>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THIOCTACID 600 T</t>
  </si>
  <si>
    <t>INJ SOL 5X24ML/600MG</t>
  </si>
  <si>
    <t>TOBRADEX</t>
  </si>
  <si>
    <t>3MG/ML+1MG/ML OPH GTT SUS 1X5ML</t>
  </si>
  <si>
    <t>3MG/G+1MG/G OPH UNG 3,5G</t>
  </si>
  <si>
    <t>TRACRIUM 50</t>
  </si>
  <si>
    <t>10MG/ML INJ SOL 5X5ML</t>
  </si>
  <si>
    <t>TRACUTIL</t>
  </si>
  <si>
    <t>INF 5X10ML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</si>
  <si>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</si>
  <si>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</si>
  <si>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</si>
  <si>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</si>
  <si>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</si>
  <si>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</si>
  <si>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VIANT</t>
  </si>
  <si>
    <t>INF PLV SOL 10</t>
  </si>
  <si>
    <t>VIDISIC</t>
  </si>
  <si>
    <t>GEL OPH 1X10GM</t>
  </si>
  <si>
    <t>XYZAL</t>
  </si>
  <si>
    <t>ZARZIO 48 MU/0,5 ML</t>
  </si>
  <si>
    <t>INJ+INF SOL 5X0.5ML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</si>
  <si>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</si>
  <si>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</si>
  <si>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</si>
  <si>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</si>
  <si>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</si>
  <si>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</si>
  <si>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</si>
  <si>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OLIMEL N9</t>
  </si>
  <si>
    <t>INF EML4X2000ML</t>
  </si>
  <si>
    <t>CUBITAN S PŘÍCHUTÍ VANILKOVOU</t>
  </si>
  <si>
    <t>DIASIP S PŘÍCHUTÍ CAPPUCCINO</t>
  </si>
  <si>
    <t>DIASIP S PŘÍCHUTÍ JAHODOVOU</t>
  </si>
  <si>
    <t>DIASIP S PŘÍCHUTÍ VANILKOVOU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</si>
  <si>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</si>
  <si>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</si>
  <si>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</si>
  <si>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</si>
  <si>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</si>
  <si>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</si>
  <si>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</si>
  <si>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</si>
  <si>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</si>
  <si>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</si>
  <si>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</si>
  <si>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</si>
  <si>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</si>
  <si>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</si>
  <si>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</si>
  <si>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</si>
  <si>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</si>
  <si>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</si>
  <si>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</si>
  <si>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 NOVÝ</t>
  </si>
  <si>
    <t>1x500ml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</si>
  <si>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</si>
  <si>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</si>
  <si>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</si>
  <si>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</si>
  <si>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</si>
  <si>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</si>
  <si>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</si>
  <si>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OCPLEX</t>
  </si>
  <si>
    <t>1000IU INF PSO LQF 1+1X40ML</t>
  </si>
  <si>
    <t>500IU INF PSO LQF 1+1X20ML</t>
  </si>
  <si>
    <t>AMIKACIN MEDOPHARM 500 MG/2 ML</t>
  </si>
  <si>
    <t>INJ+INF SOL 10X2ML/500MG</t>
  </si>
  <si>
    <t>AZITROMYCIN SANDOZ 500 MG</t>
  </si>
  <si>
    <t>POR TBL FLM 3X500MG</t>
  </si>
  <si>
    <t>BISEPTOL 480</t>
  </si>
  <si>
    <t>INJ 10X5ML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</si>
  <si>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</si>
  <si>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</si>
  <si>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</si>
  <si>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</si>
  <si>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</si>
  <si>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</si>
  <si>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</si>
  <si>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OFLOXIN INF</t>
  </si>
  <si>
    <t>INF SOL 10X100ML</t>
  </si>
  <si>
    <t>TARGOCID 400MG</t>
  </si>
  <si>
    <t>INJ SIC 1X400MG+SOL</t>
  </si>
  <si>
    <t>TAXIMED</t>
  </si>
  <si>
    <t>1G INJ/INF PLV SOL 1</t>
  </si>
  <si>
    <t>TOBREX</t>
  </si>
  <si>
    <t>GTT OPH 5ML 3MG/1ML</t>
  </si>
  <si>
    <t>ZYVOXID</t>
  </si>
  <si>
    <t>INF SOL 10X300ML</t>
  </si>
  <si>
    <t>ECALTA 100 MG</t>
  </si>
  <si>
    <t>INF PLV CSL 100MG+30ML</t>
  </si>
  <si>
    <t>INF SOL 10X100ML/200MG</t>
  </si>
  <si>
    <t>VFEND 200 MG</t>
  </si>
  <si>
    <t>INF PLV SOL 1X200MG</t>
  </si>
  <si>
    <t>INJ 50X5ML</t>
  </si>
  <si>
    <t>ADRENALIN BRADEX</t>
  </si>
  <si>
    <t>200G/L INF SOL 10X200ML</t>
  </si>
  <si>
    <t>BETADINE (CHIRURG.) - hnědá</t>
  </si>
  <si>
    <t>BUPIVACAINE ACCORD</t>
  </si>
  <si>
    <t>5MG/ML INJ SOL 1X20ML</t>
  </si>
  <si>
    <t>DOLMINA INJ.</t>
  </si>
  <si>
    <t>INJ 5X3ML/75MG</t>
  </si>
  <si>
    <t>DZ OCTENISEPT 1 l</t>
  </si>
  <si>
    <t>ESMERON</t>
  </si>
  <si>
    <t>Esmocard 100mg/10ml inj.5 x 100mg/10ml</t>
  </si>
  <si>
    <t>FYZIOLOGICKÝ ROZTOK VIAFLO</t>
  </si>
  <si>
    <t>INF SOL 10X1000ML</t>
  </si>
  <si>
    <t>HYPNOMIDATE</t>
  </si>
  <si>
    <t>2MG/ML INJ SOL 5X10ML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</si>
  <si>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</si>
  <si>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</si>
  <si>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</si>
  <si>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</si>
  <si>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</si>
  <si>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</si>
  <si>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</si>
  <si>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BALS.VISNEVSKI 100G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</si>
  <si>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</si>
  <si>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</si>
  <si>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</si>
  <si>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</si>
  <si>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</si>
  <si>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</si>
  <si>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NALOXONE POLFA</t>
  </si>
  <si>
    <t>INJ 10X1ML/0.4MG</t>
  </si>
  <si>
    <t>REMIFENTANIL B. BRAUN 1 MG</t>
  </si>
  <si>
    <t>INJ/INF PLV CSL 5X1MG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</si>
  <si>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</si>
  <si>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</si>
  <si>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</si>
  <si>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</si>
  <si>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</si>
  <si>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</si>
  <si>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</si>
  <si>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</si>
  <si>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</si>
  <si>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</si>
  <si>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TACHOSIL</t>
  </si>
  <si>
    <t>DRM SPO 3.0X2.5CM</t>
  </si>
  <si>
    <t>DRM SPO 9.5X4.8CM</t>
  </si>
  <si>
    <t>THIOPENTAL VUAB INJ. PLV. SOL. 0,5 G</t>
  </si>
  <si>
    <t>0,5G INJ PLV SOL 1</t>
  </si>
  <si>
    <t>51</t>
  </si>
  <si>
    <t>NTMC: Národní telemedicínské centrum</t>
  </si>
  <si>
    <t>5102</t>
  </si>
  <si>
    <t>NTMC: Národní telemedicínské centrum - provoz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</si>
  <si>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</si>
  <si>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</si>
  <si>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</si>
  <si>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</si>
  <si>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</si>
  <si>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</si>
  <si>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</si>
  <si>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</si>
  <si>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</si>
  <si>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</si>
  <si>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</si>
  <si>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</si>
  <si>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</si>
  <si>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</si>
  <si>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</si>
  <si>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</si>
  <si>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</si>
  <si>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</si>
  <si>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</si>
  <si>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</si>
  <si>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</si>
  <si>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C09AA10 - TRANDOLAPRIL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</si>
  <si>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</si>
  <si>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</si>
  <si>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</si>
  <si>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</si>
  <si>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</si>
  <si>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</si>
  <si>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</si>
  <si>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</si>
  <si>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</si>
  <si>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</si>
  <si>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</si>
  <si>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</si>
  <si>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</si>
  <si>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</si>
  <si>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</si>
  <si>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</si>
  <si>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</si>
  <si>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</si>
  <si>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</si>
  <si>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</si>
  <si>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</si>
  <si>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</si>
  <si>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</si>
  <si>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</si>
  <si>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</si>
  <si>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</si>
  <si>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</si>
  <si>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</si>
  <si>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</si>
  <si>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</si>
  <si>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</si>
  <si>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</si>
  <si>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</si>
  <si>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</si>
  <si>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</si>
  <si>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</si>
  <si>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R03AC02 - SALBUTAMOL</t>
  </si>
  <si>
    <t>R05CB01 - ACETYLCYSTEIN</t>
  </si>
  <si>
    <t>R06AE07 - CETIRIZIN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</si>
  <si>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</si>
  <si>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</si>
  <si>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</si>
  <si>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</si>
  <si>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</si>
  <si>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A10AB05 - INSULIN ASPART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</si>
  <si>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</si>
  <si>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</si>
  <si>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</si>
  <si>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</si>
  <si>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</si>
  <si>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</si>
  <si>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</si>
  <si>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</si>
  <si>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</si>
  <si>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</si>
  <si>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</si>
  <si>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</si>
  <si>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</si>
  <si>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</si>
  <si>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</si>
  <si>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</si>
  <si>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</si>
  <si>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</si>
  <si>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</si>
  <si>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</si>
  <si>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</si>
  <si>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</si>
  <si>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</si>
  <si>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</si>
  <si>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</si>
  <si>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</si>
  <si>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</si>
  <si>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</si>
  <si>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</si>
  <si>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</si>
  <si>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</si>
  <si>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</si>
  <si>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</si>
  <si>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</si>
  <si>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</si>
  <si>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</si>
  <si>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</si>
  <si>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</si>
  <si>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</si>
  <si>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</si>
  <si>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</si>
  <si>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</si>
  <si>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</si>
  <si>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</si>
  <si>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</si>
  <si>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</si>
  <si>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</si>
  <si>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</si>
  <si>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</si>
  <si>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</si>
  <si>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</si>
  <si>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</si>
  <si>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</si>
  <si>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</si>
  <si>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</si>
  <si>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</si>
  <si>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</si>
  <si>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</si>
  <si>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</si>
  <si>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</si>
  <si>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</si>
  <si>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</si>
  <si>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</si>
  <si>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</si>
  <si>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</si>
  <si>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</si>
  <si>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</si>
  <si>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</si>
  <si>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</si>
  <si>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</si>
  <si>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</si>
  <si>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</si>
  <si>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C03CA01</t>
  </si>
  <si>
    <t>214036</t>
  </si>
  <si>
    <t>239807</t>
  </si>
  <si>
    <t>56805</t>
  </si>
  <si>
    <t>40MG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</si>
  <si>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</si>
  <si>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</si>
  <si>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</si>
  <si>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</si>
  <si>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</si>
  <si>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</si>
  <si>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</si>
  <si>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</si>
  <si>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</si>
  <si>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</si>
  <si>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231687</t>
  </si>
  <si>
    <t>231691</t>
  </si>
  <si>
    <t>100MG TBL PRO 30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</si>
  <si>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</si>
  <si>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</si>
  <si>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</si>
  <si>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</si>
  <si>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</si>
  <si>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</si>
  <si>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</si>
  <si>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</si>
  <si>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</si>
  <si>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</si>
  <si>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</si>
  <si>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</si>
  <si>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233584</t>
  </si>
  <si>
    <t>233600</t>
  </si>
  <si>
    <t>C08CA08</t>
  </si>
  <si>
    <t>111900</t>
  </si>
  <si>
    <t>NITRESAN</t>
  </si>
  <si>
    <t>10MG TBL NOB 100</t>
  </si>
  <si>
    <t>C09AA04</t>
  </si>
  <si>
    <t>101211</t>
  </si>
  <si>
    <t>5MG TBL FLM 90(3X30)</t>
  </si>
  <si>
    <t>C09AA05</t>
  </si>
  <si>
    <t>56976</t>
  </si>
  <si>
    <t>TRITACE</t>
  </si>
  <si>
    <t>2,5MG TBL NOB 20</t>
  </si>
  <si>
    <t>56981</t>
  </si>
  <si>
    <t>5MG TBL NOB 30</t>
  </si>
  <si>
    <t>C09AA10</t>
  </si>
  <si>
    <t>234730</t>
  </si>
  <si>
    <t>GOPTEN</t>
  </si>
  <si>
    <t>2MG CPS DUR 98</t>
  </si>
  <si>
    <t>C10AA05</t>
  </si>
  <si>
    <t>50318</t>
  </si>
  <si>
    <t>TULIP</t>
  </si>
  <si>
    <t>20MG TBL FLM 90X1</t>
  </si>
  <si>
    <t>93019</t>
  </si>
  <si>
    <t>SORTIS</t>
  </si>
  <si>
    <t>40MG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</si>
  <si>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</si>
  <si>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</si>
  <si>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</si>
  <si>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</si>
  <si>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</si>
  <si>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</si>
  <si>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</si>
  <si>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</si>
  <si>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</si>
  <si>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</si>
  <si>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</si>
  <si>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187427</t>
  </si>
  <si>
    <t>LETROX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</si>
  <si>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</si>
  <si>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</si>
  <si>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</si>
  <si>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</si>
  <si>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</si>
  <si>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</si>
  <si>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</si>
  <si>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</si>
  <si>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</si>
  <si>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</si>
  <si>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</si>
  <si>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</si>
  <si>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</si>
  <si>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</si>
  <si>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</si>
  <si>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</si>
  <si>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J01DC02</t>
  </si>
  <si>
    <t>64831</t>
  </si>
  <si>
    <t>AXETINE</t>
  </si>
  <si>
    <t>1,5G INJ/INF PLV SOL 10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</si>
  <si>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</si>
  <si>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</si>
  <si>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</si>
  <si>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</si>
  <si>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</si>
  <si>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</si>
  <si>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</si>
  <si>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</si>
  <si>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</si>
  <si>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</si>
  <si>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</si>
  <si>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</si>
  <si>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</si>
  <si>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</si>
  <si>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</si>
  <si>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</si>
  <si>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</si>
  <si>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</si>
  <si>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</si>
  <si>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</si>
  <si>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</si>
  <si>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</si>
  <si>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</si>
  <si>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</si>
  <si>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</si>
  <si>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</si>
  <si>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</si>
  <si>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</si>
  <si>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</si>
  <si>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</si>
  <si>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</si>
  <si>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164407</t>
  </si>
  <si>
    <t>FLUCONAZOL KABI</t>
  </si>
  <si>
    <t>2MG/ML INF SOL 10X200ML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</si>
  <si>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</si>
  <si>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</si>
  <si>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</si>
  <si>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</si>
  <si>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</si>
  <si>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</si>
  <si>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</si>
  <si>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</si>
  <si>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</si>
  <si>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</si>
  <si>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</si>
  <si>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</si>
  <si>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</si>
  <si>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</si>
  <si>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</si>
  <si>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</si>
  <si>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</si>
  <si>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</si>
  <si>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</si>
  <si>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</si>
  <si>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</si>
  <si>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</si>
  <si>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</si>
  <si>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</si>
  <si>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</si>
  <si>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</si>
  <si>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</si>
  <si>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</si>
  <si>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</si>
  <si>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</si>
  <si>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</si>
  <si>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84400</t>
  </si>
  <si>
    <t>300MG CPS DUR 100</t>
  </si>
  <si>
    <t>N05AH03</t>
  </si>
  <si>
    <t>500752</t>
  </si>
  <si>
    <t>OLANZAPIN MYLAN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</si>
  <si>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</si>
  <si>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</si>
  <si>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</si>
  <si>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</si>
  <si>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</si>
  <si>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</si>
  <si>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</si>
  <si>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</si>
  <si>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</si>
  <si>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</si>
  <si>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</si>
  <si>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</si>
  <si>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</si>
  <si>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</si>
  <si>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</si>
  <si>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</si>
  <si>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</si>
  <si>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</si>
  <si>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</si>
  <si>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</si>
  <si>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R03AC02</t>
  </si>
  <si>
    <t>231956</t>
  </si>
  <si>
    <t>237705</t>
  </si>
  <si>
    <t>31934</t>
  </si>
  <si>
    <t>R03AK06</t>
  </si>
  <si>
    <t>205588</t>
  </si>
  <si>
    <t>AIRFLUSAN FORSPIRO</t>
  </si>
  <si>
    <t>50MCG/500MCG INH PLV DOS 1X60DÁV</t>
  </si>
  <si>
    <t>R05CB01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</si>
  <si>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</si>
  <si>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</si>
  <si>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</si>
  <si>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</si>
  <si>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</si>
  <si>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</si>
  <si>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</si>
  <si>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5496</t>
  </si>
  <si>
    <t>10MG TBL FLM 60</t>
  </si>
  <si>
    <t>99600</t>
  </si>
  <si>
    <t>10MG TBL FLM 90</t>
  </si>
  <si>
    <t>V06XX</t>
  </si>
  <si>
    <t>217108</t>
  </si>
  <si>
    <t>33220</t>
  </si>
  <si>
    <t>POR SOL 1X225G</t>
  </si>
  <si>
    <t>33749</t>
  </si>
  <si>
    <t>POR SOL 4X125G</t>
  </si>
  <si>
    <t>33847</t>
  </si>
  <si>
    <t>33936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</si>
  <si>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</si>
  <si>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</si>
  <si>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</si>
  <si>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</si>
  <si>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</si>
  <si>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</si>
  <si>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</si>
  <si>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</si>
  <si>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56804</t>
  </si>
  <si>
    <t>40MG TBL NOB 50</t>
  </si>
  <si>
    <t>132638</t>
  </si>
  <si>
    <t>50MG TBL NOB 50</t>
  </si>
  <si>
    <t>231696</t>
  </si>
  <si>
    <t>231702</t>
  </si>
  <si>
    <t>54151</t>
  </si>
  <si>
    <t>50MG TBL NOB 60</t>
  </si>
  <si>
    <t>C08CA01</t>
  </si>
  <si>
    <t>15379</t>
  </si>
  <si>
    <t>AGEN</t>
  </si>
  <si>
    <t>10MG TBL NOB 90</t>
  </si>
  <si>
    <t>122632</t>
  </si>
  <si>
    <t>80MG TBL FLM 30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</si>
  <si>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</si>
  <si>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</si>
  <si>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</si>
  <si>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</si>
  <si>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</si>
  <si>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</si>
  <si>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</si>
  <si>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</si>
  <si>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</si>
  <si>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</si>
  <si>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</si>
  <si>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</si>
  <si>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</si>
  <si>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</si>
  <si>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3708</t>
  </si>
  <si>
    <t>2MG/ML INF SOL 10X300ML I</t>
  </si>
  <si>
    <t>164401</t>
  </si>
  <si>
    <t>2MG/ML INF SOL 10X100ML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</si>
  <si>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</si>
  <si>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</si>
  <si>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</si>
  <si>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</si>
  <si>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</si>
  <si>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</si>
  <si>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</si>
  <si>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</si>
  <si>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</si>
  <si>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</si>
  <si>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</si>
  <si>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</si>
  <si>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</si>
  <si>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</si>
  <si>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</si>
  <si>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</si>
  <si>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</si>
  <si>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</si>
  <si>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</si>
  <si>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</si>
  <si>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</si>
  <si>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</si>
  <si>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44997</t>
  </si>
  <si>
    <t>500MG TBL RET 100</t>
  </si>
  <si>
    <t>84399</t>
  </si>
  <si>
    <t>300MG CPS DUR 50</t>
  </si>
  <si>
    <t>6618</t>
  </si>
  <si>
    <t>0,5MG TBL NOB 30</t>
  </si>
  <si>
    <t>127738</t>
  </si>
  <si>
    <t>5MG/ML INJ/INF SOL 10X3ML</t>
  </si>
  <si>
    <t>239965</t>
  </si>
  <si>
    <t>N05CM18</t>
  </si>
  <si>
    <t>136755</t>
  </si>
  <si>
    <t>N06AB05</t>
  </si>
  <si>
    <t>107847</t>
  </si>
  <si>
    <t>20MG TBL FLM 30</t>
  </si>
  <si>
    <t>217110</t>
  </si>
  <si>
    <t>33339</t>
  </si>
  <si>
    <t>33340</t>
  </si>
  <si>
    <t>33423</t>
  </si>
  <si>
    <t>33424</t>
  </si>
  <si>
    <t>33750</t>
  </si>
  <si>
    <t>33751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</si>
  <si>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</si>
  <si>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</si>
  <si>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</si>
  <si>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</si>
  <si>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</si>
  <si>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</si>
  <si>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</si>
  <si>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</si>
  <si>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</si>
  <si>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</si>
  <si>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</si>
  <si>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</si>
  <si>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</si>
  <si>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</si>
  <si>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</si>
  <si>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</si>
  <si>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</si>
  <si>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</si>
  <si>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</si>
  <si>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</si>
  <si>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</si>
  <si>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</si>
  <si>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</si>
  <si>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</si>
  <si>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</si>
  <si>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</si>
  <si>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</si>
  <si>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</si>
  <si>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</si>
  <si>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</si>
  <si>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</si>
  <si>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</si>
  <si>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</si>
  <si>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</si>
  <si>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</si>
  <si>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</si>
  <si>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</si>
  <si>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</si>
  <si>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</si>
  <si>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</si>
  <si>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</si>
  <si>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</si>
  <si>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</si>
  <si>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</si>
  <si>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</si>
  <si>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</si>
  <si>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</si>
  <si>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</si>
  <si>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</si>
  <si>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</si>
  <si>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BISOPROLOL</t>
  </si>
  <si>
    <t>KODEIN</t>
  </si>
  <si>
    <t>56993</t>
  </si>
  <si>
    <t>30MG TBL NOB 10</t>
  </si>
  <si>
    <t>KYSELINA ACETYLSALICYLOVÁ</t>
  </si>
  <si>
    <t>99295</t>
  </si>
  <si>
    <t>100MG TBL NOB 20(2X10)</t>
  </si>
  <si>
    <t>PERINDOPRIL</t>
  </si>
  <si>
    <t>101205</t>
  </si>
  <si>
    <t>5MG TBL FLM 30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</si>
  <si>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</si>
  <si>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</si>
  <si>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</si>
  <si>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</si>
  <si>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</si>
  <si>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</si>
  <si>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</si>
  <si>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</si>
  <si>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ATORVASTATIN</t>
  </si>
  <si>
    <t>METOPROLOL</t>
  </si>
  <si>
    <t>32225</t>
  </si>
  <si>
    <t>25MG TBL PRO 28</t>
  </si>
  <si>
    <t>NAFTIDROFURYL</t>
  </si>
  <si>
    <t>97026</t>
  </si>
  <si>
    <t>ENELBIN 100 RETARD</t>
  </si>
  <si>
    <t>100MG TBL PRO 50</t>
  </si>
  <si>
    <t>ALOPURINOL</t>
  </si>
  <si>
    <t>ALPRAZOLAM</t>
  </si>
  <si>
    <t>90957</t>
  </si>
  <si>
    <t>XANAX</t>
  </si>
  <si>
    <t>AMIODARON</t>
  </si>
  <si>
    <t>3801</t>
  </si>
  <si>
    <t>CONCOR COR</t>
  </si>
  <si>
    <t>2,5MG TBL FLM 28</t>
  </si>
  <si>
    <t>47740</t>
  </si>
  <si>
    <t>RIVOCOR</t>
  </si>
  <si>
    <t>131474</t>
  </si>
  <si>
    <t>131481</t>
  </si>
  <si>
    <t>FUROSEMID</t>
  </si>
  <si>
    <t>98219</t>
  </si>
  <si>
    <t>FURON</t>
  </si>
  <si>
    <t>KLOPIDOGREL</t>
  </si>
  <si>
    <t>KOLCHICIN</t>
  </si>
  <si>
    <t>119698</t>
  </si>
  <si>
    <t>COLCHICUM-DISPERT</t>
  </si>
  <si>
    <t>0,5MG TBL OBD 50</t>
  </si>
  <si>
    <t>155780</t>
  </si>
  <si>
    <t>GODASAL</t>
  </si>
  <si>
    <t>100MG/50MG TBL NOB 20 II</t>
  </si>
  <si>
    <t>58038</t>
  </si>
  <si>
    <t>231701</t>
  </si>
  <si>
    <t>50MG TBL PRO 30</t>
  </si>
  <si>
    <t>NADROPARIN</t>
  </si>
  <si>
    <t>OMEPRAZOL</t>
  </si>
  <si>
    <t>195345</t>
  </si>
  <si>
    <t>OMEPRAZOL FARMAX</t>
  </si>
  <si>
    <t>20MG CPS ETD 28</t>
  </si>
  <si>
    <t>232958</t>
  </si>
  <si>
    <t>20MG CPS ETD 14</t>
  </si>
  <si>
    <t>PANTOPRAZOL</t>
  </si>
  <si>
    <t>214525</t>
  </si>
  <si>
    <t>40MG TBL ENT 28 I</t>
  </si>
  <si>
    <t>214433</t>
  </si>
  <si>
    <t>20MG TBL ENT 28 I</t>
  </si>
  <si>
    <t>RIVAROXABAN</t>
  </si>
  <si>
    <t>168903</t>
  </si>
  <si>
    <t>XARELTO</t>
  </si>
  <si>
    <t>20MG TBL FLM 28 II</t>
  </si>
  <si>
    <t>ROSUVASTATIN</t>
  </si>
  <si>
    <t>148076</t>
  </si>
  <si>
    <t>ROSUCARD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</si>
  <si>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</si>
  <si>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</si>
  <si>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</si>
  <si>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</si>
  <si>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</si>
  <si>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</si>
  <si>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</si>
  <si>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</si>
  <si>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</si>
  <si>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SUMATRIPTAN</t>
  </si>
  <si>
    <t>119115</t>
  </si>
  <si>
    <t>SUMATRIPTAN ACTAVIS</t>
  </si>
  <si>
    <t>50MG TBL OBD 6 I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</si>
  <si>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</si>
  <si>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</si>
  <si>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</si>
  <si>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</si>
  <si>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</si>
  <si>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</si>
  <si>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</si>
  <si>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</si>
  <si>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</si>
  <si>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</si>
  <si>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</si>
  <si>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</si>
  <si>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</si>
  <si>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</si>
  <si>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</si>
  <si>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</si>
  <si>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</si>
  <si>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</si>
  <si>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</si>
  <si>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</si>
  <si>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AMLODIPIN</t>
  </si>
  <si>
    <t>15378</t>
  </si>
  <si>
    <t>5MG TBL NOB 90</t>
  </si>
  <si>
    <t>2945</t>
  </si>
  <si>
    <t>ANTIAGREGANCIA KROMĚ HEPARINU, KOMBINACE</t>
  </si>
  <si>
    <t>167508</t>
  </si>
  <si>
    <t>DUOPLAVIN</t>
  </si>
  <si>
    <t>75MG/100MG TBL FLM 28</t>
  </si>
  <si>
    <t>148309</t>
  </si>
  <si>
    <t>40MG TBL FLM 90</t>
  </si>
  <si>
    <t>204682</t>
  </si>
  <si>
    <t>TORVACARD NEO</t>
  </si>
  <si>
    <t>20MG TBL FLM 90</t>
  </si>
  <si>
    <t>204670</t>
  </si>
  <si>
    <t>204702</t>
  </si>
  <si>
    <t>204694</t>
  </si>
  <si>
    <t>BETAXOLOL</t>
  </si>
  <si>
    <t>3822</t>
  </si>
  <si>
    <t>CEFUROXIM</t>
  </si>
  <si>
    <t>200901</t>
  </si>
  <si>
    <t>XORIMAX</t>
  </si>
  <si>
    <t>500MG TBL FLM 14</t>
  </si>
  <si>
    <t>231948</t>
  </si>
  <si>
    <t>ZINNAT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</si>
  <si>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</si>
  <si>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</si>
  <si>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</si>
  <si>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</si>
  <si>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</si>
  <si>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</si>
  <si>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</si>
  <si>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</si>
  <si>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</si>
  <si>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</si>
  <si>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</si>
  <si>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</si>
  <si>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</si>
  <si>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</si>
  <si>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</si>
  <si>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</si>
  <si>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</si>
  <si>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</si>
  <si>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</si>
  <si>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</si>
  <si>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</si>
  <si>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</si>
  <si>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</si>
  <si>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</si>
  <si>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</si>
  <si>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</si>
  <si>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</si>
  <si>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</si>
  <si>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DRASLÍK</t>
  </si>
  <si>
    <t>88356</t>
  </si>
  <si>
    <t>0,175G/0,175G TBL NOB 100</t>
  </si>
  <si>
    <t>EZETIMIB</t>
  </si>
  <si>
    <t>188415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</si>
  <si>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</si>
  <si>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</si>
  <si>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</si>
  <si>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</si>
  <si>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</si>
  <si>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</si>
  <si>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</si>
  <si>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</si>
  <si>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</si>
  <si>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</si>
  <si>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</si>
  <si>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</si>
  <si>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</si>
  <si>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</si>
  <si>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IBUPROFEN</t>
  </si>
  <si>
    <t>207900</t>
  </si>
  <si>
    <t>600MG TBL FLM 30</t>
  </si>
  <si>
    <t>ISOSORBID-MONONITRÁT</t>
  </si>
  <si>
    <t>164344</t>
  </si>
  <si>
    <t>100MG TBL PRO 28</t>
  </si>
  <si>
    <t>JINÁ ANTIBIOTIKA PRO LOKÁLNÍ APLIKACI</t>
  </si>
  <si>
    <t>1066</t>
  </si>
  <si>
    <t>250IU/G+5,2MG/G UNG 10G</t>
  </si>
  <si>
    <t>KARVEDILOL</t>
  </si>
  <si>
    <t>98922</t>
  </si>
  <si>
    <t>ATRAM</t>
  </si>
  <si>
    <t>6,25MG TBL NOB 30</t>
  </si>
  <si>
    <t>KLARITHROMYCIN</t>
  </si>
  <si>
    <t>216199</t>
  </si>
  <si>
    <t>125114</t>
  </si>
  <si>
    <t>100MG TBL NOB 60(3X20)</t>
  </si>
  <si>
    <t>203564</t>
  </si>
  <si>
    <t>207933</t>
  </si>
  <si>
    <t>LEVOCETIRIZIN</t>
  </si>
  <si>
    <t>124346</t>
  </si>
  <si>
    <t>CEZERA</t>
  </si>
  <si>
    <t>LOSARTAN</t>
  </si>
  <si>
    <t>114067</t>
  </si>
  <si>
    <t>LOZAP 50 ZENTIVA</t>
  </si>
  <si>
    <t>50MG TBL FLM 90 II</t>
  </si>
  <si>
    <t>114070</t>
  </si>
  <si>
    <t>LOZAP 100 ZENTIVA</t>
  </si>
  <si>
    <t>100MG TBL FLM 90 PVC</t>
  </si>
  <si>
    <t>MELOXIKAM</t>
  </si>
  <si>
    <t>112562</t>
  </si>
  <si>
    <t>RECOXA</t>
  </si>
  <si>
    <t>15MG TBL NOB 60</t>
  </si>
  <si>
    <t>49941</t>
  </si>
  <si>
    <t>100MG TBL PRO 100</t>
  </si>
  <si>
    <t>NIMESULID</t>
  </si>
  <si>
    <t>12895</t>
  </si>
  <si>
    <t>AULIN</t>
  </si>
  <si>
    <t>100MG POR GRA SUS 30 I</t>
  </si>
  <si>
    <t>NITRENDIPIN</t>
  </si>
  <si>
    <t>111904</t>
  </si>
  <si>
    <t>20MG TBL NOB 100</t>
  </si>
  <si>
    <t>214526</t>
  </si>
  <si>
    <t>PENTOXIFYLIN</t>
  </si>
  <si>
    <t>155873</t>
  </si>
  <si>
    <t>TRENTAL 400</t>
  </si>
  <si>
    <t>400MG TBL RET 100</t>
  </si>
  <si>
    <t>101233</t>
  </si>
  <si>
    <t>10MG TBL FLM 90(3X30)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</si>
  <si>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</si>
  <si>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</si>
  <si>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</si>
  <si>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</si>
  <si>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</si>
  <si>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</si>
  <si>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</si>
  <si>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</si>
  <si>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</si>
  <si>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</si>
  <si>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</si>
  <si>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</si>
  <si>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15866</t>
  </si>
  <si>
    <t>168904</t>
  </si>
  <si>
    <t>20MG TBL FLM 98 II</t>
  </si>
  <si>
    <t>SIMVASTATIN</t>
  </si>
  <si>
    <t>125077</t>
  </si>
  <si>
    <t>APO-SIMVA</t>
  </si>
  <si>
    <t>10MG TBL FLM 100</t>
  </si>
  <si>
    <t>SOTALOL</t>
  </si>
  <si>
    <t>49014</t>
  </si>
  <si>
    <t>SOTAHEXAL 80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</si>
  <si>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</si>
  <si>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</si>
  <si>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</si>
  <si>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</si>
  <si>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</si>
  <si>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</si>
  <si>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</si>
  <si>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</si>
  <si>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</si>
  <si>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</si>
  <si>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</si>
  <si>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</si>
  <si>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</si>
  <si>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</si>
  <si>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167859</t>
  </si>
  <si>
    <t>TWYNSTA</t>
  </si>
  <si>
    <t>80MG/10MG TBL NOB 28</t>
  </si>
  <si>
    <t>TELMISARTAN A DIURETIKA</t>
  </si>
  <si>
    <t>189664</t>
  </si>
  <si>
    <t>TELMISARTAN/HYDROCHLOROTHIAZID SANDOZ</t>
  </si>
  <si>
    <t>80MG/12,5MG TBL FLM 100</t>
  </si>
  <si>
    <t>TRIMETAZIDIN</t>
  </si>
  <si>
    <t>32917</t>
  </si>
  <si>
    <t>PREDUCTAL MR</t>
  </si>
  <si>
    <t>35MG TBL RET 60</t>
  </si>
  <si>
    <t>VERAPAMIL</t>
  </si>
  <si>
    <t>215970</t>
  </si>
  <si>
    <t>ISOPTIN</t>
  </si>
  <si>
    <t>80MG TBL FLM 50</t>
  </si>
  <si>
    <t>94113</t>
  </si>
  <si>
    <t>WARFARIN ORION</t>
  </si>
  <si>
    <t>3MG TBL NOB 100</t>
  </si>
  <si>
    <t>ZOLPIDEM</t>
  </si>
  <si>
    <t>193747</t>
  </si>
  <si>
    <t>5MG TBL FLM 168</t>
  </si>
  <si>
    <t>ITOPRIDUM</t>
  </si>
  <si>
    <t>166760</t>
  </si>
  <si>
    <t>50MG TBL FLM 100(10X10)</t>
  </si>
  <si>
    <t>179327</t>
  </si>
  <si>
    <t>75MG/650MG TBL FLM 30 I</t>
  </si>
  <si>
    <t>VALSARTAN A SAKUBITRIL</t>
  </si>
  <si>
    <t>209038</t>
  </si>
  <si>
    <t>PERINDOPRIL A BISOPROLOL</t>
  </si>
  <si>
    <t>213255</t>
  </si>
  <si>
    <t>COSYREL</t>
  </si>
  <si>
    <t>5MG/5MG TBL FLM 30</t>
  </si>
  <si>
    <t>SODNÁ SŮL LEVOTHYROXINU</t>
  </si>
  <si>
    <t>46692</t>
  </si>
  <si>
    <t>69189</t>
  </si>
  <si>
    <t>97186</t>
  </si>
  <si>
    <t>JINÉ KAPILÁRY STABILIZUJÍCÍ LÁTKY</t>
  </si>
  <si>
    <t>202701</t>
  </si>
  <si>
    <t>AESCIN TEVA</t>
  </si>
  <si>
    <t>20MG TBL ENT 90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</si>
  <si>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</si>
  <si>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</si>
  <si>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</si>
  <si>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</si>
  <si>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</si>
  <si>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</si>
  <si>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</si>
  <si>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</si>
  <si>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</si>
  <si>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</si>
  <si>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</si>
  <si>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</si>
  <si>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</si>
  <si>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</si>
  <si>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</si>
  <si>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</si>
  <si>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</si>
  <si>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</si>
  <si>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</si>
  <si>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218835</t>
  </si>
  <si>
    <t>233579</t>
  </si>
  <si>
    <t>BROMAZEPAM</t>
  </si>
  <si>
    <t>88219</t>
  </si>
  <si>
    <t>LEXAURIN</t>
  </si>
  <si>
    <t>CHLORID DRASELNÝ</t>
  </si>
  <si>
    <t>200935</t>
  </si>
  <si>
    <t>1G TBL PRO 30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</si>
  <si>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</si>
  <si>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</si>
  <si>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</si>
  <si>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</si>
  <si>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</si>
  <si>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</si>
  <si>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</si>
  <si>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155781</t>
  </si>
  <si>
    <t>100MG/50MG TBL NOB 50 II</t>
  </si>
  <si>
    <t>188850</t>
  </si>
  <si>
    <t>STACYL</t>
  </si>
  <si>
    <t>100MG TBL ENT 100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</si>
  <si>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</si>
  <si>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</si>
  <si>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</si>
  <si>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</si>
  <si>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</si>
  <si>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</si>
  <si>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</si>
  <si>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</si>
  <si>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</si>
  <si>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</si>
  <si>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METFORMIN</t>
  </si>
  <si>
    <t>31536</t>
  </si>
  <si>
    <t>213484</t>
  </si>
  <si>
    <t>19000IU/ML INJ SOL ISP 10X1ML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</si>
  <si>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</si>
  <si>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</si>
  <si>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</si>
  <si>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</si>
  <si>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</si>
  <si>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</si>
  <si>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</si>
  <si>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</si>
  <si>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</si>
  <si>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</si>
  <si>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124133</t>
  </si>
  <si>
    <t>PRESTANCE</t>
  </si>
  <si>
    <t>10MG/10MG TBL NOB 90(3X30)</t>
  </si>
  <si>
    <t>56972</t>
  </si>
  <si>
    <t>1,25MG TBL NOB 20</t>
  </si>
  <si>
    <t>56983</t>
  </si>
  <si>
    <t>5MG TBL NOB 100</t>
  </si>
  <si>
    <t>225688</t>
  </si>
  <si>
    <t>320MG/60MG TBL RET 30</t>
  </si>
  <si>
    <t>94114</t>
  </si>
  <si>
    <t>PERINDOPRIL, AMLODIPIN A INDAPAMID</t>
  </si>
  <si>
    <t>190958</t>
  </si>
  <si>
    <t>TRIPLIXAM</t>
  </si>
  <si>
    <t>5MG/1,25MG/5MG TBL FLM 30</t>
  </si>
  <si>
    <t>213264</t>
  </si>
  <si>
    <t>10MG/10MG TBL FLM 30</t>
  </si>
  <si>
    <t>187425</t>
  </si>
  <si>
    <t>50MCG TBL NOB 100</t>
  </si>
  <si>
    <t>ALFUZOSIN</t>
  </si>
  <si>
    <t>235020</t>
  </si>
  <si>
    <t>ALFUZOSIN AUROVITAS</t>
  </si>
  <si>
    <t>10MG TBL PRO 90</t>
  </si>
  <si>
    <t>1710</t>
  </si>
  <si>
    <t>MILURIT</t>
  </si>
  <si>
    <t>2592</t>
  </si>
  <si>
    <t>100MG TBL NOB 50</t>
  </si>
  <si>
    <t>50316</t>
  </si>
  <si>
    <t>20MG TBL FLM 30X1</t>
  </si>
  <si>
    <t>87018</t>
  </si>
  <si>
    <t>ATORIS</t>
  </si>
  <si>
    <t>94164</t>
  </si>
  <si>
    <t>158673</t>
  </si>
  <si>
    <t>243743</t>
  </si>
  <si>
    <t>BUDESONID</t>
  </si>
  <si>
    <t>69242</t>
  </si>
  <si>
    <t>PULMICORT TURBUHALER</t>
  </si>
  <si>
    <t>200MCG INH PLV 200DÁV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</si>
  <si>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</si>
  <si>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</si>
  <si>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</si>
  <si>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</si>
  <si>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</si>
  <si>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</si>
  <si>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</si>
  <si>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</si>
  <si>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10MG TBL FLM 28 I</t>
  </si>
  <si>
    <t>188428</t>
  </si>
  <si>
    <t>10MG TBL NOB 100 I</t>
  </si>
  <si>
    <t>115723</t>
  </si>
  <si>
    <t>EZETIMIBE ACCORD</t>
  </si>
  <si>
    <t>10MG TBL NOB 30 II</t>
  </si>
  <si>
    <t>GABAPENTIN</t>
  </si>
  <si>
    <t>185814</t>
  </si>
  <si>
    <t>GABAPENTIN AUROBINDO</t>
  </si>
  <si>
    <t>INDAPAMID</t>
  </si>
  <si>
    <t>151949</t>
  </si>
  <si>
    <t>INDAP</t>
  </si>
  <si>
    <t>2,5MG CPS DUR 100</t>
  </si>
  <si>
    <t>188848</t>
  </si>
  <si>
    <t>100MG TBL ENT 60</t>
  </si>
  <si>
    <t>KYSELINA LISTOVÁ</t>
  </si>
  <si>
    <t>76064</t>
  </si>
  <si>
    <t>ACIDUM FOLICUM LÉČIVA</t>
  </si>
  <si>
    <t>10MG TBL OBD 30</t>
  </si>
  <si>
    <t>MĚKKÝ PARAFIN A TUKOVÉ PRODUKTY</t>
  </si>
  <si>
    <t>100273</t>
  </si>
  <si>
    <t>152143</t>
  </si>
  <si>
    <t>GLUCOPHAGE XR</t>
  </si>
  <si>
    <t>750MG TBL PRO 30 II</t>
  </si>
  <si>
    <t>132576</t>
  </si>
  <si>
    <t>850MG TBL FLM 120</t>
  </si>
  <si>
    <t>NEBIVOLOL</t>
  </si>
  <si>
    <t>112572</t>
  </si>
  <si>
    <t>NEBIVOLOL SANDOZ</t>
  </si>
  <si>
    <t>5MG TBL NOB 28</t>
  </si>
  <si>
    <t>OFLOXACIN</t>
  </si>
  <si>
    <t>55636</t>
  </si>
  <si>
    <t>OFLOXIN</t>
  </si>
  <si>
    <t>200MG TBL FLM 10</t>
  </si>
  <si>
    <t>25366</t>
  </si>
  <si>
    <t>20MG CPS ETD 90 I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</si>
  <si>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</si>
  <si>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</si>
  <si>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</si>
  <si>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</si>
  <si>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</si>
  <si>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</si>
  <si>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</si>
  <si>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</si>
  <si>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</si>
  <si>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</si>
  <si>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PSEUDOEFEDRIN, KOMBINACE</t>
  </si>
  <si>
    <t>216104</t>
  </si>
  <si>
    <t>5MG/120MG TBL PRO 14</t>
  </si>
  <si>
    <t>224764</t>
  </si>
  <si>
    <t>RAMIPRIL ACTAVIS</t>
  </si>
  <si>
    <t>168897</t>
  </si>
  <si>
    <t>15MG TBL FLM 28 II</t>
  </si>
  <si>
    <t>148072</t>
  </si>
  <si>
    <t>127150</t>
  </si>
  <si>
    <t>ROSUVASTATIN TEVA PHARMA</t>
  </si>
  <si>
    <t>40MG TBL FLM 100 II</t>
  </si>
  <si>
    <t>SITAGLIPTIN</t>
  </si>
  <si>
    <t>28740</t>
  </si>
  <si>
    <t>JANUVIA</t>
  </si>
  <si>
    <t>100MG TBL FLM 28</t>
  </si>
  <si>
    <t>SODNÁ SŮL METAMIZOLU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</si>
  <si>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</si>
  <si>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</si>
  <si>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</si>
  <si>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</si>
  <si>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</si>
  <si>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</si>
  <si>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</si>
  <si>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</si>
  <si>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ATORVASTATIN A EZETIMIB</t>
  </si>
  <si>
    <t>204760</t>
  </si>
  <si>
    <t>ZOLETORV</t>
  </si>
  <si>
    <t>10MG/20MG TBL FLM 100</t>
  </si>
  <si>
    <t>179333</t>
  </si>
  <si>
    <t>75MG/650MG TBL FLM 90 I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</si>
  <si>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</si>
  <si>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</si>
  <si>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</si>
  <si>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</si>
  <si>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</si>
  <si>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</si>
  <si>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</si>
  <si>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TADALAFIL</t>
  </si>
  <si>
    <t>29258</t>
  </si>
  <si>
    <t>CIALIS</t>
  </si>
  <si>
    <t>ACEBUTOLOL</t>
  </si>
  <si>
    <t>80058</t>
  </si>
  <si>
    <t>SECTRAL</t>
  </si>
  <si>
    <t>ACIKLOVIR</t>
  </si>
  <si>
    <t>155938</t>
  </si>
  <si>
    <t>HERPESIN 200</t>
  </si>
  <si>
    <t>200MG TBL NOB 25</t>
  </si>
  <si>
    <t>107869</t>
  </si>
  <si>
    <t>APO-ALLOPURINOL</t>
  </si>
  <si>
    <t>127260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</si>
  <si>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</si>
  <si>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</si>
  <si>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</si>
  <si>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</si>
  <si>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</si>
  <si>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</si>
  <si>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</si>
  <si>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</si>
  <si>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</si>
  <si>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</si>
  <si>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</si>
  <si>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93015</t>
  </si>
  <si>
    <t>93021</t>
  </si>
  <si>
    <t>40MG TBL FLM 100</t>
  </si>
  <si>
    <t>225112</t>
  </si>
  <si>
    <t>ATORVASTATIN ACTAVIS</t>
  </si>
  <si>
    <t>225092</t>
  </si>
  <si>
    <t>ATORVASTATIN A AMLODIPIN</t>
  </si>
  <si>
    <t>101172</t>
  </si>
  <si>
    <t>CADUET</t>
  </si>
  <si>
    <t>5MG/10MG TBL FLM 90</t>
  </si>
  <si>
    <t>30560</t>
  </si>
  <si>
    <t>30543</t>
  </si>
  <si>
    <t>5MG/10MG TBL FLM 30</t>
  </si>
  <si>
    <t>AZITHROMYCIN</t>
  </si>
  <si>
    <t>BETAMETHASON A ANTIBIOTIKA</t>
  </si>
  <si>
    <t>17171</t>
  </si>
  <si>
    <t>BELOGENT</t>
  </si>
  <si>
    <t>0,5MG/G+1MG/G UNG 30G</t>
  </si>
  <si>
    <t>49909</t>
  </si>
  <si>
    <t>20MG TBL FLM 28</t>
  </si>
  <si>
    <t>176913</t>
  </si>
  <si>
    <t>5MG TBL FLM 90</t>
  </si>
  <si>
    <t>176914</t>
  </si>
  <si>
    <t>47741</t>
  </si>
  <si>
    <t>158716</t>
  </si>
  <si>
    <t>158711</t>
  </si>
  <si>
    <t>219841</t>
  </si>
  <si>
    <t>233605</t>
  </si>
  <si>
    <t>CILAZAPRIL</t>
  </si>
  <si>
    <t>125441</t>
  </si>
  <si>
    <t>INHIBACE</t>
  </si>
  <si>
    <t>241414</t>
  </si>
  <si>
    <t>CITALOPRAM</t>
  </si>
  <si>
    <t>230409</t>
  </si>
  <si>
    <t>230417</t>
  </si>
  <si>
    <t>168838</t>
  </si>
  <si>
    <t>DASSELTA</t>
  </si>
  <si>
    <t>178683</t>
  </si>
  <si>
    <t>5MG TBL FLM 50 I</t>
  </si>
  <si>
    <t>DEXAMETHASON A ANTIINFEKTIVA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</si>
  <si>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</si>
  <si>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</si>
  <si>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</si>
  <si>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</si>
  <si>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</si>
  <si>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</si>
  <si>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</si>
  <si>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</si>
  <si>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</si>
  <si>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</si>
  <si>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</si>
  <si>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</si>
  <si>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</si>
  <si>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EPLERENON</t>
  </si>
  <si>
    <t>203055</t>
  </si>
  <si>
    <t>50MG TBL FLM 30</t>
  </si>
  <si>
    <t>FAMOTIDIN</t>
  </si>
  <si>
    <t>94207</t>
  </si>
  <si>
    <t>ULFAMID</t>
  </si>
  <si>
    <t>20MG TBL FLM 20</t>
  </si>
  <si>
    <t>FENOFIBRÁT</t>
  </si>
  <si>
    <t>225967</t>
  </si>
  <si>
    <t>LIPANTHYL S</t>
  </si>
  <si>
    <t>215MG TBL FLM 100</t>
  </si>
  <si>
    <t>56812</t>
  </si>
  <si>
    <t>FURORESE 250</t>
  </si>
  <si>
    <t>250MG TBL NOB 100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</si>
  <si>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</si>
  <si>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</si>
  <si>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</si>
  <si>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</si>
  <si>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</si>
  <si>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</si>
  <si>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</si>
  <si>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17189</t>
  </si>
  <si>
    <t>500MG TBL ENT 100</t>
  </si>
  <si>
    <t>CHOLEKALCIFEROL</t>
  </si>
  <si>
    <t>243240</t>
  </si>
  <si>
    <t>VIGANTOL</t>
  </si>
  <si>
    <t>0,5MG/ML POR GTT SOL 1X10ML</t>
  </si>
  <si>
    <t>191880</t>
  </si>
  <si>
    <t>INDAPAMID PMCS</t>
  </si>
  <si>
    <t>2,5MG TBL NOB 100</t>
  </si>
  <si>
    <t>120329</t>
  </si>
  <si>
    <t>INDAPAMID STADA</t>
  </si>
  <si>
    <t>1,5MG TBL PRO 100</t>
  </si>
  <si>
    <t>207961</t>
  </si>
  <si>
    <t>MONOTAB SR</t>
  </si>
  <si>
    <t>100MG TBL PRO 100(10X10)</t>
  </si>
  <si>
    <t>KAPTOPRIL</t>
  </si>
  <si>
    <t>31215</t>
  </si>
  <si>
    <t>25MG TBL NOB 30</t>
  </si>
  <si>
    <t>KLINDAMYCIN, KOMBINACE</t>
  </si>
  <si>
    <t>169740</t>
  </si>
  <si>
    <t>DUAC</t>
  </si>
  <si>
    <t>10MG/G+50MG/G GEL 15G</t>
  </si>
  <si>
    <t>207940</t>
  </si>
  <si>
    <t>155782</t>
  </si>
  <si>
    <t>100MG/50MG TBL NOB 100 II</t>
  </si>
  <si>
    <t>KYSELINA URSODEOXYCHOLOVÁ</t>
  </si>
  <si>
    <t>13808</t>
  </si>
  <si>
    <t>URSOSAN</t>
  </si>
  <si>
    <t>250MG CPS DUR 100 I</t>
  </si>
  <si>
    <t>KYSELINA VALPROOVÁ</t>
  </si>
  <si>
    <t>LÉČIVA K TERAPII ONEMOCNĚNÍ JATER</t>
  </si>
  <si>
    <t>125753</t>
  </si>
  <si>
    <t>ESSENTIALE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</si>
  <si>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</si>
  <si>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</si>
  <si>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</si>
  <si>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</si>
  <si>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</si>
  <si>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</si>
  <si>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</si>
  <si>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216532</t>
  </si>
  <si>
    <t>ZENARO</t>
  </si>
  <si>
    <t>5MG TBL FLM 90 IV</t>
  </si>
  <si>
    <t>216531</t>
  </si>
  <si>
    <t>5MG TBL FLM 50 IV</t>
  </si>
  <si>
    <t>LOSARTAN A DIURETIKA</t>
  </si>
  <si>
    <t>15317</t>
  </si>
  <si>
    <t>LOZAP H</t>
  </si>
  <si>
    <t>50MG/12,5MG TBL FLM 90</t>
  </si>
  <si>
    <t>23747</t>
  </si>
  <si>
    <t>500MG TBL PRO 60</t>
  </si>
  <si>
    <t>96087</t>
  </si>
  <si>
    <t>METFORMIN TEVA</t>
  </si>
  <si>
    <t>46980</t>
  </si>
  <si>
    <t>58042</t>
  </si>
  <si>
    <t>231689</t>
  </si>
  <si>
    <t>231692</t>
  </si>
  <si>
    <t>MOMETASON</t>
  </si>
  <si>
    <t>192205</t>
  </si>
  <si>
    <t>1MG/G UNG 1X30G</t>
  </si>
  <si>
    <t>170760</t>
  </si>
  <si>
    <t>MOMMOX</t>
  </si>
  <si>
    <t>0,05MG/DÁV NAS SPR SUS 140DÁV</t>
  </si>
  <si>
    <t>MOXONIDIN</t>
  </si>
  <si>
    <t>16916</t>
  </si>
  <si>
    <t>MOXOSTAD</t>
  </si>
  <si>
    <t>0,2MG TBL FLM 100</t>
  </si>
  <si>
    <t>215166</t>
  </si>
  <si>
    <t>CYNT 0,4</t>
  </si>
  <si>
    <t>0,4MG TBL FLM 98 I</t>
  </si>
  <si>
    <t>66015</t>
  </si>
  <si>
    <t>112579</t>
  </si>
  <si>
    <t>5MG TBL NOB 98</t>
  </si>
  <si>
    <t>215606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</si>
  <si>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</si>
  <si>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</si>
  <si>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</si>
  <si>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</si>
  <si>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</si>
  <si>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</si>
  <si>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</si>
  <si>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</si>
  <si>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8MG TBL NOB 30</t>
  </si>
  <si>
    <t>229909</t>
  </si>
  <si>
    <t>229905</t>
  </si>
  <si>
    <t>4MG TBL NOB 90</t>
  </si>
  <si>
    <t>124093</t>
  </si>
  <si>
    <t>5MG/5MG TBL NOB 120(4X30)</t>
  </si>
  <si>
    <t>124135</t>
  </si>
  <si>
    <t>10MG/10MG TBL NOB 120(4X30)</t>
  </si>
  <si>
    <t>124121</t>
  </si>
  <si>
    <t>10MG/5MG TBL NOB 120(4X30)</t>
  </si>
  <si>
    <t>162012</t>
  </si>
  <si>
    <t>10MG/2,5MG TBL FLM 90(3X30)</t>
  </si>
  <si>
    <t>269</t>
  </si>
  <si>
    <t>5MG TBL NOB 20</t>
  </si>
  <si>
    <t>PROPIVERIN</t>
  </si>
  <si>
    <t>231597</t>
  </si>
  <si>
    <t>MICTONORM</t>
  </si>
  <si>
    <t>15MG TBL FLM 30</t>
  </si>
  <si>
    <t>RABEPRAZOL</t>
  </si>
  <si>
    <t>157141</t>
  </si>
  <si>
    <t>ZULBEX</t>
  </si>
  <si>
    <t>20MG TBL ENT 56</t>
  </si>
  <si>
    <t>141960</t>
  </si>
  <si>
    <t>RAPOXOL</t>
  </si>
  <si>
    <t>15864</t>
  </si>
  <si>
    <t>10MG TBL NOB 30</t>
  </si>
  <si>
    <t>224744</t>
  </si>
  <si>
    <t>RAMIPRIL A AMLODIPIN</t>
  </si>
  <si>
    <t>185758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</si>
  <si>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</si>
  <si>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</si>
  <si>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</si>
  <si>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</si>
  <si>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</si>
  <si>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</si>
  <si>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</si>
  <si>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</si>
  <si>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</si>
  <si>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</si>
  <si>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</si>
  <si>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</si>
  <si>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ROSUMOP</t>
  </si>
  <si>
    <t>145583</t>
  </si>
  <si>
    <t>145558</t>
  </si>
  <si>
    <t>SERTRALIN</t>
  </si>
  <si>
    <t>146917</t>
  </si>
  <si>
    <t>SILDENAFIL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</si>
  <si>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</si>
  <si>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</si>
  <si>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</si>
  <si>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</si>
  <si>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</si>
  <si>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</si>
  <si>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</si>
  <si>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</si>
  <si>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</si>
  <si>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</si>
  <si>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</si>
  <si>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</si>
  <si>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</si>
  <si>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</si>
  <si>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</si>
  <si>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</si>
  <si>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</si>
  <si>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</si>
  <si>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</si>
  <si>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</si>
  <si>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</si>
  <si>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</si>
  <si>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</si>
  <si>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</si>
  <si>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SOTAHEXAL 160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</si>
  <si>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</si>
  <si>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</si>
  <si>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</si>
  <si>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</si>
  <si>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</si>
  <si>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</si>
  <si>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</si>
  <si>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</si>
  <si>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</si>
  <si>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</si>
  <si>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</si>
  <si>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TOLURA</t>
  </si>
  <si>
    <t>80MG TBL NOB 84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</si>
  <si>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</si>
  <si>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</si>
  <si>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</si>
  <si>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</si>
  <si>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</si>
  <si>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</si>
  <si>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</si>
  <si>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</si>
  <si>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</si>
  <si>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</si>
  <si>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193874</t>
  </si>
  <si>
    <t>TOLUCOMBI</t>
  </si>
  <si>
    <t>40MG/12,5MG TBL NOB 28X1 II</t>
  </si>
  <si>
    <t>189657</t>
  </si>
  <si>
    <t>80MG/12,5MG TBL FLM 30</t>
  </si>
  <si>
    <t>189668</t>
  </si>
  <si>
    <t>80MG/25MG TBL FLM 30</t>
  </si>
  <si>
    <t>219612</t>
  </si>
  <si>
    <t>TELMISARTAN/HYDROCHLOROTHIAZID XANTIS</t>
  </si>
  <si>
    <t>40MG/12,5MG TBL NOB 28</t>
  </si>
  <si>
    <t>TRANDOLAPRIL A VERAPAMIL</t>
  </si>
  <si>
    <t>234221</t>
  </si>
  <si>
    <t>TARKA</t>
  </si>
  <si>
    <t>240MG/4MG TBL RET 98</t>
  </si>
  <si>
    <t>234220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</si>
  <si>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</si>
  <si>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</si>
  <si>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</si>
  <si>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</si>
  <si>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</si>
  <si>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</si>
  <si>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</si>
  <si>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</si>
  <si>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URAPIDIL</t>
  </si>
  <si>
    <t>215478</t>
  </si>
  <si>
    <t>EBRANTIL RETARD</t>
  </si>
  <si>
    <t>60MG CPS PRO 50</t>
  </si>
  <si>
    <t>215964</t>
  </si>
  <si>
    <t>ISOPTIN SR</t>
  </si>
  <si>
    <t>240MG TBL PRO 30</t>
  </si>
  <si>
    <t>233479</t>
  </si>
  <si>
    <t>240MG TBL PRO 100</t>
  </si>
  <si>
    <t>16286</t>
  </si>
  <si>
    <t>STILNOX</t>
  </si>
  <si>
    <t>198058</t>
  </si>
  <si>
    <t>SANVAL</t>
  </si>
  <si>
    <t>MAGNESIUM-OROTÁT</t>
  </si>
  <si>
    <t>32889</t>
  </si>
  <si>
    <t>MAGNEROT</t>
  </si>
  <si>
    <t>500MG TBL NOB 100 I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</si>
  <si>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</si>
  <si>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</si>
  <si>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</si>
  <si>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</si>
  <si>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</si>
  <si>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</si>
  <si>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</si>
  <si>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</si>
  <si>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</si>
  <si>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</si>
  <si>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</si>
  <si>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</si>
  <si>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ORFENADRIN, KOMBINACE</t>
  </si>
  <si>
    <t>230352</t>
  </si>
  <si>
    <t>75MG/30MG INF SOL 1X250ML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</si>
  <si>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</si>
  <si>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</si>
  <si>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</si>
  <si>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</si>
  <si>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</si>
  <si>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</si>
  <si>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</si>
  <si>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</si>
  <si>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</si>
  <si>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</si>
  <si>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233474</t>
  </si>
  <si>
    <t>10MG/40MG TBL FLM 100</t>
  </si>
  <si>
    <t>233468</t>
  </si>
  <si>
    <t>228548</t>
  </si>
  <si>
    <t>ZETOVAR</t>
  </si>
  <si>
    <t>10MG/80MG TBL NOB 30</t>
  </si>
  <si>
    <t>213258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</si>
  <si>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</si>
  <si>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</si>
  <si>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</si>
  <si>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</si>
  <si>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</si>
  <si>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</si>
  <si>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</si>
  <si>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</si>
  <si>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</si>
  <si>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</si>
  <si>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</si>
  <si>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</si>
  <si>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172044</t>
  </si>
  <si>
    <t>150MCG TBL NOB 100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</si>
  <si>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</si>
  <si>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</si>
  <si>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</si>
  <si>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</si>
  <si>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</si>
  <si>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</si>
  <si>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</si>
  <si>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ROSUVASTATIN A EZETIMIB</t>
  </si>
  <si>
    <t>225241</t>
  </si>
  <si>
    <t>DELIPID PLUS</t>
  </si>
  <si>
    <t>20MG/10MG CPS DUR 90</t>
  </si>
  <si>
    <t>224314</t>
  </si>
  <si>
    <t>ROSUMOP COMBI</t>
  </si>
  <si>
    <t>20MG/10MG TBL NOB 30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</si>
  <si>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</si>
  <si>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</si>
  <si>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</si>
  <si>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</si>
  <si>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</si>
  <si>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</si>
  <si>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</si>
  <si>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</si>
  <si>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*4012</t>
  </si>
  <si>
    <t>Jiný</t>
  </si>
  <si>
    <t>*2091</t>
  </si>
  <si>
    <t>231741</t>
  </si>
  <si>
    <t>5000452</t>
  </si>
  <si>
    <t>MAXIS-KOMPRESNÍ PUNČOCHY COMFORT II.KT</t>
  </si>
  <si>
    <t>LÝTKOVÁ PUNČOCHA</t>
  </si>
  <si>
    <t>5004882</t>
  </si>
  <si>
    <t>OPTICHAMBER DIAMOND VALVED HOLDING CHAMBER</t>
  </si>
  <si>
    <t>ANTISTATICKÝ INHALAČNÍ NÁSTAVEC S VENTILEM</t>
  </si>
  <si>
    <t>12023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</si>
  <si>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</si>
  <si>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</si>
  <si>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</si>
  <si>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</si>
  <si>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</si>
  <si>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</si>
  <si>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</si>
  <si>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</si>
  <si>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</si>
  <si>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ACETYLCYSTEIN</t>
  </si>
  <si>
    <t>AMBROXOL</t>
  </si>
  <si>
    <t>94920</t>
  </si>
  <si>
    <t>7,5MG/ML POR SOL 100ML</t>
  </si>
  <si>
    <t>CETIRIZIN</t>
  </si>
  <si>
    <t>66030</t>
  </si>
  <si>
    <t>97522</t>
  </si>
  <si>
    <t>500MG TBL FLM 30</t>
  </si>
  <si>
    <t>162859</t>
  </si>
  <si>
    <t>ASPIRIN PROTECT 100</t>
  </si>
  <si>
    <t>100MG TBL ENT 98</t>
  </si>
  <si>
    <t>45499</t>
  </si>
  <si>
    <t>PROPAFENON</t>
  </si>
  <si>
    <t>215906</t>
  </si>
  <si>
    <t>RYTMONORM</t>
  </si>
  <si>
    <t>150MG TBL FLM 100</t>
  </si>
  <si>
    <t>145567</t>
  </si>
  <si>
    <t>145551</t>
  </si>
  <si>
    <t>TOLPERISON</t>
  </si>
  <si>
    <t>57525</t>
  </si>
  <si>
    <t>MYDOCALM</t>
  </si>
  <si>
    <t>150MG TBL FLM 30</t>
  </si>
  <si>
    <t>215476</t>
  </si>
  <si>
    <t>30MG CPS PRO 50</t>
  </si>
  <si>
    <t>214601</t>
  </si>
  <si>
    <t>HYPNOGEN</t>
  </si>
  <si>
    <t>132871</t>
  </si>
  <si>
    <t>37,5MG/325MG TBL FLM 10</t>
  </si>
  <si>
    <t>2954</t>
  </si>
  <si>
    <t>87051</t>
  </si>
  <si>
    <t>93016</t>
  </si>
  <si>
    <t>204690</t>
  </si>
  <si>
    <t>148306</t>
  </si>
  <si>
    <t>225172</t>
  </si>
  <si>
    <t>169251</t>
  </si>
  <si>
    <t>75MG TBL FLM 30</t>
  </si>
  <si>
    <t>223521</t>
  </si>
  <si>
    <t>ASPIRIN PROTECT</t>
  </si>
  <si>
    <t>100MG TBL ENT 50</t>
  </si>
  <si>
    <t>231697</t>
  </si>
  <si>
    <t>109409</t>
  </si>
  <si>
    <t>NOLPAZA</t>
  </si>
  <si>
    <t>40MG TBL ENT 14</t>
  </si>
  <si>
    <t>101227</t>
  </si>
  <si>
    <t>124087</t>
  </si>
  <si>
    <t>5MG/5MG TBL NOB 30</t>
  </si>
  <si>
    <t>124101</t>
  </si>
  <si>
    <t>5MG/10MG TBL NOB 30</t>
  </si>
  <si>
    <t>RILMENIDIN</t>
  </si>
  <si>
    <t>166421</t>
  </si>
  <si>
    <t>RILMENIDIN TEVA</t>
  </si>
  <si>
    <t>184430</t>
  </si>
  <si>
    <t>SORVASTA</t>
  </si>
  <si>
    <t>40MG TBL FLM 28X1</t>
  </si>
  <si>
    <t>203954</t>
  </si>
  <si>
    <t>VÁPNÍK, KOMBINACE S VITAMINEM D A/NEBO JINÝMI LÉČIVY</t>
  </si>
  <si>
    <t>164888</t>
  </si>
  <si>
    <t>CALTRATE D3</t>
  </si>
  <si>
    <t>600MG/400IU TBL FLM 90</t>
  </si>
  <si>
    <t>190973</t>
  </si>
  <si>
    <t>10MG/2,5MG/10MG TBL FLM 30</t>
  </si>
  <si>
    <t>206512</t>
  </si>
  <si>
    <t>TONANDA</t>
  </si>
  <si>
    <t>8MG/5MG/2,5MG TBL NOB 30</t>
  </si>
  <si>
    <t>132872</t>
  </si>
  <si>
    <t>37,5MG/325MG TBL FLM 30</t>
  </si>
  <si>
    <t>125053</t>
  </si>
  <si>
    <t>APO-AMLO</t>
  </si>
  <si>
    <t>162942</t>
  </si>
  <si>
    <t>49009</t>
  </si>
  <si>
    <t>94163</t>
  </si>
  <si>
    <t>CONCOR 10</t>
  </si>
  <si>
    <t>218834</t>
  </si>
  <si>
    <t>174339</t>
  </si>
  <si>
    <t>EPLERENON ACTAVIS</t>
  </si>
  <si>
    <t>189181</t>
  </si>
  <si>
    <t>EZEN</t>
  </si>
  <si>
    <t>207100</t>
  </si>
  <si>
    <t>LIPANTHYL 267 M</t>
  </si>
  <si>
    <t>267MG CPS DUR 90</t>
  </si>
  <si>
    <t>GLIKLAZID</t>
  </si>
  <si>
    <t>112659</t>
  </si>
  <si>
    <t>GLYCLADA</t>
  </si>
  <si>
    <t>30MG TBL RET 90</t>
  </si>
  <si>
    <t>IVABRADIN</t>
  </si>
  <si>
    <t>25973</t>
  </si>
  <si>
    <t>PROCORALAN</t>
  </si>
  <si>
    <t>5MG TBL FLM 112 KAL</t>
  </si>
  <si>
    <t>149392</t>
  </si>
  <si>
    <t>CLOPIDOGREL MYLAN</t>
  </si>
  <si>
    <t>223519</t>
  </si>
  <si>
    <t>17121</t>
  </si>
  <si>
    <t>30MG CPS DUR 28</t>
  </si>
  <si>
    <t>MEBENDAZOL</t>
  </si>
  <si>
    <t>122198</t>
  </si>
  <si>
    <t>100MG TBL NOB 6</t>
  </si>
  <si>
    <t>207076</t>
  </si>
  <si>
    <t>122685</t>
  </si>
  <si>
    <t>5MG/1,25MG TBL FLM 30</t>
  </si>
  <si>
    <t>PREGABALIN</t>
  </si>
  <si>
    <t>27113</t>
  </si>
  <si>
    <t>LYRICA</t>
  </si>
  <si>
    <t>150MG CPS DUR 112(2X56)</t>
  </si>
  <si>
    <t>184452</t>
  </si>
  <si>
    <t>20MG TBL FLM 28X1</t>
  </si>
  <si>
    <t>184456</t>
  </si>
  <si>
    <t>20MG TBL FLM 84X1</t>
  </si>
  <si>
    <t>RUTOSID, KOMBINACE</t>
  </si>
  <si>
    <t>96303</t>
  </si>
  <si>
    <t>ASCORUTIN</t>
  </si>
  <si>
    <t>100MG/20MG TBL FLM 50</t>
  </si>
  <si>
    <t>167673</t>
  </si>
  <si>
    <t>80MG TBL NOB 28</t>
  </si>
  <si>
    <t>193894</t>
  </si>
  <si>
    <t>80MG/25MG TBL NOB 28X1 II</t>
  </si>
  <si>
    <t>193888</t>
  </si>
  <si>
    <t>80MG/12,5MG TBL NOB 84X1 II</t>
  </si>
  <si>
    <t>TRANDOLAPRIL</t>
  </si>
  <si>
    <t>215917</t>
  </si>
  <si>
    <t>VALSARTAN A DIURETIKA</t>
  </si>
  <si>
    <t>134281</t>
  </si>
  <si>
    <t>VALSACOMBI</t>
  </si>
  <si>
    <t>160MG/12,5MG TBL FLM 28</t>
  </si>
  <si>
    <t>198054</t>
  </si>
  <si>
    <t>210108</t>
  </si>
  <si>
    <t>190965</t>
  </si>
  <si>
    <t>5MG/1,25MG/10MG TBL FLM 90(3X30)</t>
  </si>
  <si>
    <t>LEVODOPA A INHIBITOR DEKARBOXYLASY</t>
  </si>
  <si>
    <t>88498</t>
  </si>
  <si>
    <t>NAKOM MITE</t>
  </si>
  <si>
    <t>100MG/25MG TBL NOB 100</t>
  </si>
  <si>
    <t>*2075</t>
  </si>
  <si>
    <t>*2053</t>
  </si>
  <si>
    <t>157892</t>
  </si>
  <si>
    <t>SILDENAFIL MYLAN</t>
  </si>
  <si>
    <t>50MG TBL FLM 4</t>
  </si>
  <si>
    <t>167009</t>
  </si>
  <si>
    <t>SILDENAFIL TEVA</t>
  </si>
  <si>
    <t>99366</t>
  </si>
  <si>
    <t>AMOKSIKLAV 457 MG/5 ML</t>
  </si>
  <si>
    <t>400MG/5ML+57MG/5ML POR PLV SUS 70ML</t>
  </si>
  <si>
    <t>176159</t>
  </si>
  <si>
    <t>AMLODIPIN MYLAN</t>
  </si>
  <si>
    <t>BILASTIN</t>
  </si>
  <si>
    <t>132113</t>
  </si>
  <si>
    <t>XADOS</t>
  </si>
  <si>
    <t>10MG POR TBL DIS 30</t>
  </si>
  <si>
    <t>18547</t>
  </si>
  <si>
    <t>230415</t>
  </si>
  <si>
    <t>DOXAZOSIN</t>
  </si>
  <si>
    <t>107794</t>
  </si>
  <si>
    <t>ZOXON</t>
  </si>
  <si>
    <t>GLIMEPIRID</t>
  </si>
  <si>
    <t>JODOVÁ TERAPIE</t>
  </si>
  <si>
    <t>61158</t>
  </si>
  <si>
    <t>JODID 100</t>
  </si>
  <si>
    <t>141034</t>
  </si>
  <si>
    <t>119697</t>
  </si>
  <si>
    <t>0,5MG TBL OBD 20</t>
  </si>
  <si>
    <t>100101</t>
  </si>
  <si>
    <t>STADAMET</t>
  </si>
  <si>
    <t>METHYLPREDNISOLON</t>
  </si>
  <si>
    <t>207527</t>
  </si>
  <si>
    <t>MEDROL</t>
  </si>
  <si>
    <t>4MG TBL NOB 30 II</t>
  </si>
  <si>
    <t>25365</t>
  </si>
  <si>
    <t>20MG CPS ETD 28 I</t>
  </si>
  <si>
    <t>PAROXETIN</t>
  </si>
  <si>
    <t>124129</t>
  </si>
  <si>
    <t>10MG/10MG TBL NOB 30</t>
  </si>
  <si>
    <t>3377</t>
  </si>
  <si>
    <t>169727</t>
  </si>
  <si>
    <t>183064</t>
  </si>
  <si>
    <t>TELMISARTAN EGIS</t>
  </si>
  <si>
    <t>215920</t>
  </si>
  <si>
    <t>4MG CPS DUR 28</t>
  </si>
  <si>
    <t>TROSPIUM</t>
  </si>
  <si>
    <t>17162</t>
  </si>
  <si>
    <t>SPASMED</t>
  </si>
  <si>
    <t>168327</t>
  </si>
  <si>
    <t>2,5MG TBL FLM 60</t>
  </si>
  <si>
    <t>228545</t>
  </si>
  <si>
    <t>10MG/40MG TBL NOB 30</t>
  </si>
  <si>
    <t>138840</t>
  </si>
  <si>
    <t>37,5MG/325MG TBL FLM 20 I</t>
  </si>
  <si>
    <t>136505</t>
  </si>
  <si>
    <t>131488</t>
  </si>
  <si>
    <t>BUTYLSKOPOLAMINIUM</t>
  </si>
  <si>
    <t>41155</t>
  </si>
  <si>
    <t>BUSCOPAN</t>
  </si>
  <si>
    <t>10MG TBL OBD 20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</si>
  <si>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</si>
  <si>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</si>
  <si>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</si>
  <si>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</si>
  <si>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</si>
  <si>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</si>
  <si>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</si>
  <si>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</si>
  <si>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</si>
  <si>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</t>
  </si>
  <si>
    <t>KYSELINA FUSIDOVÁ</t>
  </si>
  <si>
    <t>84492</t>
  </si>
  <si>
    <t>FUCIDIN</t>
  </si>
  <si>
    <t>20MG/G CRM 1X15G</t>
  </si>
  <si>
    <t>MEFENOXALON</t>
  </si>
  <si>
    <t>85656</t>
  </si>
  <si>
    <t>DORSIFLEX</t>
  </si>
  <si>
    <t>58037</t>
  </si>
  <si>
    <t>PITOFENON A ANALGETIKA</t>
  </si>
  <si>
    <t>88708</t>
  </si>
  <si>
    <t>ALGIFEN</t>
  </si>
  <si>
    <t>500MG/5,25MG/0,1MG TBL NOB 20</t>
  </si>
  <si>
    <t>TIAPRID</t>
  </si>
  <si>
    <t>48578</t>
  </si>
  <si>
    <t>85525</t>
  </si>
  <si>
    <t>AMOKSIKLAV 625 MG</t>
  </si>
  <si>
    <t>500MG/125MG TBL FLM 21</t>
  </si>
  <si>
    <t>*2998</t>
  </si>
  <si>
    <t>88217</t>
  </si>
  <si>
    <t>1,5MG TBL NOB 30</t>
  </si>
  <si>
    <t>FLUOXETIN</t>
  </si>
  <si>
    <t>32738</t>
  </si>
  <si>
    <t>FLUZAK</t>
  </si>
  <si>
    <t>20MG CPS DUR 30</t>
  </si>
  <si>
    <t>3645</t>
  </si>
  <si>
    <t>DIMEXOL</t>
  </si>
  <si>
    <t>53761</t>
  </si>
  <si>
    <t>NEBILET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</si>
  <si>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</si>
  <si>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</si>
  <si>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</si>
  <si>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</si>
  <si>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</si>
  <si>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</si>
  <si>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</si>
  <si>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KLOTRIMAZOL</t>
  </si>
  <si>
    <t>132903</t>
  </si>
  <si>
    <t>TRAMADOL</t>
  </si>
  <si>
    <t>133321</t>
  </si>
  <si>
    <t>TRAMADOL AUROVITAS</t>
  </si>
  <si>
    <t>50MG CPS DUR 20</t>
  </si>
  <si>
    <t>234736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</si>
  <si>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</si>
  <si>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</si>
  <si>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</si>
  <si>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</si>
  <si>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</si>
  <si>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</si>
  <si>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</si>
  <si>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</si>
  <si>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N03AX16 - PREGABALIN</t>
  </si>
  <si>
    <t>C10AA07 - ROSUVASTATIN</t>
  </si>
  <si>
    <t>C09BB07 - RAMIPRIL A AMLODIPIN</t>
  </si>
  <si>
    <t>C09CA07 - TELMISARTAN</t>
  </si>
  <si>
    <t>C10BX03 - ATORVASTATIN A AMLODIPIN</t>
  </si>
  <si>
    <t>C09BX01 - PERINDOPRIL, AMLODIPIN A INDAPAMID</t>
  </si>
  <si>
    <t>R06AX27 - DESLORATADIN</t>
  </si>
  <si>
    <t>C10AX09 - EZETIMIB</t>
  </si>
  <si>
    <t>N06AB10 - ESCITALOPRAM</t>
  </si>
  <si>
    <t>N02AJ13 - TRAMADOL A PARACETAMOL</t>
  </si>
  <si>
    <t>C07AB12 - NEBIVOLOL</t>
  </si>
  <si>
    <t>C02CA04 - DOXAZOSIN</t>
  </si>
  <si>
    <t>C09DA01 - LOSARTAN A DIURETIKA</t>
  </si>
  <si>
    <t>N04BA02 - LEVODOPA A INHIBITOR DEKARBOXYLASY</t>
  </si>
  <si>
    <t>C01BC03 - PROPAFENON</t>
  </si>
  <si>
    <t>C02AC05 - MOXONIDIN</t>
  </si>
  <si>
    <t>C08DA01 - VERAPAMIL</t>
  </si>
  <si>
    <t>C08CA13 - LERKANIDIPIN</t>
  </si>
  <si>
    <t>R01AD09 - MOMETASON</t>
  </si>
  <si>
    <t>C09BA05 - RAMIPRIL A DIURETIKA</t>
  </si>
  <si>
    <t>C09BB04 - PERINDOPRIL A AMLODIPIN</t>
  </si>
  <si>
    <t>M01AC06 - MELOXIKAM</t>
  </si>
  <si>
    <t>A02BC03 - LANSOPRAZOL</t>
  </si>
  <si>
    <t>C09CA01 - LOSARTAN</t>
  </si>
  <si>
    <t>D01AC01 - KLOTRIMAZOL</t>
  </si>
  <si>
    <t>C10AB05 - FENOFIBRÁT</t>
  </si>
  <si>
    <t>A02BC01 - OMEPRAZOL</t>
  </si>
  <si>
    <t>C09DB04 - TELMISARTAN A AMLODIPIN</t>
  </si>
  <si>
    <t>C07AB12</t>
  </si>
  <si>
    <t>A02BC01</t>
  </si>
  <si>
    <t>N02AJ13</t>
  </si>
  <si>
    <t>C08DA01</t>
  </si>
  <si>
    <t>C09CA01</t>
  </si>
  <si>
    <t>C09DA07</t>
  </si>
  <si>
    <t>C09DB04</t>
  </si>
  <si>
    <t>M01AC06</t>
  </si>
  <si>
    <t>R06AX27</t>
  </si>
  <si>
    <t>C02CA04</t>
  </si>
  <si>
    <t>C09BB04</t>
  </si>
  <si>
    <t>C09CA07</t>
  </si>
  <si>
    <t>C10BA05</t>
  </si>
  <si>
    <t>D01AC01</t>
  </si>
  <si>
    <t>A02BC03</t>
  </si>
  <si>
    <t>C10AX09</t>
  </si>
  <si>
    <t>N06AB10</t>
  </si>
  <si>
    <t>C01EB15</t>
  </si>
  <si>
    <t>C02AC05</t>
  </si>
  <si>
    <t>C08CA13</t>
  </si>
  <si>
    <t>C09BA05</t>
  </si>
  <si>
    <t>C09BB07</t>
  </si>
  <si>
    <t>C09DA01</t>
  </si>
  <si>
    <t>C10BX03</t>
  </si>
  <si>
    <t>R01AD09</t>
  </si>
  <si>
    <t>C10BA06</t>
  </si>
  <si>
    <t>C01BC03</t>
  </si>
  <si>
    <t>C10AA07</t>
  </si>
  <si>
    <t>C09BX01</t>
  </si>
  <si>
    <t>C10AB05</t>
  </si>
  <si>
    <t>N03AX16</t>
  </si>
  <si>
    <t>N04BA02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</si>
  <si>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</si>
  <si>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</si>
  <si>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</si>
  <si>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</si>
  <si>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</si>
  <si>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</si>
  <si>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</si>
  <si>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</si>
  <si>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</si>
  <si>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</si>
  <si>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</si>
  <si>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</si>
  <si>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</si>
  <si>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</si>
  <si>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</si>
  <si>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</si>
  <si>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</si>
  <si>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</si>
  <si>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</si>
  <si>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</si>
  <si>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</si>
  <si>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</si>
  <si>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</si>
  <si>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</si>
  <si>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</si>
  <si>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</si>
  <si>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</si>
  <si>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</si>
  <si>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</si>
  <si>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</si>
  <si>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</si>
  <si>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</si>
  <si>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</si>
  <si>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</si>
  <si>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</si>
  <si>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</si>
  <si>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</si>
  <si>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</si>
  <si>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</si>
  <si>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</si>
  <si>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</si>
  <si>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</si>
  <si>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</si>
  <si>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</si>
  <si>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</si>
  <si>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</si>
  <si>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</si>
  <si>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ZA459</t>
  </si>
  <si>
    <t>Kompresa AB 10 x 20 cm/1 ks sterilnĂ­ NT savĂˇ (1230114021) 1327114021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</si>
  <si>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</si>
  <si>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</si>
  <si>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</si>
  <si>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</si>
  <si>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</si>
  <si>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</si>
  <si>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</si>
  <si>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</si>
  <si>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</si>
  <si>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</si>
  <si>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</si>
  <si>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</si>
  <si>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</si>
  <si>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</si>
  <si>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</si>
  <si>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</si>
  <si>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</si>
  <si>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</si>
  <si>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</si>
  <si>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</si>
  <si>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</si>
  <si>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</si>
  <si>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</si>
  <si>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</si>
  <si>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</si>
  <si>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</si>
  <si>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</si>
  <si>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</si>
  <si>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</si>
  <si>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</si>
  <si>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ZD633</t>
  </si>
  <si>
    <t>KrytĂ­ silikonovĂ© pÄ›novĂ© mepilex border sacrum 18 x 18 cm bal. Ăˇ 5 ks 282000-01 jiĹľ se nevyrĂˇbĂ­</t>
  </si>
  <si>
    <t>ZA507</t>
  </si>
  <si>
    <t>KrytĂ­ tegaderm 8,5 cm x 10,5 cm bal. Ăˇ 50 ks s vĂ˝Ĺ™ezem 1635 - nĂˇhrada ZQ158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</si>
  <si>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</si>
  <si>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</si>
  <si>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</si>
  <si>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</si>
  <si>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</si>
  <si>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</si>
  <si>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</si>
  <si>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</si>
  <si>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</si>
  <si>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</si>
  <si>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</si>
  <si>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</si>
  <si>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</si>
  <si>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</si>
  <si>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ZL668</t>
  </si>
  <si>
    <t>NĂˇplast silikon tape 2,5 cm x 5 m bal. Ăˇ 12 ks 2770-1</t>
  </si>
  <si>
    <t>ZF352</t>
  </si>
  <si>
    <t>NĂˇplast transpore bĂ­lĂˇ 2,50 cm x 9,14 m bal. Ăˇ 12 ks 1534-1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</si>
  <si>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</si>
  <si>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</si>
  <si>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</si>
  <si>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</si>
  <si>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</si>
  <si>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M8275051/1</t>
  </si>
  <si>
    <t>ZI974</t>
  </si>
  <si>
    <t>PÄ›na stĹ™ednĂ­ V.A.C M8275052/1 , Ăˇ 5 ks</t>
  </si>
  <si>
    <t>ZI975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</si>
  <si>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</si>
  <si>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</si>
  <si>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</si>
  <si>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</si>
  <si>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</si>
  <si>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</si>
  <si>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</si>
  <si>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</si>
  <si>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</si>
  <si>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</si>
  <si>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</si>
  <si>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</si>
  <si>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</si>
  <si>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</si>
  <si>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</si>
  <si>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</si>
  <si>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</si>
  <si>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</si>
  <si>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</si>
  <si>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ZD650</t>
  </si>
  <si>
    <t>Aquapak - sterilnĂ­ voda 340 ml s adaptĂ©rem bal. Ăˇ 20 ks 400340</t>
  </si>
  <si>
    <t>ZC751</t>
  </si>
  <si>
    <t>ÄŚepelka skalpelovĂˇ 11 BB511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</si>
  <si>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</si>
  <si>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</si>
  <si>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</si>
  <si>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</si>
  <si>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</si>
  <si>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</si>
  <si>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</si>
  <si>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</si>
  <si>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</si>
  <si>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</si>
  <si>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</si>
  <si>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</si>
  <si>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</si>
  <si>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</si>
  <si>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</si>
  <si>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</si>
  <si>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ZN646</t>
  </si>
  <si>
    <t>Fonendoskop oboustrannĂ˝ rĹŻznĂ© barvy 710045-s</t>
  </si>
  <si>
    <t>ZB340</t>
  </si>
  <si>
    <t>HadiÄŤka kyslĂ­kovĂˇ bal. Ăˇ 50 ks 41113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</si>
  <si>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</si>
  <si>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</si>
  <si>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</si>
  <si>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</si>
  <si>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</si>
  <si>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</si>
  <si>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</si>
  <si>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</si>
  <si>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</si>
  <si>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</si>
  <si>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</si>
  <si>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</si>
  <si>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</si>
  <si>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</si>
  <si>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</si>
  <si>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</si>
  <si>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</si>
  <si>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</si>
  <si>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</si>
  <si>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</si>
  <si>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</si>
  <si>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</si>
  <si>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</si>
  <si>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</si>
  <si>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ZB596</t>
  </si>
  <si>
    <t>MikronebulizĂ©r MicroMist 22F 41892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</si>
  <si>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</si>
  <si>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</si>
  <si>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</si>
  <si>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</si>
  <si>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</si>
  <si>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</si>
  <si>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</si>
  <si>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</si>
  <si>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</si>
  <si>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</si>
  <si>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</si>
  <si>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</si>
  <si>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</si>
  <si>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</si>
  <si>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</si>
  <si>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</si>
  <si>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</si>
  <si>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</si>
  <si>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</si>
  <si>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</si>
  <si>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</si>
  <si>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</si>
  <si>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</si>
  <si>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</si>
  <si>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</si>
  <si>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</si>
  <si>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</si>
  <si>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</si>
  <si>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</si>
  <si>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</si>
  <si>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</si>
  <si>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</si>
  <si>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</si>
  <si>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</si>
  <si>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</si>
  <si>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</si>
  <si>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</si>
  <si>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</si>
  <si>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</si>
  <si>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</si>
  <si>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</si>
  <si>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</si>
  <si>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</si>
  <si>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</si>
  <si>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</si>
  <si>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</si>
  <si>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ZB988</t>
  </si>
  <si>
    <t>SystĂ©m hrudnĂ­ drenĂˇĹľe Pleur-evac bal. Ăˇ 6 ks pro dospÄ›lĂ© A-6000-08LF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</si>
  <si>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</si>
  <si>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</si>
  <si>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</si>
  <si>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</si>
  <si>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</si>
  <si>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</si>
  <si>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</si>
  <si>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</si>
  <si>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</si>
  <si>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</si>
  <si>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</si>
  <si>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</si>
  <si>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</si>
  <si>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</si>
  <si>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</si>
  <si>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</si>
  <si>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</si>
  <si>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</si>
  <si>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</si>
  <si>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</si>
  <si>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</si>
  <si>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</si>
  <si>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</si>
  <si>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</si>
  <si>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</si>
  <si>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</si>
  <si>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</si>
  <si>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</si>
  <si>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</si>
  <si>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</si>
  <si>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ZE949</t>
  </si>
  <si>
    <t>Zkumavka na moÄŤ 9,5 ml 455028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</si>
  <si>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</si>
  <si>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</si>
  <si>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</si>
  <si>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</si>
  <si>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</si>
  <si>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</si>
  <si>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</si>
  <si>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</si>
  <si>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</si>
  <si>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</si>
  <si>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</si>
  <si>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</si>
  <si>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</si>
  <si>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</si>
  <si>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</si>
  <si>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</si>
  <si>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</si>
  <si>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</si>
  <si>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</si>
  <si>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</si>
  <si>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</si>
  <si>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</si>
  <si>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</si>
  <si>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</si>
  <si>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</si>
  <si>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</si>
  <si>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</si>
  <si>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</si>
  <si>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</si>
  <si>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</si>
  <si>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ZB751</t>
  </si>
  <si>
    <t>Hadice PVC 8/12 Ăˇ 30 m P00468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</si>
  <si>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</si>
  <si>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</si>
  <si>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</si>
  <si>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</si>
  <si>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</si>
  <si>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</si>
  <si>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</si>
  <si>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</si>
  <si>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</si>
  <si>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</si>
  <si>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</si>
  <si>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</si>
  <si>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</si>
  <si>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</si>
  <si>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KG691</t>
  </si>
  <si>
    <t>set ECMO PLS dlouhodobĂ© ĹľivotnĂ­ podpory (oxygenĂˇtor,centrifugaÄŤnĂ­ pumpa,hadicovĂ˝ set, pĹ™etlakovĂ˝ vak) ( pĹŻvodnĂ­ kat. ÄŤ.701027818) 70106.8386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</si>
  <si>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</si>
  <si>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</si>
  <si>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</si>
  <si>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</si>
  <si>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ZA664</t>
  </si>
  <si>
    <t>KrytĂ­ gelovĂ© hydrokoloidnĂ­ Flamigel 250 ml FLAM250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</si>
  <si>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</si>
  <si>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</si>
  <si>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</si>
  <si>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</si>
  <si>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ZF424</t>
  </si>
  <si>
    <t>KrytĂ­ suprasorb X 5 x 5 cm bal. Ăˇ 5 ks 20534</t>
  </si>
  <si>
    <t>ZD808</t>
  </si>
  <si>
    <t>Kanyla vasofix 22G modrĂˇ safety 4269098S-01</t>
  </si>
  <si>
    <t>ZP078</t>
  </si>
  <si>
    <t>Kontejner 25 ml PP ĹˇroubovĂ˝ sterilnĂ­ uzĂˇvÄ›r 2680/EST/SG</t>
  </si>
  <si>
    <t>ZF159</t>
  </si>
  <si>
    <t>NĂˇdoba na kontaminovanĂ˝ odpad 1 l 15-0002</t>
  </si>
  <si>
    <t>ZP509</t>
  </si>
  <si>
    <t>Pinzeta UH sterilnĂ­ I0600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</si>
  <si>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</si>
  <si>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</si>
  <si>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</si>
  <si>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</si>
  <si>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</si>
  <si>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</si>
  <si>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</si>
  <si>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</si>
  <si>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</si>
  <si>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</si>
  <si>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</si>
  <si>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</si>
  <si>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</si>
  <si>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</si>
  <si>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</si>
  <si>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</si>
  <si>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</si>
  <si>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</si>
  <si>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</si>
  <si>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</si>
  <si>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</si>
  <si>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</si>
  <si>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</si>
  <si>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</si>
  <si>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</si>
  <si>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</si>
  <si>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</si>
  <si>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</si>
  <si>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</si>
  <si>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</si>
  <si>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</si>
  <si>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</si>
  <si>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</si>
  <si>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</si>
  <si>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</si>
  <si>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</si>
  <si>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</si>
  <si>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</si>
  <si>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</si>
  <si>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</si>
  <si>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</si>
  <si>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</si>
  <si>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</si>
  <si>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</si>
  <si>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DF504</t>
  </si>
  <si>
    <t>Zkumavka s heparinasou a 20 ks</t>
  </si>
  <si>
    <t>50115040</t>
  </si>
  <si>
    <t>laboratorní materiál (Z505)</t>
  </si>
  <si>
    <t>ZC043</t>
  </si>
  <si>
    <t>KĂˇdinka vysokĂˇ s vĂ˝levkou 400 ml VTRB632417012400</t>
  </si>
  <si>
    <t>ZC039</t>
  </si>
  <si>
    <t>KĂˇdinka vysokĂˇ sklo 250 ml (213-1064) VTRB632417012250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</si>
  <si>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</si>
  <si>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</si>
  <si>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</si>
  <si>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</si>
  <si>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</si>
  <si>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</si>
  <si>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</si>
  <si>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</si>
  <si>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</si>
  <si>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</si>
  <si>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</si>
  <si>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</si>
  <si>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</si>
  <si>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</si>
  <si>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</si>
  <si>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</si>
  <si>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</si>
  <si>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</si>
  <si>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</si>
  <si>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</si>
  <si>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</si>
  <si>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</si>
  <si>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ZA486</t>
  </si>
  <si>
    <t>KrytĂ­ mastnĂ˝ tyl jelonet   5 x 5 cm Ăˇ 50 ks 7403</t>
  </si>
  <si>
    <t>ZF042</t>
  </si>
  <si>
    <t>KrytĂ­ mastnĂ˝ tyl jelonet 10 x 10 cm Ăˇ 10 ks 7404</t>
  </si>
  <si>
    <t>ZK404</t>
  </si>
  <si>
    <t>KrytĂ­ prontosan roztok 350 ml 400416</t>
  </si>
  <si>
    <t>ZN895</t>
  </si>
  <si>
    <t>KrytĂ­ reston nesterilnĂ­ 10,0 cm x 5,0 cm x 5 m role 1563L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</si>
  <si>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</si>
  <si>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</si>
  <si>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</si>
  <si>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</si>
  <si>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ZA526</t>
  </si>
  <si>
    <t>KrytĂ­ sorbalgon 10 x 10 cm bal. Ăˇ 10 ks 999595</t>
  </si>
  <si>
    <t>ZA585</t>
  </si>
  <si>
    <t>KrytĂ­ suprasorb F 10 x 12 cm sterilnĂ­ bal. Ăˇ 10 ks 20462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</si>
  <si>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</si>
  <si>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</si>
  <si>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</si>
  <si>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</si>
  <si>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</si>
  <si>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</si>
  <si>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</si>
  <si>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</si>
  <si>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</si>
  <si>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</si>
  <si>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</si>
  <si>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</si>
  <si>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</si>
  <si>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</si>
  <si>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</si>
  <si>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</si>
  <si>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</si>
  <si>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</si>
  <si>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</si>
  <si>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</si>
  <si>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</si>
  <si>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</si>
  <si>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</si>
  <si>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</si>
  <si>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</si>
  <si>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</si>
  <si>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ZA329</t>
  </si>
  <si>
    <t>Obinadlo fixa crep   6 cm x 4 m 1323100102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</si>
  <si>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</si>
  <si>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</si>
  <si>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</si>
  <si>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</si>
  <si>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</si>
  <si>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</si>
  <si>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</si>
  <si>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</si>
  <si>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</si>
  <si>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</si>
  <si>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</si>
  <si>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</si>
  <si>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</si>
  <si>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</si>
  <si>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</si>
  <si>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</si>
  <si>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</si>
  <si>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</si>
  <si>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</si>
  <si>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</si>
  <si>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</si>
  <si>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</si>
  <si>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</si>
  <si>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</si>
  <si>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</si>
  <si>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</si>
  <si>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</si>
  <si>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</si>
  <si>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</si>
  <si>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</si>
  <si>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</si>
  <si>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</si>
  <si>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</si>
  <si>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</si>
  <si>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</si>
  <si>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</si>
  <si>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</si>
  <si>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</si>
  <si>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</si>
  <si>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</si>
  <si>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</si>
  <si>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</si>
  <si>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</si>
  <si>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</si>
  <si>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</si>
  <si>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</si>
  <si>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</si>
  <si>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</si>
  <si>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</si>
  <si>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</si>
  <si>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ZB311</t>
  </si>
  <si>
    <t>Kanyla ET 8,5 s manĹľetou bal. Ăˇ 20 ks 100/199/085</t>
  </si>
  <si>
    <t>ZQ508</t>
  </si>
  <si>
    <t>Kanyla nosnĂ­ OptiFlow Plus k pĹ™Ă­stroji AIRVO2, velikost M P06105</t>
  </si>
  <si>
    <t>ZD809</t>
  </si>
  <si>
    <t>Kanyla vasofix 20G rĹŻĹľovĂˇ safety 4269110S-01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</si>
  <si>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</si>
  <si>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</si>
  <si>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</si>
  <si>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</si>
  <si>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</si>
  <si>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</si>
  <si>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</si>
  <si>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</si>
  <si>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</si>
  <si>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</si>
  <si>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</si>
  <si>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</si>
  <si>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</si>
  <si>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</si>
  <si>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</si>
  <si>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</si>
  <si>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</si>
  <si>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</si>
  <si>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</si>
  <si>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</si>
  <si>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</si>
  <si>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</si>
  <si>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</si>
  <si>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</si>
  <si>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</si>
  <si>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</si>
  <si>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</si>
  <si>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</si>
  <si>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</si>
  <si>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</si>
  <si>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ZB648</t>
  </si>
  <si>
    <t>PĂˇska fixaÄŤnĂ­ Hand-Fix 30 bal. Ăˇ 2 ks NKS:60-65</t>
  </si>
  <si>
    <t>ZP860</t>
  </si>
  <si>
    <t>PĂˇska tracheostomickĂˇ fixaÄŤnĂ­ 52 cm bal. Ăˇ 5 ks 40-0005-044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</si>
  <si>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</si>
  <si>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</si>
  <si>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</si>
  <si>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</si>
  <si>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</si>
  <si>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</si>
  <si>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</si>
  <si>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</si>
  <si>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</si>
  <si>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</si>
  <si>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</si>
  <si>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</si>
  <si>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</si>
  <si>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</si>
  <si>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</si>
  <si>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</si>
  <si>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</si>
  <si>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</si>
  <si>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</si>
  <si>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</si>
  <si>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</si>
  <si>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</si>
  <si>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</si>
  <si>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</si>
  <si>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</si>
  <si>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</si>
  <si>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</si>
  <si>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</si>
  <si>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</si>
  <si>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</si>
  <si>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</si>
  <si>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</si>
  <si>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</si>
  <si>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</si>
  <si>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</si>
  <si>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</si>
  <si>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</si>
  <si>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</si>
  <si>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ZB545</t>
  </si>
  <si>
    <t>Spojka asymetrickĂˇ 7,10 mm 75111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</si>
  <si>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</si>
  <si>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</si>
  <si>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</si>
  <si>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</si>
  <si>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</si>
  <si>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</si>
  <si>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ZH168</t>
  </si>
  <si>
    <t>StĹ™Ă­kaÄŤka injekÄŤnĂ­ 3-dĂ­lnĂˇ 1 ml L tuberculin s jehlou KD-JECT III 26G x 1/2" 0,45 x 12 mm 831786</t>
  </si>
  <si>
    <t>ZB796</t>
  </si>
  <si>
    <t>StĹ™Ă­kaÄŤka injekÄŤnĂ­ 3-dĂ­lnĂˇ 30 ml LL Omnifix Solo bal. Ăˇ 100 ks 4617304F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</si>
  <si>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</si>
  <si>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</si>
  <si>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</si>
  <si>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</si>
  <si>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</si>
  <si>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</si>
  <si>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</si>
  <si>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</si>
  <si>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</si>
  <si>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</si>
  <si>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</si>
  <si>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</si>
  <si>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</si>
  <si>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</si>
  <si>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</si>
  <si>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</si>
  <si>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</si>
  <si>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</si>
  <si>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ZB632</t>
  </si>
  <si>
    <t>Ventil expiraÄŤnĂ­ jednorĂˇzovĂ˝ Ăˇ 10 ks 8414776</t>
  </si>
  <si>
    <t>ZJ277</t>
  </si>
  <si>
    <t>Ventil jednorĂˇzovĂ˝ expiraÄŤnĂ­ V500 Ăˇ 10 ks MP01060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</si>
  <si>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</si>
  <si>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</si>
  <si>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</si>
  <si>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</si>
  <si>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ZB985</t>
  </si>
  <si>
    <t>Zkumavka moÄŤovĂˇ urin-monovette s pĂ­stem 10 ml sterilnĂ­ bal. Ăˇ 100 ks 10.252.020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</si>
  <si>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</si>
  <si>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</si>
  <si>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</si>
  <si>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</si>
  <si>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</si>
  <si>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</si>
  <si>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</si>
  <si>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</si>
  <si>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ZA832</t>
  </si>
  <si>
    <t>Jehla injekÄŤnĂ­ 0,9 x 40 mm ĹľlutĂˇ 4657519</t>
  </si>
  <si>
    <t>ZB769</t>
  </si>
  <si>
    <t>Jehla vakuovĂˇ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</si>
  <si>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</si>
  <si>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</si>
  <si>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</si>
  <si>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</si>
  <si>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ZP949</t>
  </si>
  <si>
    <t>Rukavice vyĹˇetĹ™ovacĂ­ nitril basic bez pudru modrĂ© XL bal. Ăˇ 170 ks 44753</t>
  </si>
  <si>
    <t>50115070</t>
  </si>
  <si>
    <t>ZPr - katetry ostatní (Z513)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</si>
  <si>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</si>
  <si>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</si>
  <si>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</si>
  <si>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</si>
  <si>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</si>
  <si>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</si>
  <si>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ZO342</t>
  </si>
  <si>
    <t>Katetr CVC 4 lumen 8,5 Fr x 20 cm Arrow gard blue plus bal. Ăˇ 5 ks CS-45854-E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</si>
  <si>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</si>
  <si>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</si>
  <si>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</si>
  <si>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</si>
  <si>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</si>
  <si>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</si>
  <si>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</si>
  <si>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</si>
  <si>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</si>
  <si>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</si>
  <si>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</si>
  <si>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</si>
  <si>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</si>
  <si>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</si>
  <si>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</si>
  <si>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</si>
  <si>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</si>
  <si>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</si>
  <si>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</si>
  <si>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</si>
  <si>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</si>
  <si>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</si>
  <si>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</si>
  <si>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</si>
  <si>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</si>
  <si>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</si>
  <si>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</si>
  <si>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</si>
  <si>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</si>
  <si>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</si>
  <si>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</si>
  <si>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</si>
  <si>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</si>
  <si>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</si>
  <si>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</si>
  <si>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</si>
  <si>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</si>
  <si>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</si>
  <si>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</si>
  <si>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</si>
  <si>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</si>
  <si>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</si>
  <si>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</si>
  <si>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</si>
  <si>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</si>
  <si>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</si>
  <si>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</si>
  <si>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</si>
  <si>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</si>
  <si>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</si>
  <si>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</si>
  <si>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</si>
  <si>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</si>
  <si>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</si>
  <si>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</si>
  <si>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</si>
  <si>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</si>
  <si>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</si>
  <si>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</si>
  <si>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</si>
  <si>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</si>
  <si>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</si>
  <si>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</si>
  <si>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</si>
  <si>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</si>
  <si>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</si>
  <si>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</si>
  <si>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</si>
  <si>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</si>
  <si>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</si>
  <si>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</si>
  <si>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</si>
  <si>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</si>
  <si>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</si>
  <si>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</si>
  <si>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</si>
  <si>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</si>
  <si>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</si>
  <si>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50115011</t>
  </si>
  <si>
    <t>IUTN - ostat.nákl.PZT (Z515)</t>
  </si>
  <si>
    <t>KF229</t>
  </si>
  <si>
    <t>protĂ©za cĂ©vnĂ­ gelweave valsalva 26 mm 30026ADP</t>
  </si>
  <si>
    <t>KF230</t>
  </si>
  <si>
    <t>protĂ©za cĂ©vnĂ­ gelweave valsalva 28 mm 30028ADP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</si>
  <si>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</si>
  <si>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</si>
  <si>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</si>
  <si>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</si>
  <si>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</si>
  <si>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</si>
  <si>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ZH839</t>
  </si>
  <si>
    <t>ProtĂ©za cĂ©vnĂ­ hemashield gold 8/20 IGK0008-20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</si>
  <si>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</si>
  <si>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</si>
  <si>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</si>
  <si>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</si>
  <si>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</si>
  <si>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</si>
  <si>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ZA465</t>
  </si>
  <si>
    <t>FĂłlie inciznĂ­ raucodrape sterilnĂ­ 45 x 50 cm 25445</t>
  </si>
  <si>
    <t>ZA494</t>
  </si>
  <si>
    <t>FĂłlie inciznĂ­ rucodrape ( opraflex ) 45 x 20 cm 25443</t>
  </si>
  <si>
    <t>ZE824</t>
  </si>
  <si>
    <t>KrytĂ­ cellistyp 5 x 7 cm bal. Ăˇ 15 ks (nĂˇhrada za okcel) 2080508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</si>
  <si>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</si>
  <si>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</si>
  <si>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</si>
  <si>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</si>
  <si>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</si>
  <si>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</si>
  <si>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ZN465</t>
  </si>
  <si>
    <t>KrytĂ­ rudafix transparent (nĂˇhrada za hypaifix ) 10 cm x 10 m ZAR-NOB074110</t>
  </si>
  <si>
    <t>ZN366</t>
  </si>
  <si>
    <t>NĂˇplast poinjekÄŤnĂ­ elastickĂˇ tkanĂˇ jednotl. baleno 19 mm x 72 mm P-CURE1972ELAST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</si>
  <si>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</si>
  <si>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</si>
  <si>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</si>
  <si>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</si>
  <si>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</si>
  <si>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</si>
  <si>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ZA577</t>
  </si>
  <si>
    <t>Set rouĹˇkovacĂ­ Certofix pro CVC bal Ăˇ 10 ks 291832</t>
  </si>
  <si>
    <t>ZA502</t>
  </si>
  <si>
    <t>Tampon nesterilnĂ­ stĂˇÄŤenĂ˝ 30 x 60 cm 1320300406</t>
  </si>
  <si>
    <t>ZL624</t>
  </si>
  <si>
    <t>AplikĂˇtor klipĹŻ HORIZON open M modrĂ˝ zahnutĂ˝ 200 mm 237081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</si>
  <si>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</si>
  <si>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</si>
  <si>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</si>
  <si>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</si>
  <si>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</si>
  <si>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</si>
  <si>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</si>
  <si>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</si>
  <si>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</si>
  <si>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</si>
  <si>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</si>
  <si>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</si>
  <si>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</si>
  <si>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</si>
  <si>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</si>
  <si>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</si>
  <si>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</si>
  <si>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</si>
  <si>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</si>
  <si>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</si>
  <si>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ZA932</t>
  </si>
  <si>
    <t>Elektroda neutrĂˇlnĂ­ ke koagulaci bal. Ăˇ 50 ks E7509</t>
  </si>
  <si>
    <t>ZA689</t>
  </si>
  <si>
    <t>HadiÄŤka spojovacĂ­ tlakovĂˇ biocath PE/PVC, dĂ©lka 150 cm, prĹŻmÄ›r 1 x 2,5 mm, tlak 40 bar/580 psi, LUER LOCK male/female s rotaÄŤnĂ­ maticĂ­,  bal.Ăˇ 40 ks,  PB 3115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</si>
  <si>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</si>
  <si>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</si>
  <si>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</si>
  <si>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</si>
  <si>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</si>
  <si>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</si>
  <si>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</si>
  <si>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</si>
  <si>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</si>
  <si>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</si>
  <si>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</si>
  <si>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</si>
  <si>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</si>
  <si>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</si>
  <si>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</si>
  <si>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</si>
  <si>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</si>
  <si>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</si>
  <si>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</si>
  <si>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</si>
  <si>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</si>
  <si>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</si>
  <si>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</si>
  <si>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</si>
  <si>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</si>
  <si>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</si>
  <si>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</si>
  <si>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</si>
  <si>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</si>
  <si>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</si>
  <si>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</si>
  <si>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</si>
  <si>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</si>
  <si>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</si>
  <si>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</si>
  <si>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</si>
  <si>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</si>
  <si>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</si>
  <si>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</si>
  <si>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</si>
  <si>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ZF018</t>
  </si>
  <si>
    <t>Kanyla vasofix 16G ĹˇedĂˇ safety bal. Ăˇ 50 ks 4269179S-01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</si>
  <si>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</si>
  <si>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</si>
  <si>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</si>
  <si>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</si>
  <si>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</si>
  <si>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</si>
  <si>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</si>
  <si>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</si>
  <si>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</si>
  <si>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</si>
  <si>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</si>
  <si>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</si>
  <si>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</si>
  <si>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</si>
  <si>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</si>
  <si>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</si>
  <si>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</si>
  <si>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</si>
  <si>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</si>
  <si>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</si>
  <si>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</si>
  <si>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</si>
  <si>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</si>
  <si>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</si>
  <si>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</si>
  <si>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</si>
  <si>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</si>
  <si>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</si>
  <si>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</si>
  <si>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</si>
  <si>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</si>
  <si>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</si>
  <si>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ZA709</t>
  </si>
  <si>
    <t>Katetr moÄŤovĂ˝ foley 22CH bal. Ăˇ 12 ks 1575-02</t>
  </si>
  <si>
    <t>ZC947</t>
  </si>
  <si>
    <t>Katetr moÄŤovĂ˝ tiemann 12Ch s balonkem bal. Ăˇ 12 ks K02-9812-02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</si>
  <si>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</si>
  <si>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</si>
  <si>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</si>
  <si>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</si>
  <si>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</si>
  <si>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</si>
  <si>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</si>
  <si>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</si>
  <si>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ZD920</t>
  </si>
  <si>
    <t>Klip HORIZON S-WIDE ÄŤervenĂ˝  30 x 6 bal. Ăˇ 180 ks 1201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</si>
  <si>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</si>
  <si>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</si>
  <si>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</si>
  <si>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</si>
  <si>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</si>
  <si>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</si>
  <si>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</si>
  <si>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</si>
  <si>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</si>
  <si>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</si>
  <si>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</si>
  <si>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</si>
  <si>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</si>
  <si>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</si>
  <si>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</si>
  <si>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</si>
  <si>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</si>
  <si>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</si>
  <si>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</si>
  <si>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</si>
  <si>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</si>
  <si>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</si>
  <si>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</si>
  <si>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</si>
  <si>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</si>
  <si>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</si>
  <si>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</si>
  <si>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</si>
  <si>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</si>
  <si>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</si>
  <si>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</si>
  <si>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</si>
  <si>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</si>
  <si>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</si>
  <si>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</si>
  <si>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</si>
  <si>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</si>
  <si>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</si>
  <si>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</si>
  <si>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</si>
  <si>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</si>
  <si>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</si>
  <si>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</si>
  <si>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</si>
  <si>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</si>
  <si>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</si>
  <si>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ZC940</t>
  </si>
  <si>
    <t>Pumpa centrifugĂˇlnĂ­ STOECKERT SPIN SC-050-300-000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</si>
  <si>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</si>
  <si>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</si>
  <si>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</si>
  <si>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</si>
  <si>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</si>
  <si>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</si>
  <si>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ZN855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</si>
  <si>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</si>
  <si>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</si>
  <si>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</si>
  <si>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</si>
  <si>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</si>
  <si>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KG695</t>
  </si>
  <si>
    <t>set hadicovĂ˝ pro mimotÄ›lnĂ­ obÄ›h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</si>
  <si>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</si>
  <si>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</si>
  <si>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</si>
  <si>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</si>
  <si>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</si>
  <si>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</si>
  <si>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</si>
  <si>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</si>
  <si>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</si>
  <si>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</si>
  <si>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</si>
  <si>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</si>
  <si>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</si>
  <si>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</si>
  <si>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</si>
  <si>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</si>
  <si>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</si>
  <si>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</si>
  <si>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</si>
  <si>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</si>
  <si>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</si>
  <si>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</si>
  <si>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</si>
  <si>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</si>
  <si>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</si>
  <si>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</si>
  <si>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</si>
  <si>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</si>
  <si>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</si>
  <si>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</si>
  <si>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</si>
  <si>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</si>
  <si>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</si>
  <si>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</si>
  <si>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</si>
  <si>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</si>
  <si>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</si>
  <si>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</si>
  <si>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</si>
  <si>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</si>
  <si>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</si>
  <si>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</si>
  <si>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</si>
  <si>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</si>
  <si>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</si>
  <si>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</si>
  <si>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</si>
  <si>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Fast-cath  6Fr 12 cm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</si>
  <si>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</si>
  <si>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</si>
  <si>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</si>
  <si>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</si>
  <si>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</si>
  <si>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</si>
  <si>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</si>
  <si>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</si>
  <si>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</si>
  <si>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</si>
  <si>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</si>
  <si>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</si>
  <si>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</si>
  <si>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</si>
  <si>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</si>
  <si>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</si>
  <si>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</si>
  <si>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</si>
  <si>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</si>
  <si>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</si>
  <si>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</si>
  <si>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</si>
  <si>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</si>
  <si>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</si>
  <si>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</si>
  <si>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</si>
  <si>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</si>
  <si>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</si>
  <si>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</si>
  <si>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</si>
  <si>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ZR942</t>
  </si>
  <si>
    <t>Ĺ itĂ­ novosyn fialovĂ˝ 3 (2) bal. Ăˇ 36 ks C0068241</t>
  </si>
  <si>
    <t>ZJ183</t>
  </si>
  <si>
    <t>Ĺ itĂ­ optime 0 koĹľnĂ­ bal. Ăˇ 36 ks 18S35F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</si>
  <si>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</si>
  <si>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</si>
  <si>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</si>
  <si>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</si>
  <si>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</si>
  <si>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</si>
  <si>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</si>
  <si>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</si>
  <si>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</si>
  <si>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</si>
  <si>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</si>
  <si>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</si>
  <si>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</si>
  <si>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</si>
  <si>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</si>
  <si>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</si>
  <si>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</si>
  <si>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</si>
  <si>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</si>
  <si>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</si>
  <si>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</si>
  <si>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</si>
  <si>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</si>
  <si>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</si>
  <si>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</si>
  <si>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</si>
  <si>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</si>
  <si>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</si>
  <si>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</si>
  <si>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</si>
  <si>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</si>
  <si>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</si>
  <si>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</si>
  <si>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</si>
  <si>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</si>
  <si>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</si>
  <si>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</si>
  <si>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</si>
  <si>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</si>
  <si>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</si>
  <si>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</si>
  <si>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</si>
  <si>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</si>
  <si>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</si>
  <si>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</si>
  <si>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</si>
  <si>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</si>
  <si>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W8556</t>
  </si>
  <si>
    <t>ZH802</t>
  </si>
  <si>
    <t>Ĺ itĂ­ prolene bl 5-0 bal. Ăˇ 36 ks 8580H</t>
  </si>
  <si>
    <t>ZH803</t>
  </si>
  <si>
    <t>Ĺ itĂ­ prolene bl 6-0 bal. Ăˇ 12 ks W8597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</si>
  <si>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</si>
  <si>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</si>
  <si>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</si>
  <si>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</si>
  <si>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</si>
  <si>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</si>
  <si>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</si>
  <si>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</si>
  <si>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</si>
  <si>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</si>
  <si>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</si>
  <si>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</si>
  <si>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</si>
  <si>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</si>
  <si>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</si>
  <si>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</si>
  <si>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</si>
  <si>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</si>
  <si>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</si>
  <si>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</si>
  <si>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</si>
  <si>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</si>
  <si>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</si>
  <si>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</si>
  <si>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</si>
  <si>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</si>
  <si>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</si>
  <si>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</si>
  <si>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ZB480</t>
  </si>
  <si>
    <t>Jehla chirurgickĂˇ 0,7 x 28 G10</t>
  </si>
  <si>
    <t>ZB478</t>
  </si>
  <si>
    <t>Jehla chirurgickĂˇ 0,8 x 32 B11</t>
  </si>
  <si>
    <t>ZB168</t>
  </si>
  <si>
    <t>Jehla chirurgickĂˇ 0,9 x 36 B10</t>
  </si>
  <si>
    <t>ZB996</t>
  </si>
  <si>
    <t>Jehla chirurgickĂˇ 0,9 x 40 B9</t>
  </si>
  <si>
    <t>ZM695</t>
  </si>
  <si>
    <t>Jehla chirurgickĂˇ 0,9 x 40 E2</t>
  </si>
  <si>
    <t>ZB460</t>
  </si>
  <si>
    <t>Jehla chirurgickĂˇ 1,0 x 45 G8</t>
  </si>
  <si>
    <t>ZB206</t>
  </si>
  <si>
    <t>Jehla chirurgickĂˇ 1,2 x 55 G6</t>
  </si>
  <si>
    <t>ZA360</t>
  </si>
  <si>
    <t>Jehla sterican 0,5 x 25 mm oranĹľovĂˇ 9186158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</si>
  <si>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</si>
  <si>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</si>
  <si>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</si>
  <si>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</si>
  <si>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</si>
  <si>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</si>
  <si>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</si>
  <si>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</si>
  <si>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</si>
  <si>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</si>
  <si>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</si>
  <si>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</si>
  <si>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ZN125</t>
  </si>
  <si>
    <t>Rukavice operaÄŤnĂ­ latex bez pudru sterilnĂ­  PF ansell gammex vel.7,5 330048075</t>
  </si>
  <si>
    <t>ZA199</t>
  </si>
  <si>
    <t>Katetr CVC 3 lumen 7 Fr x 16 cm bal. Ăˇ 5 ks NM-22703</t>
  </si>
  <si>
    <t>ZS298</t>
  </si>
  <si>
    <t>Katetr CVC 3 lumen 8,5 Fr x 16 cm antimikrobiĂˇlnĂ­ Ăşprava AGB bal. Ăˇ 5 ks 8,5 Fr/16 cm CS-22853-E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</si>
  <si>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</si>
  <si>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</si>
  <si>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</si>
  <si>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</si>
  <si>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</si>
  <si>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</si>
  <si>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</si>
  <si>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</si>
  <si>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ZM843</t>
  </si>
  <si>
    <t>Katetr hrudnĂ­ bez trokaru 28/9,3 bal. Ăˇ 25 ks 21028</t>
  </si>
  <si>
    <t>ZR958</t>
  </si>
  <si>
    <t>Katetr pro doÄŤasnou stimulaci Pacel FD 110 cm  5Fr, rovnĂˇ s balonkem 401761</t>
  </si>
  <si>
    <t>ZB485</t>
  </si>
  <si>
    <t>Katetr radioablaÄŤnĂ­ AT-OLL2</t>
  </si>
  <si>
    <t>KG690</t>
  </si>
  <si>
    <t>set pro endoskopickĂ˝ odbÄ›r ĹľilnĂ­ho ĹˇtÄ›pu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</si>
  <si>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</si>
  <si>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</si>
  <si>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</si>
  <si>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</si>
  <si>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</si>
  <si>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</si>
  <si>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ZC728</t>
  </si>
  <si>
    <t>Hadice silikon 1,5 x 3 m Ăˇ 25 m 34.000.00.101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</si>
  <si>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</si>
  <si>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</si>
  <si>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</si>
  <si>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</si>
  <si>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</si>
  <si>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</si>
  <si>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ZB916</t>
  </si>
  <si>
    <t>Okruh dĂ˝chacĂ­ anesteziologickĂ˝ univerzĂˇlnĂ­ 1,6 m 2900</t>
  </si>
  <si>
    <t>50115080</t>
  </si>
  <si>
    <t>ZPr - staplery, extraktory, endoskop.mat. (Z523)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</si>
  <si>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</si>
  <si>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</si>
  <si>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</si>
  <si>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</si>
  <si>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</si>
  <si>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</si>
  <si>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ZC239</t>
  </si>
  <si>
    <t>RukojeĹĄ laparoskopickĂˇ bez zĂˇmku PO958R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</si>
  <si>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</si>
  <si>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</si>
  <si>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</si>
  <si>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</si>
  <si>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</si>
  <si>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</si>
  <si>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</si>
  <si>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</si>
  <si>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</si>
  <si>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</si>
  <si>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ZS170</t>
  </si>
  <si>
    <t>Fixace k CVC a PICC, TIDI Grip-Lok, vhodnĂ© pro PU a silikon, univerzĂˇlnĂ­, uĹľĹˇĂ­, dĂ©lka 25,4 mm, sterilnĂ­ 3300MWA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</si>
  <si>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</si>
  <si>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</si>
  <si>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</si>
  <si>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</si>
  <si>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</si>
  <si>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</si>
  <si>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</si>
  <si>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</si>
  <si>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</si>
  <si>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</si>
  <si>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</si>
  <si>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</si>
  <si>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</si>
  <si>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</si>
  <si>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</si>
  <si>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</si>
  <si>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</si>
  <si>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</si>
  <si>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</si>
  <si>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</si>
  <si>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</si>
  <si>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</si>
  <si>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</si>
  <si>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</si>
  <si>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</si>
  <si>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</si>
  <si>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</si>
  <si>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</si>
  <si>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</si>
  <si>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</si>
  <si>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</si>
  <si>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</si>
  <si>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</si>
  <si>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</si>
  <si>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</si>
  <si>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</si>
  <si>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</si>
  <si>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</si>
  <si>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</si>
  <si>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</si>
  <si>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</si>
  <si>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</si>
  <si>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</si>
  <si>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</si>
  <si>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</si>
  <si>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</si>
  <si>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</si>
  <si>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</si>
  <si>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</si>
  <si>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</si>
  <si>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</si>
  <si>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</si>
  <si>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</si>
  <si>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</si>
  <si>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</si>
  <si>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</si>
  <si>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</si>
  <si>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</si>
  <si>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</si>
  <si>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</si>
  <si>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</si>
  <si>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</si>
  <si>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</si>
  <si>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</si>
  <si>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ZK477</t>
  </si>
  <si>
    <t>Rukavice operaÄŤnĂ­ latex s pudrem sterilnĂ­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</si>
  <si>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</si>
  <si>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</si>
  <si>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</si>
  <si>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</si>
  <si>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</si>
  <si>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</si>
  <si>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</si>
  <si>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</si>
  <si>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</si>
  <si>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</si>
  <si>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</si>
  <si>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</si>
  <si>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</si>
  <si>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</si>
  <si>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</si>
  <si>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</si>
  <si>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</si>
  <si>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</si>
  <si>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</si>
  <si>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</si>
  <si>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</si>
  <si>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</si>
  <si>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</si>
  <si>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</si>
  <si>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</si>
  <si>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</si>
  <si>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</si>
  <si>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</si>
  <si>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</si>
  <si>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</si>
  <si>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</si>
  <si>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</si>
  <si>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</si>
  <si>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</si>
  <si>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Fluger Ivo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</si>
  <si>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</si>
  <si>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</si>
  <si>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</si>
  <si>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</si>
  <si>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</si>
  <si>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</si>
  <si>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</si>
  <si>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</si>
  <si>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</si>
  <si>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</si>
  <si>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</si>
  <si>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</si>
  <si>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</si>
  <si>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</si>
  <si>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</si>
  <si>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</si>
  <si>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</si>
  <si>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</si>
  <si>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</si>
  <si>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</si>
  <si>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</si>
  <si>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</si>
  <si>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</si>
  <si>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</si>
  <si>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</si>
  <si>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</si>
  <si>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</si>
  <si>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</si>
  <si>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</si>
  <si>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</si>
  <si>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</si>
  <si>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</si>
  <si>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</si>
  <si>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</si>
  <si>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</si>
  <si>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</si>
  <si>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</si>
  <si>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</si>
  <si>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</si>
  <si>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</si>
  <si>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</si>
  <si>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</si>
  <si>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</si>
  <si>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</si>
  <si>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</si>
  <si>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17263</t>
  </si>
  <si>
    <t>SPECIALIZOVANÁ KONTRASTNÍ ECHOKARDIOGRAFIE</t>
  </si>
  <si>
    <t>3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</si>
  <si>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</si>
  <si>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</si>
  <si>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</si>
  <si>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</si>
  <si>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</si>
  <si>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</si>
  <si>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</si>
  <si>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</si>
  <si>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</si>
  <si>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</si>
  <si>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</si>
  <si>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</si>
  <si>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</si>
  <si>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</si>
  <si>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</si>
  <si>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</si>
  <si>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</si>
  <si>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</si>
  <si>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</si>
  <si>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</si>
  <si>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09215</t>
  </si>
  <si>
    <t>INJEKCE I. M., S. C., I. D.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</si>
  <si>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</si>
  <si>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</si>
  <si>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</si>
  <si>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</si>
  <si>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</si>
  <si>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</si>
  <si>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</si>
  <si>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</si>
  <si>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</si>
  <si>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0193644</t>
  </si>
  <si>
    <t>KATÉTR CENTRÁLNÍ IMPLANTABILNÍ DLOUHODOBÝ PICC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</si>
  <si>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</si>
  <si>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</si>
  <si>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</si>
  <si>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</si>
  <si>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</si>
  <si>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</si>
  <si>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</si>
  <si>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</si>
  <si>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</si>
  <si>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</si>
  <si>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</si>
  <si>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</si>
  <si>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</si>
  <si>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</si>
  <si>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</si>
  <si>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</si>
  <si>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</si>
  <si>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</si>
  <si>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</si>
  <si>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</si>
  <si>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</si>
  <si>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</si>
  <si>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</si>
  <si>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</si>
  <si>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</si>
  <si>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</si>
  <si>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</si>
  <si>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</si>
  <si>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</si>
  <si>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</si>
  <si>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0141580</t>
  </si>
  <si>
    <t>02</t>
  </si>
  <si>
    <t>0194229</t>
  </si>
  <si>
    <t>0194228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</si>
  <si>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</si>
  <si>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</si>
  <si>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</si>
  <si>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</si>
  <si>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</si>
  <si>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</si>
  <si>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</si>
  <si>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</si>
  <si>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</si>
  <si>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</si>
  <si>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</si>
  <si>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</si>
  <si>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</si>
  <si>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</si>
  <si>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</si>
  <si>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</si>
  <si>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</si>
  <si>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</si>
  <si>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</si>
  <si>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</si>
  <si>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</si>
  <si>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</si>
  <si>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</si>
  <si>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</si>
  <si>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</si>
  <si>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</si>
  <si>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</si>
  <si>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</si>
  <si>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</si>
  <si>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</si>
  <si>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</si>
  <si>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</si>
  <si>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</si>
  <si>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</si>
  <si>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</si>
  <si>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</si>
  <si>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</si>
  <si>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</si>
  <si>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</si>
  <si>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</si>
  <si>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63589</t>
  </si>
  <si>
    <t>SALPINGEKTOMIE NEBO ADNEXEKTOMIE A NEBO RESEKCE OV</t>
  </si>
  <si>
    <t>07546</t>
  </si>
  <si>
    <t>(DRG) OTEVŘENÝ PŘÍSTUP</t>
  </si>
  <si>
    <t>07531</t>
  </si>
  <si>
    <t>(DRG)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</si>
  <si>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</si>
  <si>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</si>
  <si>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</si>
  <si>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</si>
  <si>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</si>
  <si>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</si>
  <si>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</si>
  <si>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</si>
  <si>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</si>
  <si>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</si>
  <si>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</si>
  <si>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</si>
  <si>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07571</t>
  </si>
  <si>
    <t>(DRG) POOPERAČNÍ REVIZE PRO KRVÁCENÍ, INFEKCI NEBO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</si>
  <si>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</si>
  <si>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</si>
  <si>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</si>
  <si>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</si>
  <si>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</si>
  <si>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</si>
  <si>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</si>
  <si>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</si>
  <si>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</si>
  <si>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</si>
  <si>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</si>
  <si>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</si>
  <si>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</si>
  <si>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</si>
  <si>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</si>
  <si>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</si>
  <si>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</si>
  <si>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</si>
  <si>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</si>
  <si>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</si>
  <si>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</si>
  <si>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</si>
  <si>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</si>
  <si>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</si>
  <si>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</si>
  <si>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</si>
  <si>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</si>
  <si>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</si>
  <si>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</si>
  <si>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</si>
  <si>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</si>
  <si>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</si>
  <si>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</si>
  <si>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</si>
  <si>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</si>
  <si>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</si>
  <si>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07418</t>
  </si>
  <si>
    <t>(DRG) TROMBECTOMIE  A. FEMORALIS A JEJÍCH VĚTVÍ</t>
  </si>
  <si>
    <t>90782</t>
  </si>
  <si>
    <t>(DRG) LAVÁŽ A ODSÁTÍ DUTINY PERITONEÁLNÍ LAPAROSKO</t>
  </si>
  <si>
    <t>54130</t>
  </si>
  <si>
    <t>ANEURYSMA BŘIŠNÍ AORTY NEBO PÁNEVNÍ TEPNY INFRAREN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</si>
  <si>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</si>
  <si>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</si>
  <si>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</si>
  <si>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</si>
  <si>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</si>
  <si>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</si>
  <si>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</si>
  <si>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</si>
  <si>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</si>
  <si>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09567</t>
  </si>
  <si>
    <t>ZÁKROK NA LEVÉ STRANĚ</t>
  </si>
  <si>
    <t>51850</t>
  </si>
  <si>
    <t>PŘEVAZ RÁNY METODOU NPWT ZALOŽENÉ NA KONTROLOVANÉM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</si>
  <si>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</si>
  <si>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</si>
  <si>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</si>
  <si>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</si>
  <si>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</si>
  <si>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</si>
  <si>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</si>
  <si>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</si>
  <si>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</si>
  <si>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</si>
  <si>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</si>
  <si>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</si>
  <si>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0062464</t>
  </si>
  <si>
    <t>0062465</t>
  </si>
  <si>
    <t>0064831</t>
  </si>
  <si>
    <t>0066020</t>
  </si>
  <si>
    <t>0066137</t>
  </si>
  <si>
    <t>0072972</t>
  </si>
  <si>
    <t>AMOKSIKLAV 1,2 G</t>
  </si>
  <si>
    <t>0083417</t>
  </si>
  <si>
    <t>MERONEM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</si>
  <si>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</si>
  <si>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</si>
  <si>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</si>
  <si>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</si>
  <si>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</si>
  <si>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</si>
  <si>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</si>
  <si>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</si>
  <si>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</si>
  <si>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</si>
  <si>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</si>
  <si>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</si>
  <si>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</si>
  <si>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</si>
  <si>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</si>
  <si>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</si>
  <si>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</si>
  <si>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</si>
  <si>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</si>
  <si>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</si>
  <si>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</si>
  <si>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</si>
  <si>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</si>
  <si>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</si>
  <si>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</si>
  <si>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AMPICILLIN/SULBACTAM IBI</t>
  </si>
  <si>
    <t>0201030</t>
  </si>
  <si>
    <t>0092359</t>
  </si>
  <si>
    <t>PROSTAPHLIN</t>
  </si>
  <si>
    <t>0141836</t>
  </si>
  <si>
    <t>AMIKACIN B. BRAUN</t>
  </si>
  <si>
    <t>0113453</t>
  </si>
  <si>
    <t>PIPERACILLIN/TAZOBACTAM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</si>
  <si>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</si>
  <si>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</si>
  <si>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</si>
  <si>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</si>
  <si>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</si>
  <si>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</si>
  <si>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</si>
  <si>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</si>
  <si>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</si>
  <si>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</si>
  <si>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</si>
  <si>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</si>
  <si>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</si>
  <si>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ARCHIFAR</t>
  </si>
  <si>
    <t>0201961</t>
  </si>
  <si>
    <t>0201967</t>
  </si>
  <si>
    <t>VULMIZOLIN</t>
  </si>
  <si>
    <t>0194241</t>
  </si>
  <si>
    <t>0173172</t>
  </si>
  <si>
    <t>ANTITHROMBIN III BAXALTA</t>
  </si>
  <si>
    <t>0201974</t>
  </si>
  <si>
    <t>PENICILIN G 1,0 DRASELNÁ SOĹ BIOTIKA</t>
  </si>
  <si>
    <t>0212531</t>
  </si>
  <si>
    <t>0173173</t>
  </si>
  <si>
    <t>0158152</t>
  </si>
  <si>
    <t>0173750</t>
  </si>
  <si>
    <t>0224407</t>
  </si>
  <si>
    <t>0137484</t>
  </si>
  <si>
    <t>ANBINEX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</si>
  <si>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</si>
  <si>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</si>
  <si>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</si>
  <si>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</si>
  <si>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</si>
  <si>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</si>
  <si>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</si>
  <si>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</si>
  <si>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</si>
  <si>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</si>
  <si>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</si>
  <si>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</si>
  <si>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</si>
  <si>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</si>
  <si>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</si>
  <si>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</si>
  <si>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</si>
  <si>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</si>
  <si>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</si>
  <si>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</si>
  <si>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</si>
  <si>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</si>
  <si>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</si>
  <si>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</si>
  <si>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</si>
  <si>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</si>
  <si>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</si>
  <si>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</si>
  <si>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</si>
  <si>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</si>
  <si>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</si>
  <si>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</si>
  <si>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</si>
  <si>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</si>
  <si>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</si>
  <si>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</si>
  <si>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</si>
  <si>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</si>
  <si>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</si>
  <si>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</si>
  <si>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</si>
  <si>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</si>
  <si>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</si>
  <si>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</si>
  <si>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</si>
  <si>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</si>
  <si>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</si>
  <si>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</si>
  <si>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</si>
  <si>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</si>
  <si>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</si>
  <si>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</si>
  <si>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</si>
  <si>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</si>
  <si>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</si>
  <si>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</si>
  <si>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</si>
  <si>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</si>
  <si>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</si>
  <si>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</si>
  <si>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</si>
  <si>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</si>
  <si>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</si>
  <si>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</si>
  <si>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</si>
  <si>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</si>
  <si>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</si>
  <si>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</si>
  <si>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</si>
  <si>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</si>
  <si>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</si>
  <si>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</si>
  <si>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</si>
  <si>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</si>
  <si>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</si>
  <si>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</si>
  <si>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</si>
  <si>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</si>
  <si>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</si>
  <si>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</si>
  <si>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</si>
  <si>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</si>
  <si>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</si>
  <si>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</si>
  <si>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</si>
  <si>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</si>
  <si>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</si>
  <si>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</si>
  <si>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</si>
  <si>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</si>
  <si>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</si>
  <si>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</si>
  <si>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</si>
  <si>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</si>
  <si>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</si>
  <si>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</si>
  <si>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</si>
  <si>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</si>
  <si>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</si>
  <si>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</si>
  <si>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</si>
  <si>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</si>
  <si>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</si>
  <si>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</si>
  <si>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</si>
  <si>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</si>
  <si>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</si>
  <si>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</si>
  <si>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</si>
  <si>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</si>
  <si>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</si>
  <si>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</si>
  <si>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</si>
  <si>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</si>
  <si>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</si>
  <si>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</si>
  <si>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</si>
  <si>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</si>
  <si>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</si>
  <si>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</si>
  <si>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</si>
  <si>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</si>
  <si>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</si>
  <si>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</si>
  <si>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</si>
  <si>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</si>
  <si>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</si>
  <si>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</si>
  <si>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</si>
  <si>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</si>
  <si>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</si>
  <si>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</si>
  <si>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</si>
  <si>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</si>
  <si>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</si>
  <si>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</si>
  <si>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</si>
  <si>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</si>
  <si>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</si>
  <si>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OBĚH MIMOTĚLNÍ - OXYGENÁTOR-SADA PŘÍSLUŠENSTVÍ,ECM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</si>
  <si>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</si>
  <si>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</si>
  <si>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</si>
  <si>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</si>
  <si>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</si>
  <si>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</si>
  <si>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</si>
  <si>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</si>
  <si>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</si>
  <si>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</si>
  <si>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</si>
  <si>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</si>
  <si>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</si>
  <si>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</si>
  <si>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</si>
  <si>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</si>
  <si>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</si>
  <si>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</si>
  <si>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</si>
  <si>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</si>
  <si>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</si>
  <si>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</si>
  <si>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</si>
  <si>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</si>
  <si>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</si>
  <si>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</si>
  <si>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</si>
  <si>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0161532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</si>
  <si>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</si>
  <si>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</si>
  <si>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</si>
  <si>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</si>
  <si>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</si>
  <si>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</si>
  <si>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</si>
  <si>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</si>
  <si>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</si>
  <si>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</si>
  <si>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</si>
  <si>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</si>
  <si>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</si>
  <si>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</si>
  <si>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</si>
  <si>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</si>
  <si>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</si>
  <si>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</si>
  <si>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</si>
  <si>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</si>
  <si>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</si>
  <si>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</si>
  <si>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</si>
  <si>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</si>
  <si>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</si>
  <si>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</si>
  <si>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</si>
  <si>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</si>
  <si>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</si>
  <si>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</si>
  <si>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</si>
  <si>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</si>
  <si>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</si>
  <si>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</si>
  <si>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</si>
  <si>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</si>
  <si>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</si>
  <si>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</si>
  <si>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</si>
  <si>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</si>
  <si>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</si>
  <si>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</si>
  <si>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</si>
  <si>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</si>
  <si>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</si>
  <si>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</si>
  <si>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</si>
  <si>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</si>
  <si>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</si>
  <si>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</si>
  <si>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</si>
  <si>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</si>
  <si>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</si>
  <si>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</si>
  <si>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</si>
  <si>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</si>
  <si>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</si>
  <si>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</si>
  <si>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</si>
  <si>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</si>
  <si>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</si>
  <si>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</si>
  <si>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</si>
  <si>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</si>
  <si>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</si>
  <si>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</si>
  <si>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</si>
  <si>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</si>
  <si>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</si>
  <si>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</si>
  <si>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</si>
  <si>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</si>
  <si>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</si>
  <si>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</si>
  <si>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</si>
  <si>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</si>
  <si>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</si>
  <si>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</si>
  <si>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</si>
  <si>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</si>
  <si>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</si>
  <si>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</si>
  <si>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</si>
  <si>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</si>
  <si>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</si>
  <si>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</si>
  <si>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</si>
  <si>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</si>
  <si>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</si>
  <si>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</si>
  <si>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</si>
  <si>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</si>
  <si>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57251</t>
  </si>
  <si>
    <t>KLÍNOVITÁ RESEKCE PLIC NEBO ENUKLEACE TUMORU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</si>
  <si>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</si>
  <si>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</si>
  <si>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</si>
  <si>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</si>
  <si>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</si>
  <si>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</si>
  <si>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</si>
  <si>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</si>
  <si>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</si>
  <si>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(DRG) ENDARTERECTOMIE A. CAROTIS INTERNA PŘÍMÁ S P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</si>
  <si>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</si>
  <si>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</si>
  <si>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</si>
  <si>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</si>
  <si>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</si>
  <si>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</si>
  <si>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</si>
  <si>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</si>
  <si>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</si>
  <si>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</si>
  <si>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</si>
  <si>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</si>
  <si>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</si>
  <si>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</si>
  <si>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</si>
  <si>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</si>
  <si>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</si>
  <si>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</si>
  <si>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</si>
  <si>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</si>
  <si>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</si>
  <si>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</si>
  <si>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</si>
  <si>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</si>
  <si>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</si>
  <si>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</si>
  <si>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</si>
  <si>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</si>
  <si>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(DRG)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</si>
  <si>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</si>
  <si>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</si>
  <si>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</si>
  <si>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</si>
  <si>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</si>
  <si>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</si>
  <si>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</si>
  <si>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</si>
  <si>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</si>
  <si>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</si>
  <si>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</si>
  <si>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</si>
  <si>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</si>
  <si>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</si>
  <si>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</si>
  <si>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</si>
  <si>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</si>
  <si>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</si>
  <si>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</si>
  <si>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</si>
  <si>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</si>
  <si>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</si>
  <si>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</si>
  <si>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</si>
  <si>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</si>
  <si>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</si>
  <si>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</si>
  <si>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</si>
  <si>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</si>
  <si>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</si>
  <si>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</si>
  <si>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</si>
  <si>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</si>
  <si>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</si>
  <si>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</si>
  <si>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</si>
  <si>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</si>
  <si>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</si>
  <si>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</si>
  <si>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</si>
  <si>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</si>
  <si>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</si>
  <si>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</si>
  <si>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</si>
  <si>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</si>
  <si>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</si>
  <si>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</si>
  <si>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</si>
  <si>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</si>
  <si>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</si>
  <si>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</si>
  <si>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</si>
  <si>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</si>
  <si>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</si>
  <si>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</si>
  <si>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</si>
  <si>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</si>
  <si>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</si>
  <si>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</si>
  <si>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</si>
  <si>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</si>
  <si>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</si>
  <si>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</si>
  <si>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</si>
  <si>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</si>
  <si>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</si>
  <si>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</si>
  <si>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</si>
  <si>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</si>
  <si>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</si>
  <si>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</si>
  <si>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</si>
  <si>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</si>
  <si>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</si>
  <si>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</si>
  <si>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</si>
  <si>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</si>
  <si>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</si>
  <si>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</si>
  <si>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</si>
  <si>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</si>
  <si>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</si>
  <si>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</si>
  <si>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</si>
  <si>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</si>
  <si>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</si>
  <si>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</si>
  <si>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</si>
  <si>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</si>
  <si>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</si>
  <si>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</si>
  <si>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</si>
  <si>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</si>
  <si>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</si>
  <si>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</si>
  <si>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</si>
  <si>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</si>
  <si>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</si>
  <si>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</si>
  <si>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</si>
  <si>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</si>
  <si>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</si>
  <si>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</si>
  <si>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</si>
  <si>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07008</t>
  </si>
  <si>
    <t>(DRG) OPERACE PRO PORANĚNÍ KORONÁRNÍCH TEPEN</t>
  </si>
  <si>
    <t>0005113</t>
  </si>
  <si>
    <t>TARGOCID</t>
  </si>
  <si>
    <t>0008807</t>
  </si>
  <si>
    <t>DALACIN C</t>
  </si>
  <si>
    <t>0026902</t>
  </si>
  <si>
    <t>VFEND</t>
  </si>
  <si>
    <t>0075634</t>
  </si>
  <si>
    <t>PROTHROMPLEX TOTAL NF</t>
  </si>
  <si>
    <t>0092290</t>
  </si>
  <si>
    <t>EDICIN</t>
  </si>
  <si>
    <t>0097910</t>
  </si>
  <si>
    <t>HUMAN ALBUMIN GRIFOLS 20%</t>
  </si>
  <si>
    <t>0104051</t>
  </si>
  <si>
    <t>HUMAN ALBUMIN 200 G/L BAXTER</t>
  </si>
  <si>
    <t>0500720</t>
  </si>
  <si>
    <t>MYCAMINE</t>
  </si>
  <si>
    <t>0134595</t>
  </si>
  <si>
    <t>0149384</t>
  </si>
  <si>
    <t>0156835</t>
  </si>
  <si>
    <t>MEROPENEM KABI</t>
  </si>
  <si>
    <t>0192558</t>
  </si>
  <si>
    <t>ANTITHROMBIN III NF BAXTER</t>
  </si>
  <si>
    <t>0202911</t>
  </si>
  <si>
    <t>DILIZOLEN</t>
  </si>
  <si>
    <t>0195147</t>
  </si>
  <si>
    <t>0183812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</si>
  <si>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</si>
  <si>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</si>
  <si>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</si>
  <si>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</si>
  <si>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</si>
  <si>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</si>
  <si>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</si>
  <si>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</si>
  <si>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</si>
  <si>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0235812</t>
  </si>
  <si>
    <t>0241308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</si>
  <si>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</si>
  <si>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</si>
  <si>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</si>
  <si>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</si>
  <si>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</si>
  <si>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</si>
  <si>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</si>
  <si>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</si>
  <si>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</si>
  <si>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</si>
  <si>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</si>
  <si>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</si>
  <si>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</si>
  <si>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</si>
  <si>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</si>
  <si>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</si>
  <si>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0057243</t>
  </si>
  <si>
    <t>KATETR BALÓNKOVÝ INTRAARTER.KONTRAPULZAČNÍ</t>
  </si>
  <si>
    <t>0058353</t>
  </si>
  <si>
    <t>LAVÁŽ A ODSÁTÍ DUTINY PERITONEÁLNÍ DRG 90782</t>
  </si>
  <si>
    <t>0082142</t>
  </si>
  <si>
    <t>NPWT-RENASYS F PŘEVAZOVÝ SET STŘEDNÍ M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</si>
  <si>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</si>
  <si>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</si>
  <si>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</si>
  <si>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</si>
  <si>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</si>
  <si>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</si>
  <si>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</si>
  <si>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</si>
  <si>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</si>
  <si>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</si>
  <si>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</si>
  <si>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</si>
  <si>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</si>
  <si>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</si>
  <si>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</si>
  <si>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</si>
  <si>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</si>
  <si>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</si>
  <si>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</si>
  <si>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</si>
  <si>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</si>
  <si>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</si>
  <si>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</si>
  <si>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</si>
  <si>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</si>
  <si>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</si>
  <si>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</si>
  <si>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</si>
  <si>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</si>
  <si>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61169</t>
  </si>
  <si>
    <t>TRANSPOZICE MUSKULÁRNÍHO LALOKU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</si>
  <si>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</si>
  <si>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</si>
  <si>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</si>
  <si>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</si>
  <si>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</si>
  <si>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</si>
  <si>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</si>
  <si>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</si>
  <si>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</si>
  <si>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</si>
  <si>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</si>
  <si>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</si>
  <si>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</si>
  <si>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</si>
  <si>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</si>
  <si>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</si>
  <si>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</si>
  <si>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</si>
  <si>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</si>
  <si>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</si>
  <si>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</si>
  <si>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</si>
  <si>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</si>
  <si>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</si>
  <si>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</si>
  <si>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</si>
  <si>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</si>
  <si>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</si>
  <si>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</si>
  <si>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</si>
  <si>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</si>
  <si>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</si>
  <si>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</si>
  <si>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</si>
  <si>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</si>
  <si>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</si>
  <si>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</si>
  <si>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</si>
  <si>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</si>
  <si>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</si>
  <si>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</si>
  <si>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</si>
  <si>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</si>
  <si>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</si>
  <si>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</si>
  <si>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</si>
  <si>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</si>
  <si>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</si>
  <si>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</si>
  <si>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</si>
  <si>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</si>
  <si>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</si>
  <si>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</si>
  <si>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</si>
  <si>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</si>
  <si>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</si>
  <si>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</si>
  <si>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</si>
  <si>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</si>
  <si>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</si>
  <si>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</si>
  <si>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</si>
  <si>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</si>
  <si>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</si>
  <si>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</si>
  <si>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</si>
  <si>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</si>
  <si>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</si>
  <si>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</si>
  <si>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</si>
  <si>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</si>
  <si>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</si>
  <si>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</si>
  <si>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</si>
  <si>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</si>
  <si>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</si>
  <si>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</si>
  <si>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</si>
  <si>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</si>
  <si>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</si>
  <si>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</si>
  <si>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</si>
  <si>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</si>
  <si>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</si>
  <si>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</si>
  <si>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</si>
  <si>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</si>
  <si>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</si>
  <si>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</si>
  <si>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</si>
  <si>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</si>
  <si>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</si>
  <si>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</si>
  <si>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</si>
  <si>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</si>
  <si>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</si>
  <si>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</si>
  <si>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</si>
  <si>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</si>
  <si>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</si>
  <si>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</si>
  <si>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</si>
  <si>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</si>
  <si>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</si>
  <si>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</si>
  <si>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</si>
  <si>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</si>
  <si>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</si>
  <si>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</si>
  <si>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</si>
  <si>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</si>
  <si>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</si>
  <si>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</si>
  <si>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</si>
  <si>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</si>
  <si>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</si>
  <si>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</si>
  <si>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</si>
  <si>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</si>
  <si>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</si>
  <si>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</si>
  <si>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</si>
  <si>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</si>
  <si>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</si>
  <si>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</si>
  <si>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</si>
  <si>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</si>
  <si>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</si>
  <si>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</si>
  <si>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</si>
  <si>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</si>
  <si>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</si>
  <si>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</si>
  <si>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</si>
  <si>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</si>
  <si>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</si>
  <si>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</si>
  <si>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</si>
  <si>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</si>
  <si>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</si>
  <si>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</si>
  <si>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</si>
  <si>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</si>
  <si>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</si>
  <si>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</si>
  <si>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</si>
  <si>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</si>
  <si>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</si>
  <si>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</si>
  <si>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</si>
  <si>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</si>
  <si>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</si>
  <si>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</si>
  <si>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</si>
  <si>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</si>
  <si>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</si>
  <si>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</si>
  <si>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</si>
  <si>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</si>
  <si>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</si>
  <si>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</si>
  <si>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11301</t>
  </si>
  <si>
    <t xml:space="preserve">MALIGNÍ ONEMOCNĚNÍ LEDVIN A MOČOVÝCH CEST A LEDVINOVÉ SELHÁNÍ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</si>
  <si>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</si>
  <si>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</si>
  <si>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</si>
  <si>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</si>
  <si>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</si>
  <si>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</si>
  <si>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</si>
  <si>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</si>
  <si>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</si>
  <si>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</si>
  <si>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</si>
  <si>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</si>
  <si>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</si>
  <si>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</si>
  <si>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</si>
  <si>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</si>
  <si>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</si>
  <si>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</si>
  <si>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</si>
  <si>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</si>
  <si>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</si>
  <si>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</si>
  <si>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</si>
  <si>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</si>
  <si>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</si>
  <si>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</si>
  <si>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</si>
  <si>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</si>
  <si>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</si>
  <si>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</si>
  <si>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</si>
  <si>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</si>
  <si>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</si>
  <si>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</si>
  <si>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</si>
  <si>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</si>
  <si>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</si>
  <si>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</si>
  <si>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</si>
  <si>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</si>
  <si>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</si>
  <si>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</si>
  <si>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</si>
  <si>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</si>
  <si>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</si>
  <si>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</si>
  <si>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</si>
  <si>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</si>
  <si>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</si>
  <si>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</si>
  <si>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</si>
  <si>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</si>
  <si>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</si>
  <si>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</si>
  <si>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</si>
  <si>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</si>
  <si>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</si>
  <si>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</si>
  <si>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</si>
  <si>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</si>
  <si>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</si>
  <si>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</si>
  <si>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</si>
  <si>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</si>
  <si>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</si>
  <si>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</si>
  <si>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</si>
  <si>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</si>
  <si>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</si>
  <si>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</si>
  <si>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</si>
  <si>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</si>
  <si>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</si>
  <si>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</si>
  <si>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</si>
  <si>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</si>
  <si>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</si>
  <si>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</si>
  <si>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</si>
  <si>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</si>
  <si>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</si>
  <si>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</si>
  <si>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</si>
  <si>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</si>
  <si>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</si>
  <si>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</si>
  <si>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</si>
  <si>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</si>
  <si>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</si>
  <si>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</si>
  <si>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</si>
  <si>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</si>
  <si>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</si>
  <si>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</si>
  <si>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</si>
  <si>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</si>
  <si>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</si>
  <si>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</si>
  <si>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</si>
  <si>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</si>
  <si>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</si>
  <si>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</si>
  <si>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</si>
  <si>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</si>
  <si>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</si>
  <si>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</si>
  <si>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</si>
  <si>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</si>
  <si>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</si>
  <si>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</si>
  <si>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</si>
  <si>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</si>
  <si>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</si>
  <si>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</si>
  <si>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</si>
  <si>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</si>
  <si>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</si>
  <si>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</si>
  <si>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</si>
  <si>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</si>
  <si>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</si>
  <si>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</si>
  <si>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</si>
  <si>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</si>
  <si>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</si>
  <si>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</si>
  <si>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</si>
  <si>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</si>
  <si>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</si>
  <si>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</si>
  <si>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</si>
  <si>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</si>
  <si>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</si>
  <si>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</si>
  <si>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</si>
  <si>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</si>
  <si>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</si>
  <si>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</si>
  <si>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</si>
  <si>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</si>
  <si>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</si>
  <si>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</si>
  <si>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</si>
  <si>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</si>
  <si>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</si>
  <si>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</si>
  <si>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</si>
  <si>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</si>
  <si>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</si>
  <si>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</si>
  <si>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</si>
  <si>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</si>
  <si>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</si>
  <si>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</si>
  <si>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</si>
  <si>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</si>
  <si>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</si>
  <si>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</si>
  <si>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</si>
  <si>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</si>
  <si>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</si>
  <si>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</si>
  <si>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</si>
  <si>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</si>
  <si>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</si>
  <si>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</si>
  <si>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</si>
  <si>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</si>
  <si>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</si>
  <si>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</si>
  <si>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</si>
  <si>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</si>
  <si>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</si>
  <si>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</si>
  <si>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</si>
  <si>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</si>
  <si>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</si>
  <si>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</si>
  <si>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</si>
  <si>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</si>
  <si>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</si>
  <si>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</si>
  <si>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</si>
  <si>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</si>
  <si>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</si>
  <si>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</si>
  <si>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</si>
  <si>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</si>
  <si>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</si>
  <si>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</si>
  <si>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</si>
  <si>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</si>
  <si>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</si>
  <si>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</si>
  <si>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</si>
  <si>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</si>
  <si>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</si>
  <si>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</si>
  <si>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</si>
  <si>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</si>
  <si>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</si>
  <si>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</si>
  <si>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</si>
  <si>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</si>
  <si>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</si>
  <si>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</si>
  <si>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</si>
  <si>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</si>
  <si>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</si>
  <si>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</si>
  <si>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</si>
  <si>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</si>
  <si>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</si>
  <si>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</si>
  <si>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</si>
  <si>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</si>
  <si>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</si>
  <si>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</si>
  <si>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</si>
  <si>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</si>
  <si>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</si>
  <si>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</si>
  <si>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</si>
  <si>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</si>
  <si>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</si>
  <si>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</si>
  <si>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</si>
  <si>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</si>
  <si>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</si>
  <si>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</si>
  <si>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</si>
  <si>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</si>
  <si>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</si>
  <si>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</si>
  <si>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</si>
  <si>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</si>
  <si>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</si>
  <si>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</si>
  <si>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</si>
  <si>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</si>
  <si>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</si>
  <si>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</si>
  <si>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</si>
  <si>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</si>
  <si>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</si>
  <si>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</si>
  <si>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</si>
  <si>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</si>
  <si>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</si>
  <si>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</si>
  <si>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</si>
  <si>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</si>
  <si>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</si>
  <si>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</si>
  <si>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</si>
  <si>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</si>
  <si>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</si>
  <si>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</si>
  <si>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</si>
  <si>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</si>
  <si>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</si>
  <si>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</si>
  <si>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</si>
  <si>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</si>
  <si>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</si>
  <si>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</si>
  <si>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</si>
  <si>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</si>
  <si>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</si>
  <si>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</si>
  <si>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</si>
  <si>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</si>
  <si>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</si>
  <si>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</si>
  <si>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</si>
  <si>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</si>
  <si>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</si>
  <si>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</si>
  <si>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</si>
  <si>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</si>
  <si>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</si>
  <si>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</si>
  <si>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</si>
  <si>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</si>
  <si>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</si>
  <si>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</si>
  <si>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</si>
  <si>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</si>
  <si>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</si>
  <si>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</si>
  <si>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</si>
  <si>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</si>
  <si>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</si>
  <si>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</si>
  <si>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</si>
  <si>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</si>
  <si>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</si>
  <si>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</si>
  <si>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</si>
  <si>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</si>
  <si>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</si>
  <si>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</si>
  <si>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</si>
  <si>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</si>
  <si>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</si>
  <si>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</si>
  <si>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</si>
  <si>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0077024</t>
  </si>
  <si>
    <t>ULTRAVIST 300</t>
  </si>
  <si>
    <t>0095609</t>
  </si>
  <si>
    <t>MICROPAQUE CT</t>
  </si>
  <si>
    <t>0151208</t>
  </si>
  <si>
    <t>0224707</t>
  </si>
  <si>
    <t>0224716</t>
  </si>
  <si>
    <t>0224696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</si>
  <si>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</si>
  <si>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</si>
  <si>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</si>
  <si>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</si>
  <si>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</si>
  <si>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</si>
  <si>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</si>
  <si>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</si>
  <si>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</si>
  <si>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</si>
  <si>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</si>
  <si>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</si>
  <si>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</si>
  <si>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</si>
  <si>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</si>
  <si>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</si>
  <si>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</si>
  <si>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</si>
  <si>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</si>
  <si>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</si>
  <si>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</si>
  <si>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</si>
  <si>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</si>
  <si>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</si>
  <si>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</si>
  <si>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</si>
  <si>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</si>
  <si>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</si>
  <si>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</si>
  <si>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</si>
  <si>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</si>
  <si>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</si>
  <si>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</si>
  <si>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</si>
  <si>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</si>
  <si>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</si>
  <si>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</si>
  <si>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0141714</t>
  </si>
  <si>
    <t>OKLUDER AVP - AMPLATZER</t>
  </si>
  <si>
    <t>0152522</t>
  </si>
  <si>
    <t>STENT PERIFERNÍ VASKULÁRNÍ - RADIX2; BALONEXPANDIB</t>
  </si>
  <si>
    <t>0152785</t>
  </si>
  <si>
    <t>STENTGRAFT AORTÁLNÍ HRUDNÍ - ZENITH TX2 DISSECTION</t>
  </si>
  <si>
    <t>0152216</t>
  </si>
  <si>
    <t>STENTGRAFT AORTÁLNÍ HRUDNÍ - ZENITH ALPHA - TĚLO P</t>
  </si>
  <si>
    <t>0054480</t>
  </si>
  <si>
    <t xml:space="preserve">STENTGRAFT AORTÁLNÍ HRUDNÍ - ZENITH PRO TDA; TĚLO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</si>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</sst>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0.83559337848573412</c:v>
                </c:pt>
                <c:pt idx="1">
                  <c:v>0.86029075317362713</c:v>
                </c:pt>
                <c:pt idx="2">
                  <c:v>0.87496117552452113</c:v>
                </c:pt>
                <c:pt idx="3">
                  <c:v>0.80982661858490845</c:v>
                </c:pt>
                <c:pt idx="4">
                  <c:v>0.8228110268297737</c:v>
                </c:pt>
                <c:pt idx="5">
                  <c:v>0.93086321124804738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  <c:pt idx="5">
                  <c:v>0.91587342423462825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5" totalsRowShown="0">
  <autoFilter ref="C3:S10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2039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3208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3209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3274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4531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4558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4567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4650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4651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5411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5557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6148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AEDD1ED-34DC-478B-8C3B-D459C882A32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88526.682400000005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4489.0665000000008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0.92698615689152342</v>
      </c>
      <c r="E8" s="285">
        <f t="shared" si="0"/>
        <v>1.0299846187683592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0.22813036020583191</v>
      </c>
      <c r="E9" s="285">
        <f>IF(C9=0,0,D9/C9)</f>
        <v>0.76043453401943972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0.42848361253646938</v>
      </c>
      <c r="E11" s="285">
        <f t="shared" si="0"/>
        <v>0.71413935422744901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0.87419632618953735</v>
      </c>
      <c r="E12" s="285">
        <f t="shared" si="0"/>
        <v>1.0927454077369216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19340.457680000003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49881.70569000001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100445.71397999999</v>
      </c>
      <c r="D18" s="303">
        <f ca="1">IF(ISERROR(VLOOKUP("Výnosy celkem",INDIRECT("HI!$A:$G"),5,0)),0,VLOOKUP("Výnosy celkem",INDIRECT("HI!$A:$G"),5,0))</f>
        <v>82406.23199</v>
      </c>
      <c r="E18" s="304">
        <f t="shared" ref="E18:E31" ca="1" si="1">IF(C18=0,0,D18/C18)</f>
        <v>0.82040565719317926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820.03397999999993</v>
      </c>
      <c r="D19" s="284">
        <f ca="1">IF(ISERROR(VLOOKUP("Ambulance *",INDIRECT("HI!$A:$G"),5,0)),0,VLOOKUP("Ambulance *",INDIRECT("HI!$A:$G"),5,0))</f>
        <v>807.10199000000011</v>
      </c>
      <c r="E19" s="285">
        <f t="shared" ca="1" si="1"/>
        <v>0.98422993398395542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0.98422993398395531</v>
      </c>
      <c r="E20" s="285">
        <f t="shared" si="1"/>
        <v>0.98422993398395531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0.98422993398395564</v>
      </c>
      <c r="E21" s="285">
        <f t="shared" si="1"/>
        <v>0.98422993398395564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0.76795248278457473</v>
      </c>
      <c r="E23" s="285">
        <f t="shared" si="1"/>
        <v>0.90347350915832325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99625.68</v>
      </c>
      <c r="D24" s="284">
        <f ca="1">IF(ISERROR(VLOOKUP("Hospitalizace *",INDIRECT("HI!$A:$G"),5,0)),0,VLOOKUP("Hospitalizace *",INDIRECT("HI!$A:$G"),5,0))</f>
        <v>81599.13</v>
      </c>
      <c r="E24" s="285">
        <f ca="1">IF(C24=0,0,D24/C24)</f>
        <v>0.81905719489191953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0.81905719489191953</v>
      </c>
      <c r="E25" s="285">
        <f t="shared" si="1"/>
        <v>0.81905719489191953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0.80608581185959505</v>
      </c>
      <c r="E26" s="285">
        <f t="shared" si="1"/>
        <v>0.80608581185959505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1.7141170766668772</v>
      </c>
      <c r="E27" s="285">
        <f t="shared" si="1"/>
        <v>1.7141170766668772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0.81887755102040816</v>
      </c>
      <c r="E29" s="285">
        <f t="shared" si="1"/>
        <v>0.86197636949516654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0.91587342423462825</v>
      </c>
      <c r="E30" s="285">
        <f t="shared" si="1"/>
        <v>0.91587342423462825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0.58811438978383901</v>
      </c>
      <c r="D31" s="289">
        <f>IF(ISERROR(VLOOKUP("Celkem:",'ZV Vyžád.'!$A:$M,7,0)),"",VLOOKUP("Celkem:",'ZV Vyžád.'!$A:$M,7,0))</f>
        <v>0.88997155962002283</v>
      </c>
      <c r="E31" s="285">
        <f t="shared" si="1"/>
        <v>1.5132626833822773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13B7CF6-7DD7-4634-B24C-50124212DFD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5444.0136899999998</v>
      </c>
      <c r="C5" s="33">
        <v>5736.1243500000019</v>
      </c>
      <c r="D5" s="12"/>
      <c r="E5" s="226">
        <v>4489.0665000000008</v>
      </c>
      <c r="F5" s="32">
        <v>0</v>
      </c>
      <c r="G5" s="225">
        <f>E5-F5</f>
        <v>4489.0665000000008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18968.009840000002</v>
      </c>
      <c r="C6" s="35">
        <v>21755.699960000002</v>
      </c>
      <c r="D6" s="12"/>
      <c r="E6" s="227">
        <v>19340.457680000003</v>
      </c>
      <c r="F6" s="34">
        <v>0</v>
      </c>
      <c r="G6" s="228">
        <f>E6-F6</f>
        <v>19340.457680000003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43601.861400000002</v>
      </c>
      <c r="C7" s="35">
        <v>48033.483640000006</v>
      </c>
      <c r="D7" s="12"/>
      <c r="E7" s="227">
        <v>49881.70569000001</v>
      </c>
      <c r="F7" s="34">
        <v>0</v>
      </c>
      <c r="G7" s="228">
        <f>E7-F7</f>
        <v>49881.70569000001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15405.433909999974</v>
      </c>
      <c r="C8" s="37">
        <v>17250.573499999966</v>
      </c>
      <c r="D8" s="12"/>
      <c r="E8" s="229">
        <v>14815.452529999991</v>
      </c>
      <c r="F8" s="36">
        <v>0</v>
      </c>
      <c r="G8" s="230">
        <f>E8-F8</f>
        <v>14815.452529999991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83419.318839999978</v>
      </c>
      <c r="C9" s="39">
        <v>92775.881449999986</v>
      </c>
      <c r="D9" s="12"/>
      <c r="E9" s="3">
        <v>88526.682400000005</v>
      </c>
      <c r="F9" s="38">
        <v>0</v>
      </c>
      <c r="G9" s="38">
        <f>E9-F9</f>
        <v>88526.682400000005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840.91094000000021</v>
      </c>
      <c r="C11" s="33">
        <f>IF(ISERROR(VLOOKUP("Celkem:",'ZV Vykáz.-A'!A:H,5,0)),0,VLOOKUP("Celkem:",'ZV Vykáz.-A'!A:H,5,0)/1000)</f>
        <v>820.03397999999993</v>
      </c>
      <c r="D11" s="12"/>
      <c r="E11" s="226">
        <f>IF(ISERROR(VLOOKUP("Celkem:",'ZV Vykáz.-A'!A:H,8,0)),0,VLOOKUP("Celkem:",'ZV Vykáz.-A'!A:H,8,0)/1000)</f>
        <v>807.10199000000011</v>
      </c>
      <c r="F11" s="32">
        <f>C11</f>
        <v>820.03397999999993</v>
      </c>
      <c r="G11" s="225">
        <f>E11-F11</f>
        <v>-12.931989999999814</v>
      </c>
      <c r="H11" s="231">
        <f>IF(F11&lt;0.00000001,"",E11/F11)</f>
        <v>0.98422993398395542</v>
      </c>
      <c r="I11" s="225">
        <f>E11-B11</f>
        <v>-33.808950000000095</v>
      </c>
      <c r="J11" s="231">
        <f>IF(B11&lt;0.00000001,"",E11/B11)</f>
        <v>0.95979485057002578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90567.930000000008</v>
      </c>
      <c r="C12" s="37">
        <f>IF(ISERROR(VLOOKUP("Celkem",CaseMix!A:D,3,0)),0,VLOOKUP("Celkem",CaseMix!A:D,3,0)*30)</f>
        <v>99625.68</v>
      </c>
      <c r="D12" s="12"/>
      <c r="E12" s="229">
        <f>IF(ISERROR(VLOOKUP("Celkem",CaseMix!A:D,4,0)),0,VLOOKUP("Celkem",CaseMix!A:D,4,0)*30)</f>
        <v>81599.13</v>
      </c>
      <c r="F12" s="36">
        <f>C12</f>
        <v>99625.68</v>
      </c>
      <c r="G12" s="230">
        <f>E12-F12</f>
        <v>-18026.549999999988</v>
      </c>
      <c r="H12" s="233">
        <f>IF(F12&lt;0.00000001,"",E12/F12)</f>
        <v>0.81905719489191953</v>
      </c>
      <c r="I12" s="230">
        <f>E12-B12</f>
        <v>-8968.8000000000029</v>
      </c>
      <c r="J12" s="233">
        <f>IF(B12&lt;0.00000001,"",E12/B12)</f>
        <v>0.90097156907527864</v>
      </c>
    </row>
    <row r="13" spans="1:10" ht="14.45" customHeight="1" thickBot="1" x14ac:dyDescent="0.25">
      <c r="A13" s="4" t="s">
        <v>100</v>
      </c>
      <c r="B13" s="9">
        <f>SUM(B11:B12)</f>
        <v>91408.840940000009</v>
      </c>
      <c r="C13" s="41">
        <f>SUM(C11:C12)</f>
        <v>100445.71397999999</v>
      </c>
      <c r="D13" s="12"/>
      <c r="E13" s="9">
        <f>SUM(E11:E12)</f>
        <v>82406.23199</v>
      </c>
      <c r="F13" s="40">
        <f>SUM(F11:F12)</f>
        <v>100445.71397999999</v>
      </c>
      <c r="G13" s="40">
        <f>E13-F13</f>
        <v>-18039.481989999986</v>
      </c>
      <c r="H13" s="235">
        <f>IF(F13&lt;0.00000001,"",E13/F13)</f>
        <v>0.82040565719317926</v>
      </c>
      <c r="I13" s="40">
        <f>SUM(I11:I12)</f>
        <v>-9002.6089500000035</v>
      </c>
      <c r="J13" s="235">
        <f>IF(B13&lt;0.00000001,"",E13/B13)</f>
        <v>0.9015127108338542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1.0957754416015324</v>
      </c>
      <c r="C15" s="43">
        <f>IF(C9=0,"",C13/C9)</f>
        <v>1.0826705433581196</v>
      </c>
      <c r="D15" s="12"/>
      <c r="E15" s="10">
        <f>IF(E9=0,"",E13/E9)</f>
        <v>0.93086321271653116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66A85CA-835C-475F-8AE1-01F7D4F8D0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0.83559337848573412</v>
      </c>
      <c r="C4" s="323">
        <f t="shared" ref="C4:M4" si="0">(C10+C8)/C6</f>
        <v>0.86029075317362713</v>
      </c>
      <c r="D4" s="323">
        <f t="shared" si="0"/>
        <v>0.87496117552452113</v>
      </c>
      <c r="E4" s="323">
        <f t="shared" si="0"/>
        <v>0.80982661858490845</v>
      </c>
      <c r="F4" s="323">
        <f t="shared" si="0"/>
        <v>0.8228110268297737</v>
      </c>
      <c r="G4" s="323">
        <f t="shared" si="0"/>
        <v>0.93086321124804738</v>
      </c>
      <c r="H4" s="323">
        <f t="shared" si="0"/>
        <v>9.1170462748528334E-3</v>
      </c>
      <c r="I4" s="323">
        <f t="shared" si="0"/>
        <v>9.1170462748528334E-3</v>
      </c>
      <c r="J4" s="323">
        <f t="shared" si="0"/>
        <v>9.1170462748528334E-3</v>
      </c>
      <c r="K4" s="323">
        <f t="shared" si="0"/>
        <v>9.1170462748528334E-3</v>
      </c>
      <c r="L4" s="323">
        <f t="shared" si="0"/>
        <v>9.1170462748528334E-3</v>
      </c>
      <c r="M4" s="323">
        <f t="shared" si="0"/>
        <v>9.1170462748528334E-3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15288.04205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88526.682400000005</v>
      </c>
      <c r="H6" s="325">
        <f t="shared" si="1"/>
        <v>88526.682400000005</v>
      </c>
      <c r="I6" s="325">
        <f t="shared" si="1"/>
        <v>88526.682400000005</v>
      </c>
      <c r="J6" s="325">
        <f t="shared" si="1"/>
        <v>88526.682400000005</v>
      </c>
      <c r="K6" s="325">
        <f t="shared" si="1"/>
        <v>88526.682400000005</v>
      </c>
      <c r="L6" s="325">
        <f t="shared" si="1"/>
        <v>88526.682400000005</v>
      </c>
      <c r="M6" s="325">
        <f t="shared" si="1"/>
        <v>88526.682400000005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>
        <v>2719.971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81599.13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177564.33000000002</v>
      </c>
      <c r="C9" s="324">
        <v>148522.6</v>
      </c>
      <c r="D9" s="324">
        <v>73654.310000000012</v>
      </c>
      <c r="E9" s="324">
        <v>53068.32</v>
      </c>
      <c r="F9" s="324">
        <v>167851.31</v>
      </c>
      <c r="G9" s="324">
        <v>186440.98999999996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177.56433000000001</v>
      </c>
      <c r="C10" s="325">
        <f t="shared" ref="C10:M10" si="3">C9/1000+B10</f>
        <v>326.08693000000005</v>
      </c>
      <c r="D10" s="325">
        <f t="shared" si="3"/>
        <v>399.74124000000006</v>
      </c>
      <c r="E10" s="325">
        <f t="shared" si="3"/>
        <v>452.80956000000003</v>
      </c>
      <c r="F10" s="325">
        <f t="shared" si="3"/>
        <v>620.66087000000005</v>
      </c>
      <c r="G10" s="325">
        <f t="shared" si="3"/>
        <v>807.10185999999999</v>
      </c>
      <c r="H10" s="325">
        <f t="shared" si="3"/>
        <v>807.10185999999999</v>
      </c>
      <c r="I10" s="325">
        <f t="shared" si="3"/>
        <v>807.10185999999999</v>
      </c>
      <c r="J10" s="325">
        <f t="shared" si="3"/>
        <v>807.10185999999999</v>
      </c>
      <c r="K10" s="325">
        <f t="shared" si="3"/>
        <v>807.10185999999999</v>
      </c>
      <c r="L10" s="325">
        <f t="shared" si="3"/>
        <v>807.10185999999999</v>
      </c>
      <c r="M10" s="325">
        <f t="shared" si="3"/>
        <v>807.10185999999999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EB89A30-E0C9-4017-9908-8804EC0D264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691.06949999999995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4191.3985199999997</v>
      </c>
      <c r="Q6" s="184">
        <v>0.47820658676979966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753.63414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4489.0664999999999</v>
      </c>
      <c r="Q7" s="185">
        <v>0.404420405401762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430.41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2179.1299999999997</v>
      </c>
      <c r="Q8" s="185">
        <v>0.36475916261822594</v>
      </c>
    </row>
    <row r="9" spans="1:17" ht="14.45" customHeight="1" x14ac:dyDescent="0.2">
      <c r="A9" s="19" t="s">
        <v>37</v>
      </c>
      <c r="B9" s="55">
        <v>38790.000000200002</v>
      </c>
      <c r="C9" s="56">
        <v>3232.5000000166669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3797.7649300000003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19340.457680000003</v>
      </c>
      <c r="Q9" s="185">
        <v>0.49859390770560152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62.144690000000004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297.94258000000002</v>
      </c>
      <c r="Q10" s="185">
        <v>0.48366754830544906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114.10735000000001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457.38900999999998</v>
      </c>
      <c r="Q11" s="185">
        <v>0.57239216489302536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92.069949999999992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392.12866000000002</v>
      </c>
      <c r="Q12" s="185">
        <v>0.5683206575385662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103.28089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415.40690999999998</v>
      </c>
      <c r="Q13" s="185">
        <v>0.69234484919226436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142.17599999999999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1176.7929999999999</v>
      </c>
      <c r="Q14" s="185">
        <v>0.5079312234757275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53.514360000000003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626.84502000000009</v>
      </c>
      <c r="Q17" s="185">
        <v>0.13584487918675842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2.5470000000000002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32.159999999999997</v>
      </c>
      <c r="Q18" s="185" t="s">
        <v>329</v>
      </c>
    </row>
    <row r="19" spans="1:17" ht="14.45" customHeight="1" x14ac:dyDescent="0.2">
      <c r="A19" s="19" t="s">
        <v>47</v>
      </c>
      <c r="B19" s="55">
        <v>5259.1360634000002</v>
      </c>
      <c r="C19" s="56">
        <v>438.26133861666671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428.87754999999999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2575.02061</v>
      </c>
      <c r="Q19" s="185">
        <v>0.48962806418346677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8148.7392900000004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49881.705689999995</v>
      </c>
      <c r="Q20" s="185">
        <v>0.46235282479245504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402.50002000000001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2342.0298300000004</v>
      </c>
      <c r="Q21" s="185">
        <v>0.51358761398090436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65.206919999999997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115.65970999999999</v>
      </c>
      <c r="Q22" s="185">
        <v>11.020023392692782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-5.4000000091036782E-4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13.548680000001696</v>
      </c>
      <c r="Q24" s="185">
        <v>9.702194583486741E-2</v>
      </c>
    </row>
    <row r="25" spans="1:17" ht="14.45" customHeight="1" x14ac:dyDescent="0.2">
      <c r="A25" s="21" t="s">
        <v>53</v>
      </c>
      <c r="B25" s="58">
        <v>192121.39219140101</v>
      </c>
      <c r="C25" s="59">
        <v>16010.116015950085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15288.04205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88526.682400000005</v>
      </c>
      <c r="Q25" s="186">
        <v>0.46078513896987205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1484.11078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7480.9608600000001</v>
      </c>
      <c r="Q26" s="185" t="s">
        <v>329</v>
      </c>
    </row>
    <row r="27" spans="1:17" ht="14.45" customHeight="1" x14ac:dyDescent="0.2">
      <c r="A27" s="22" t="s">
        <v>55</v>
      </c>
      <c r="B27" s="58">
        <v>192121.39219140101</v>
      </c>
      <c r="C27" s="59">
        <v>16010.116015950085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16772.152829999999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96007.643260000012</v>
      </c>
      <c r="Q27" s="186">
        <v>0.49972385773861328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C806CCB-3FDF-4BA3-9C03-8847C17D534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10158.9662779999</v>
      </c>
      <c r="C6" s="707">
        <v>-3000.0019200001298</v>
      </c>
      <c r="D6" s="707">
        <v>-13158.96819800003</v>
      </c>
      <c r="E6" s="708">
        <v>-0.29530582520948884</v>
      </c>
      <c r="F6" s="706">
        <v>-191980.49277580102</v>
      </c>
      <c r="G6" s="707">
        <v>-95990.246387900508</v>
      </c>
      <c r="H6" s="707">
        <v>0.158549999995514</v>
      </c>
      <c r="I6" s="707">
        <v>-4474.7726000000102</v>
      </c>
      <c r="J6" s="707">
        <v>91515.473787900497</v>
      </c>
      <c r="K6" s="709">
        <v>2.3308475435708704E-2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178470.20033399999</v>
      </c>
      <c r="C7" s="707">
        <v>188124.39508000002</v>
      </c>
      <c r="D7" s="707">
        <v>9654.1947460000229</v>
      </c>
      <c r="E7" s="708">
        <v>1.0540941553712193</v>
      </c>
      <c r="F7" s="706">
        <v>192121.39219140101</v>
      </c>
      <c r="G7" s="707">
        <v>96060.696095700507</v>
      </c>
      <c r="H7" s="707">
        <v>15288.04205</v>
      </c>
      <c r="I7" s="707">
        <v>88526.682400000005</v>
      </c>
      <c r="J7" s="707">
        <v>-7534.0136957005016</v>
      </c>
      <c r="K7" s="709">
        <v>0.46078513896987205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69276.307887999996</v>
      </c>
      <c r="C8" s="707">
        <v>71789.619069999899</v>
      </c>
      <c r="D8" s="707">
        <v>2513.3111819999031</v>
      </c>
      <c r="E8" s="708">
        <v>1.0362795197755517</v>
      </c>
      <c r="F8" s="706">
        <v>69650.892594699995</v>
      </c>
      <c r="G8" s="707">
        <v>34825.446297349998</v>
      </c>
      <c r="H8" s="707">
        <v>6186.6569099999997</v>
      </c>
      <c r="I8" s="707">
        <v>32939.845139999998</v>
      </c>
      <c r="J8" s="707">
        <v>-1885.60115735</v>
      </c>
      <c r="K8" s="709">
        <v>0.47292782494084673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66924.261960999997</v>
      </c>
      <c r="C9" s="707">
        <v>69433.597069999902</v>
      </c>
      <c r="D9" s="707">
        <v>2509.3351089999051</v>
      </c>
      <c r="E9" s="708">
        <v>1.0374951480296073</v>
      </c>
      <c r="F9" s="706">
        <v>67334.057272100006</v>
      </c>
      <c r="G9" s="707">
        <v>33667.028636050003</v>
      </c>
      <c r="H9" s="707">
        <v>6044.4809100000002</v>
      </c>
      <c r="I9" s="707">
        <v>31763.05214</v>
      </c>
      <c r="J9" s="707">
        <v>-1903.9764960500033</v>
      </c>
      <c r="K9" s="709">
        <v>0.47172342536324602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9.470000000000001E-3</v>
      </c>
      <c r="D10" s="707">
        <v>9.470000000000001E-3</v>
      </c>
      <c r="E10" s="708">
        <v>0</v>
      </c>
      <c r="F10" s="706">
        <v>0</v>
      </c>
      <c r="G10" s="707">
        <v>0</v>
      </c>
      <c r="H10" s="707">
        <v>-5.4000000000000001E-4</v>
      </c>
      <c r="I10" s="707">
        <v>2.8000000000000003E-4</v>
      </c>
      <c r="J10" s="707">
        <v>2.8000000000000003E-4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9.470000000000001E-3</v>
      </c>
      <c r="D11" s="707">
        <v>9.470000000000001E-3</v>
      </c>
      <c r="E11" s="708">
        <v>0</v>
      </c>
      <c r="F11" s="706">
        <v>0</v>
      </c>
      <c r="G11" s="707">
        <v>0</v>
      </c>
      <c r="H11" s="707">
        <v>-5.4000000000000001E-4</v>
      </c>
      <c r="I11" s="707">
        <v>2.8000000000000003E-4</v>
      </c>
      <c r="J11" s="707">
        <v>2.8000000000000003E-4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8525.4259039999997</v>
      </c>
      <c r="C12" s="707">
        <v>8659.7788900000014</v>
      </c>
      <c r="D12" s="707">
        <v>134.35298600000169</v>
      </c>
      <c r="E12" s="708">
        <v>1.0157590937406382</v>
      </c>
      <c r="F12" s="706">
        <v>8764.8280804999995</v>
      </c>
      <c r="G12" s="707">
        <v>4382.4140402499997</v>
      </c>
      <c r="H12" s="707">
        <v>691.06949999999995</v>
      </c>
      <c r="I12" s="707">
        <v>4191.3985199999997</v>
      </c>
      <c r="J12" s="707">
        <v>-191.01552025000001</v>
      </c>
      <c r="K12" s="709">
        <v>0.47820658676979966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8525.4259039999997</v>
      </c>
      <c r="C13" s="707">
        <v>8659.7788900000014</v>
      </c>
      <c r="D13" s="707">
        <v>134.35298600000169</v>
      </c>
      <c r="E13" s="708">
        <v>1.0157590937406382</v>
      </c>
      <c r="F13" s="706">
        <v>8764.8280804999995</v>
      </c>
      <c r="G13" s="707">
        <v>4382.4140402499997</v>
      </c>
      <c r="H13" s="707">
        <v>691.06949999999995</v>
      </c>
      <c r="I13" s="707">
        <v>4191.3985199999997</v>
      </c>
      <c r="J13" s="707">
        <v>-191.01552025000001</v>
      </c>
      <c r="K13" s="709">
        <v>0.47820658676979966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10964.680297000001</v>
      </c>
      <c r="C14" s="707">
        <v>11532.543960000001</v>
      </c>
      <c r="D14" s="707">
        <v>567.86366300000009</v>
      </c>
      <c r="E14" s="708">
        <v>1.051790261787694</v>
      </c>
      <c r="F14" s="706">
        <v>11100.000000099999</v>
      </c>
      <c r="G14" s="707">
        <v>5550.0000000499995</v>
      </c>
      <c r="H14" s="707">
        <v>753.63414</v>
      </c>
      <c r="I14" s="707">
        <v>4489.0664999999999</v>
      </c>
      <c r="J14" s="707">
        <v>-1060.9335000499996</v>
      </c>
      <c r="K14" s="709">
        <v>0.404420405401762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7449.6802950000001</v>
      </c>
      <c r="C15" s="707">
        <v>7967.4904200000001</v>
      </c>
      <c r="D15" s="707">
        <v>517.81012499999997</v>
      </c>
      <c r="E15" s="708">
        <v>1.069507697578316</v>
      </c>
      <c r="F15" s="706">
        <v>7900.0000000999999</v>
      </c>
      <c r="G15" s="707">
        <v>3950.0000000499995</v>
      </c>
      <c r="H15" s="707">
        <v>458.29485</v>
      </c>
      <c r="I15" s="707">
        <v>3100.03341</v>
      </c>
      <c r="J15" s="707">
        <v>-849.96659004999947</v>
      </c>
      <c r="K15" s="709">
        <v>0.39240929240009609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399.99999800000001</v>
      </c>
      <c r="C16" s="707">
        <v>462.69533000000001</v>
      </c>
      <c r="D16" s="707">
        <v>62.695332000000008</v>
      </c>
      <c r="E16" s="708">
        <v>1.1567383307836916</v>
      </c>
      <c r="F16" s="706">
        <v>430.00000019999999</v>
      </c>
      <c r="G16" s="707">
        <v>215.00000009999997</v>
      </c>
      <c r="H16" s="707">
        <v>27.696390000000001</v>
      </c>
      <c r="I16" s="707">
        <v>128.53864999999999</v>
      </c>
      <c r="J16" s="707">
        <v>-86.461350099999976</v>
      </c>
      <c r="K16" s="709">
        <v>0.29892709288421992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109.999999</v>
      </c>
      <c r="C17" s="707">
        <v>88.502780000000001</v>
      </c>
      <c r="D17" s="707">
        <v>-21.497219000000001</v>
      </c>
      <c r="E17" s="708">
        <v>0.80457073458700668</v>
      </c>
      <c r="F17" s="706">
        <v>89.999999800000012</v>
      </c>
      <c r="G17" s="707">
        <v>44.999999900000006</v>
      </c>
      <c r="H17" s="707">
        <v>3.5171799999999998</v>
      </c>
      <c r="I17" s="707">
        <v>26.336500000000001</v>
      </c>
      <c r="J17" s="707">
        <v>-18.663499900000005</v>
      </c>
      <c r="K17" s="709">
        <v>0.2926277784280617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3.9</v>
      </c>
      <c r="D18" s="707">
        <v>-1.1000000000000001</v>
      </c>
      <c r="E18" s="708">
        <v>0.78</v>
      </c>
      <c r="F18" s="706">
        <v>5</v>
      </c>
      <c r="G18" s="707">
        <v>2.5</v>
      </c>
      <c r="H18" s="707">
        <v>0</v>
      </c>
      <c r="I18" s="707">
        <v>0</v>
      </c>
      <c r="J18" s="707">
        <v>-2.5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1950</v>
      </c>
      <c r="C19" s="707">
        <v>1973.5282500000001</v>
      </c>
      <c r="D19" s="707">
        <v>23.528250000000071</v>
      </c>
      <c r="E19" s="708">
        <v>1.0120657692307693</v>
      </c>
      <c r="F19" s="706">
        <v>1875.0000001000001</v>
      </c>
      <c r="G19" s="707">
        <v>937.50000004999993</v>
      </c>
      <c r="H19" s="707">
        <v>128.30002000000002</v>
      </c>
      <c r="I19" s="707">
        <v>692.57215000000008</v>
      </c>
      <c r="J19" s="707">
        <v>-244.92785004999985</v>
      </c>
      <c r="K19" s="709">
        <v>0.36937181331363356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0</v>
      </c>
      <c r="C20" s="707">
        <v>280.34921000000003</v>
      </c>
      <c r="D20" s="707">
        <v>280.34921000000003</v>
      </c>
      <c r="E20" s="708">
        <v>0</v>
      </c>
      <c r="F20" s="706">
        <v>100.00000019999999</v>
      </c>
      <c r="G20" s="707">
        <v>50.000000099999994</v>
      </c>
      <c r="H20" s="707">
        <v>40.171559999999999</v>
      </c>
      <c r="I20" s="707">
        <v>151.55634000000001</v>
      </c>
      <c r="J20" s="707">
        <v>101.55633990000001</v>
      </c>
      <c r="K20" s="709">
        <v>1.5155633969688735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</v>
      </c>
      <c r="C21" s="707">
        <v>10.536860000000001</v>
      </c>
      <c r="D21" s="707">
        <v>-29.463139999999999</v>
      </c>
      <c r="E21" s="708">
        <v>0.26342150000000003</v>
      </c>
      <c r="F21" s="706">
        <v>10</v>
      </c>
      <c r="G21" s="707">
        <v>5</v>
      </c>
      <c r="H21" s="707">
        <v>0</v>
      </c>
      <c r="I21" s="707">
        <v>0</v>
      </c>
      <c r="J21" s="707">
        <v>-5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670.00000299999999</v>
      </c>
      <c r="C22" s="707">
        <v>476.06110999999999</v>
      </c>
      <c r="D22" s="707">
        <v>-193.93889300000001</v>
      </c>
      <c r="E22" s="708">
        <v>0.710538966967736</v>
      </c>
      <c r="F22" s="706">
        <v>436.99999980000001</v>
      </c>
      <c r="G22" s="707">
        <v>218.49999990000003</v>
      </c>
      <c r="H22" s="707">
        <v>73.633600000000001</v>
      </c>
      <c r="I22" s="707">
        <v>249.13978</v>
      </c>
      <c r="J22" s="707">
        <v>30.639780099999967</v>
      </c>
      <c r="K22" s="709">
        <v>0.57011391330439998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80.000000999999997</v>
      </c>
      <c r="C23" s="707">
        <v>19.468679999999999</v>
      </c>
      <c r="D23" s="707">
        <v>-60.531320999999998</v>
      </c>
      <c r="E23" s="708">
        <v>0.24335849695801878</v>
      </c>
      <c r="F23" s="706">
        <v>17</v>
      </c>
      <c r="G23" s="707">
        <v>8.5</v>
      </c>
      <c r="H23" s="707">
        <v>0.31900000000000001</v>
      </c>
      <c r="I23" s="707">
        <v>11.12313</v>
      </c>
      <c r="J23" s="707">
        <v>2.6231299999999997</v>
      </c>
      <c r="K23" s="709">
        <v>0.6543017647058823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260.000001</v>
      </c>
      <c r="C24" s="707">
        <v>250.01132000000001</v>
      </c>
      <c r="D24" s="707">
        <v>-9.9886809999999855</v>
      </c>
      <c r="E24" s="708">
        <v>0.96158199630160779</v>
      </c>
      <c r="F24" s="706">
        <v>235.99999990000001</v>
      </c>
      <c r="G24" s="707">
        <v>117.99999995</v>
      </c>
      <c r="H24" s="707">
        <v>21.701540000000001</v>
      </c>
      <c r="I24" s="707">
        <v>129.76653999999999</v>
      </c>
      <c r="J24" s="707">
        <v>11.766540049999989</v>
      </c>
      <c r="K24" s="709">
        <v>0.54985822057197375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5121.0663039999999</v>
      </c>
      <c r="C25" s="707">
        <v>5662.25</v>
      </c>
      <c r="D25" s="707">
        <v>541.18369600000005</v>
      </c>
      <c r="E25" s="708">
        <v>1.105677931874713</v>
      </c>
      <c r="F25" s="706">
        <v>5974.1610994999992</v>
      </c>
      <c r="G25" s="707">
        <v>2987.0805497499996</v>
      </c>
      <c r="H25" s="707">
        <v>430.41</v>
      </c>
      <c r="I25" s="707">
        <v>2179.13</v>
      </c>
      <c r="J25" s="707">
        <v>-807.95054974999948</v>
      </c>
      <c r="K25" s="709">
        <v>0.364759162618226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4578.3250280000002</v>
      </c>
      <c r="C26" s="707">
        <v>5083.3599999999997</v>
      </c>
      <c r="D26" s="707">
        <v>505.03497199999947</v>
      </c>
      <c r="E26" s="708">
        <v>1.1103099864931651</v>
      </c>
      <c r="F26" s="706">
        <v>5353.1462405000002</v>
      </c>
      <c r="G26" s="707">
        <v>2676.5731202500001</v>
      </c>
      <c r="H26" s="707">
        <v>382.11</v>
      </c>
      <c r="I26" s="707">
        <v>1916.95</v>
      </c>
      <c r="J26" s="707">
        <v>-759.62312025000006</v>
      </c>
      <c r="K26" s="709">
        <v>0.35809782021216574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542.74127599999997</v>
      </c>
      <c r="C27" s="707">
        <v>578.89</v>
      </c>
      <c r="D27" s="707">
        <v>36.148724000000016</v>
      </c>
      <c r="E27" s="708">
        <v>1.0666039706182215</v>
      </c>
      <c r="F27" s="706">
        <v>621.014859</v>
      </c>
      <c r="G27" s="707">
        <v>310.5074295</v>
      </c>
      <c r="H27" s="707">
        <v>48.3</v>
      </c>
      <c r="I27" s="707">
        <v>262.18</v>
      </c>
      <c r="J27" s="707">
        <v>-48.327429499999994</v>
      </c>
      <c r="K27" s="709">
        <v>0.42217991437786195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39372.385276000001</v>
      </c>
      <c r="C28" s="707">
        <v>40819.974110000003</v>
      </c>
      <c r="D28" s="707">
        <v>1447.588834000002</v>
      </c>
      <c r="E28" s="708">
        <v>1.036766602375051</v>
      </c>
      <c r="F28" s="706">
        <v>38790.000000200002</v>
      </c>
      <c r="G28" s="707">
        <v>19395.000000100001</v>
      </c>
      <c r="H28" s="707">
        <v>3797.7649300000003</v>
      </c>
      <c r="I28" s="707">
        <v>19340.45768</v>
      </c>
      <c r="J28" s="707">
        <v>-54.542320100001234</v>
      </c>
      <c r="K28" s="709">
        <v>0.49859390770560147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2575.6776030000001</v>
      </c>
      <c r="C29" s="707">
        <v>2224.1093300000002</v>
      </c>
      <c r="D29" s="707">
        <v>-351.56827299999986</v>
      </c>
      <c r="E29" s="708">
        <v>0.86350455018496353</v>
      </c>
      <c r="F29" s="706">
        <v>2300</v>
      </c>
      <c r="G29" s="707">
        <v>1150</v>
      </c>
      <c r="H29" s="707">
        <v>231.22968</v>
      </c>
      <c r="I29" s="707">
        <v>1163.8131000000001</v>
      </c>
      <c r="J29" s="707">
        <v>13.813100000000077</v>
      </c>
      <c r="K29" s="709">
        <v>0.5060056956521739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839.60425699999996</v>
      </c>
      <c r="C30" s="707">
        <v>1153.9899499999999</v>
      </c>
      <c r="D30" s="707">
        <v>314.38569299999995</v>
      </c>
      <c r="E30" s="708">
        <v>1.3744450916951461</v>
      </c>
      <c r="F30" s="706">
        <v>1200</v>
      </c>
      <c r="G30" s="707">
        <v>600</v>
      </c>
      <c r="H30" s="707">
        <v>74.142259999999993</v>
      </c>
      <c r="I30" s="707">
        <v>314.79203000000001</v>
      </c>
      <c r="J30" s="707">
        <v>-285.20796999999999</v>
      </c>
      <c r="K30" s="709">
        <v>0.26232669166666667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1020.000002</v>
      </c>
      <c r="C31" s="707">
        <v>978.77916000000005</v>
      </c>
      <c r="D31" s="707">
        <v>-41.220841999999948</v>
      </c>
      <c r="E31" s="708">
        <v>0.95958740988316205</v>
      </c>
      <c r="F31" s="706">
        <v>1000.0000002</v>
      </c>
      <c r="G31" s="707">
        <v>500.00000010000002</v>
      </c>
      <c r="H31" s="707">
        <v>79.154539999999997</v>
      </c>
      <c r="I31" s="707">
        <v>473.61420000000004</v>
      </c>
      <c r="J31" s="707">
        <v>-26.385800099999983</v>
      </c>
      <c r="K31" s="709">
        <v>0.4736141999052772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2.0000010000000001</v>
      </c>
      <c r="C32" s="707">
        <v>0.87179999999999991</v>
      </c>
      <c r="D32" s="707">
        <v>-1.1282010000000002</v>
      </c>
      <c r="E32" s="708">
        <v>0.43589978205010887</v>
      </c>
      <c r="F32" s="706">
        <v>0.99999990000000005</v>
      </c>
      <c r="G32" s="707">
        <v>0.49999994999999997</v>
      </c>
      <c r="H32" s="707">
        <v>0</v>
      </c>
      <c r="I32" s="707">
        <v>0.27442</v>
      </c>
      <c r="J32" s="707">
        <v>-0.22557994999999997</v>
      </c>
      <c r="K32" s="709">
        <v>0.27442002744200272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1259.999996</v>
      </c>
      <c r="C33" s="707">
        <v>1155.3605</v>
      </c>
      <c r="D33" s="707">
        <v>-104.63949600000001</v>
      </c>
      <c r="E33" s="708">
        <v>0.91695278068873898</v>
      </c>
      <c r="F33" s="706">
        <v>1200.0000001999999</v>
      </c>
      <c r="G33" s="707">
        <v>600.00000009999997</v>
      </c>
      <c r="H33" s="707">
        <v>164.88276999999999</v>
      </c>
      <c r="I33" s="707">
        <v>751.23347000000001</v>
      </c>
      <c r="J33" s="707">
        <v>151.23346990000005</v>
      </c>
      <c r="K33" s="709">
        <v>0.62602789156232874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23808.099289999998</v>
      </c>
      <c r="C34" s="707">
        <v>24710.534920000002</v>
      </c>
      <c r="D34" s="707">
        <v>902.43563000000358</v>
      </c>
      <c r="E34" s="708">
        <v>1.0379045642832585</v>
      </c>
      <c r="F34" s="706">
        <v>22506</v>
      </c>
      <c r="G34" s="707">
        <v>11253</v>
      </c>
      <c r="H34" s="707">
        <v>2341.1447899999998</v>
      </c>
      <c r="I34" s="707">
        <v>12093.100269999999</v>
      </c>
      <c r="J34" s="707">
        <v>840.100269999999</v>
      </c>
      <c r="K34" s="709">
        <v>0.53732783568826081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2.9525600000000001</v>
      </c>
      <c r="D35" s="707">
        <v>2.9525600000000001</v>
      </c>
      <c r="E35" s="708">
        <v>0</v>
      </c>
      <c r="F35" s="706">
        <v>3.9999998999999997</v>
      </c>
      <c r="G35" s="707">
        <v>1.9999999499999999</v>
      </c>
      <c r="H35" s="707">
        <v>0</v>
      </c>
      <c r="I35" s="707">
        <v>0.73809999999999998</v>
      </c>
      <c r="J35" s="707">
        <v>-1.2618999499999999</v>
      </c>
      <c r="K35" s="709">
        <v>0.18452500461312513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1659.999998</v>
      </c>
      <c r="C36" s="707">
        <v>1695.9178100000001</v>
      </c>
      <c r="D36" s="707">
        <v>35.91781200000014</v>
      </c>
      <c r="E36" s="708">
        <v>1.0216372361706474</v>
      </c>
      <c r="F36" s="706">
        <v>1700</v>
      </c>
      <c r="G36" s="707">
        <v>850</v>
      </c>
      <c r="H36" s="707">
        <v>128.71756999999999</v>
      </c>
      <c r="I36" s="707">
        <v>867.58448999999996</v>
      </c>
      <c r="J36" s="707">
        <v>17.58448999999996</v>
      </c>
      <c r="K36" s="709">
        <v>0.51034381764705883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2350</v>
      </c>
      <c r="C37" s="707">
        <v>2127.3247299999998</v>
      </c>
      <c r="D37" s="707">
        <v>-222.67527000000018</v>
      </c>
      <c r="E37" s="708">
        <v>0.90524456595744673</v>
      </c>
      <c r="F37" s="706">
        <v>2100</v>
      </c>
      <c r="G37" s="707">
        <v>1050</v>
      </c>
      <c r="H37" s="707">
        <v>279.43522999999999</v>
      </c>
      <c r="I37" s="707">
        <v>1042.2526500000001</v>
      </c>
      <c r="J37" s="707">
        <v>-7.7473499999998694</v>
      </c>
      <c r="K37" s="709">
        <v>0.49631078571428577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60</v>
      </c>
      <c r="C38" s="707">
        <v>53.309580000000004</v>
      </c>
      <c r="D38" s="707">
        <v>-6.690419999999996</v>
      </c>
      <c r="E38" s="708">
        <v>0.88849300000000009</v>
      </c>
      <c r="F38" s="706">
        <v>55.000000099999994</v>
      </c>
      <c r="G38" s="707">
        <v>27.500000049999997</v>
      </c>
      <c r="H38" s="707">
        <v>2.706</v>
      </c>
      <c r="I38" s="707">
        <v>29.169599999999999</v>
      </c>
      <c r="J38" s="707">
        <v>1.6695999500000021</v>
      </c>
      <c r="K38" s="709">
        <v>0.53035636267207942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310.000001</v>
      </c>
      <c r="C39" s="707">
        <v>313.58661000000001</v>
      </c>
      <c r="D39" s="707">
        <v>3.5866090000000099</v>
      </c>
      <c r="E39" s="708">
        <v>1.0115697064142912</v>
      </c>
      <c r="F39" s="706">
        <v>299.99999989999998</v>
      </c>
      <c r="G39" s="707">
        <v>149.99999994999999</v>
      </c>
      <c r="H39" s="707">
        <v>29.379000000000001</v>
      </c>
      <c r="I39" s="707">
        <v>157.23898</v>
      </c>
      <c r="J39" s="707">
        <v>7.2389800500000092</v>
      </c>
      <c r="K39" s="709">
        <v>0.52412993350804338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2790.0041290000004</v>
      </c>
      <c r="C40" s="707">
        <v>3807.08907</v>
      </c>
      <c r="D40" s="707">
        <v>1017.0849409999996</v>
      </c>
      <c r="E40" s="708">
        <v>1.3645460343331268</v>
      </c>
      <c r="F40" s="706">
        <v>3847.0000002000002</v>
      </c>
      <c r="G40" s="707">
        <v>1923.5000001000003</v>
      </c>
      <c r="H40" s="707">
        <v>187.89349999999999</v>
      </c>
      <c r="I40" s="707">
        <v>1089.20354</v>
      </c>
      <c r="J40" s="707">
        <v>-834.29646010000033</v>
      </c>
      <c r="K40" s="709">
        <v>0.28313063164631502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914.999999</v>
      </c>
      <c r="C41" s="707">
        <v>833.35981000000004</v>
      </c>
      <c r="D41" s="707">
        <v>-81.640188999999964</v>
      </c>
      <c r="E41" s="708">
        <v>0.91077574962926311</v>
      </c>
      <c r="F41" s="706">
        <v>799.99999969999999</v>
      </c>
      <c r="G41" s="707">
        <v>399.99999984999999</v>
      </c>
      <c r="H41" s="707">
        <v>103.98581</v>
      </c>
      <c r="I41" s="707">
        <v>409.07871999999998</v>
      </c>
      <c r="J41" s="707">
        <v>9.078720149999981</v>
      </c>
      <c r="K41" s="709">
        <v>0.51134840019175565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105</v>
      </c>
      <c r="C42" s="707">
        <v>112.64739999999999</v>
      </c>
      <c r="D42" s="707">
        <v>7.6473999999999904</v>
      </c>
      <c r="E42" s="708">
        <v>1.0728323809523808</v>
      </c>
      <c r="F42" s="706">
        <v>100</v>
      </c>
      <c r="G42" s="707">
        <v>50</v>
      </c>
      <c r="H42" s="707">
        <v>57.136449999999996</v>
      </c>
      <c r="I42" s="707">
        <v>165.22454999999999</v>
      </c>
      <c r="J42" s="707">
        <v>115.22454999999999</v>
      </c>
      <c r="K42" s="709">
        <v>1.6522455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</v>
      </c>
      <c r="C43" s="707">
        <v>1650.1408799999999</v>
      </c>
      <c r="D43" s="707">
        <v>-26.859120000000075</v>
      </c>
      <c r="E43" s="708">
        <v>0.9839838282647585</v>
      </c>
      <c r="F43" s="706">
        <v>1677.0000001000001</v>
      </c>
      <c r="G43" s="707">
        <v>838.50000004999993</v>
      </c>
      <c r="H43" s="707">
        <v>113.95066</v>
      </c>
      <c r="I43" s="707">
        <v>773.46950000000004</v>
      </c>
      <c r="J43" s="707">
        <v>-65.030500049999887</v>
      </c>
      <c r="K43" s="709">
        <v>0.46122212281089908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4.0066699999999997</v>
      </c>
      <c r="I44" s="707">
        <v>8.0133399999999995</v>
      </c>
      <c r="J44" s="707">
        <v>8.0133399999999995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1.65672</v>
      </c>
      <c r="J45" s="707">
        <v>1.65672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597.62631499999998</v>
      </c>
      <c r="C46" s="707">
        <v>613.34555</v>
      </c>
      <c r="D46" s="707">
        <v>15.719235000000026</v>
      </c>
      <c r="E46" s="708">
        <v>1.0263027825339317</v>
      </c>
      <c r="F46" s="706">
        <v>616.00696810000011</v>
      </c>
      <c r="G46" s="707">
        <v>308.00348405000005</v>
      </c>
      <c r="H46" s="707">
        <v>62.144690000000004</v>
      </c>
      <c r="I46" s="707">
        <v>297.94258000000002</v>
      </c>
      <c r="J46" s="707">
        <v>-10.060904050000033</v>
      </c>
      <c r="K46" s="709">
        <v>0.48366754830544906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518.953664</v>
      </c>
      <c r="C47" s="707">
        <v>544.42173000000003</v>
      </c>
      <c r="D47" s="707">
        <v>25.468066000000022</v>
      </c>
      <c r="E47" s="708">
        <v>1.0490757995688802</v>
      </c>
      <c r="F47" s="706">
        <v>543.21829749999995</v>
      </c>
      <c r="G47" s="707">
        <v>271.60914874999997</v>
      </c>
      <c r="H47" s="707">
        <v>56.75215</v>
      </c>
      <c r="I47" s="707">
        <v>275.07527000000005</v>
      </c>
      <c r="J47" s="707">
        <v>3.4661212500000715</v>
      </c>
      <c r="K47" s="709">
        <v>0.50638071520409356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78.672651000000002</v>
      </c>
      <c r="C48" s="707">
        <v>68.923820000000006</v>
      </c>
      <c r="D48" s="707">
        <v>-9.7488309999999956</v>
      </c>
      <c r="E48" s="708">
        <v>0.87608360877530367</v>
      </c>
      <c r="F48" s="706">
        <v>72.788670600000003</v>
      </c>
      <c r="G48" s="707">
        <v>36.394335300000002</v>
      </c>
      <c r="H48" s="707">
        <v>5.3925400000000003</v>
      </c>
      <c r="I48" s="707">
        <v>22.86731</v>
      </c>
      <c r="J48" s="707">
        <v>-13.527025300000002</v>
      </c>
      <c r="K48" s="709">
        <v>0.31416029186278338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741.17509999999993</v>
      </c>
      <c r="C49" s="707">
        <v>829.75531000000001</v>
      </c>
      <c r="D49" s="707">
        <v>88.580210000000079</v>
      </c>
      <c r="E49" s="708">
        <v>1.1195132027506052</v>
      </c>
      <c r="F49" s="706">
        <v>799.0832825</v>
      </c>
      <c r="G49" s="707">
        <v>399.54164125</v>
      </c>
      <c r="H49" s="707">
        <v>114.10735000000001</v>
      </c>
      <c r="I49" s="707">
        <v>457.38900999999998</v>
      </c>
      <c r="J49" s="707">
        <v>57.847368749999987</v>
      </c>
      <c r="K49" s="709">
        <v>0.57239216489302536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8.6217399999999991</v>
      </c>
      <c r="D50" s="707">
        <v>8.6217399999999991</v>
      </c>
      <c r="E50" s="708">
        <v>0</v>
      </c>
      <c r="F50" s="706">
        <v>0</v>
      </c>
      <c r="G50" s="707">
        <v>0</v>
      </c>
      <c r="H50" s="707">
        <v>2.5409999999999999</v>
      </c>
      <c r="I50" s="707">
        <v>7.4790100000000006</v>
      </c>
      <c r="J50" s="707">
        <v>7.4790100000000006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40.000003</v>
      </c>
      <c r="C51" s="707">
        <v>35.027920000000002</v>
      </c>
      <c r="D51" s="707">
        <v>-4.9720829999999978</v>
      </c>
      <c r="E51" s="708">
        <v>0.87569793432265497</v>
      </c>
      <c r="F51" s="706">
        <v>34.999999799999998</v>
      </c>
      <c r="G51" s="707">
        <v>17.499999899999999</v>
      </c>
      <c r="H51" s="707">
        <v>2.1866599999999998</v>
      </c>
      <c r="I51" s="707">
        <v>16.238900000000001</v>
      </c>
      <c r="J51" s="707">
        <v>-1.2610998999999978</v>
      </c>
      <c r="K51" s="709">
        <v>0.46396857407982051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440</v>
      </c>
      <c r="C52" s="707">
        <v>464.73635999999999</v>
      </c>
      <c r="D52" s="707">
        <v>24.736359999999991</v>
      </c>
      <c r="E52" s="708">
        <v>1.056219</v>
      </c>
      <c r="F52" s="706">
        <v>480.00000010000002</v>
      </c>
      <c r="G52" s="707">
        <v>240.00000005000004</v>
      </c>
      <c r="H52" s="707">
        <v>82.746409999999997</v>
      </c>
      <c r="I52" s="707">
        <v>279.87759</v>
      </c>
      <c r="J52" s="707">
        <v>39.877589949999958</v>
      </c>
      <c r="K52" s="709">
        <v>0.58307831237852537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49.999999000000003</v>
      </c>
      <c r="C53" s="707">
        <v>60.208739999999999</v>
      </c>
      <c r="D53" s="707">
        <v>10.208740999999996</v>
      </c>
      <c r="E53" s="708">
        <v>1.2041748240834964</v>
      </c>
      <c r="F53" s="706">
        <v>61.000000200000002</v>
      </c>
      <c r="G53" s="707">
        <v>30.500000100000001</v>
      </c>
      <c r="H53" s="707">
        <v>4.3338299999999998</v>
      </c>
      <c r="I53" s="707">
        <v>29.919280000000001</v>
      </c>
      <c r="J53" s="707">
        <v>-0.58072010000000063</v>
      </c>
      <c r="K53" s="709">
        <v>0.49047999839186884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8.5833080000000006</v>
      </c>
      <c r="C54" s="707">
        <v>9.3894099999999998</v>
      </c>
      <c r="D54" s="707">
        <v>0.80610199999999921</v>
      </c>
      <c r="E54" s="708">
        <v>1.0939150733027405</v>
      </c>
      <c r="F54" s="706">
        <v>8.4046646999999997</v>
      </c>
      <c r="G54" s="707">
        <v>4.2023323499999998</v>
      </c>
      <c r="H54" s="707">
        <v>1.53515</v>
      </c>
      <c r="I54" s="707">
        <v>4.9456499999999997</v>
      </c>
      <c r="J54" s="707">
        <v>0.74331764999999983</v>
      </c>
      <c r="K54" s="709">
        <v>0.5884410831999044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6.7983000000000002</v>
      </c>
      <c r="D55" s="707">
        <v>6.7983000000000002</v>
      </c>
      <c r="E55" s="708">
        <v>0</v>
      </c>
      <c r="F55" s="706">
        <v>0</v>
      </c>
      <c r="G55" s="707">
        <v>0</v>
      </c>
      <c r="H55" s="707">
        <v>1.5318499999999999</v>
      </c>
      <c r="I55" s="707">
        <v>4.87967</v>
      </c>
      <c r="J55" s="707">
        <v>4.87967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20.750220000000002</v>
      </c>
      <c r="D56" s="707">
        <v>20.750220000000002</v>
      </c>
      <c r="E56" s="708">
        <v>0</v>
      </c>
      <c r="F56" s="706">
        <v>0</v>
      </c>
      <c r="G56" s="707">
        <v>0</v>
      </c>
      <c r="H56" s="707">
        <v>2.4630799999999997</v>
      </c>
      <c r="I56" s="707">
        <v>11.20865</v>
      </c>
      <c r="J56" s="707">
        <v>11.20865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5.8869099999999994</v>
      </c>
      <c r="D57" s="707">
        <v>5.8869099999999994</v>
      </c>
      <c r="E57" s="708">
        <v>0</v>
      </c>
      <c r="F57" s="706">
        <v>0</v>
      </c>
      <c r="G57" s="707">
        <v>0</v>
      </c>
      <c r="H57" s="707">
        <v>0.215</v>
      </c>
      <c r="I57" s="707">
        <v>4.0464400000000005</v>
      </c>
      <c r="J57" s="707">
        <v>4.0464400000000005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</v>
      </c>
      <c r="C58" s="707">
        <v>9.0665300000000002</v>
      </c>
      <c r="D58" s="707">
        <v>-0.9334699999999998</v>
      </c>
      <c r="E58" s="708">
        <v>0.90665300000000004</v>
      </c>
      <c r="F58" s="706">
        <v>9.9999999000000006</v>
      </c>
      <c r="G58" s="707">
        <v>4.9999999500000003</v>
      </c>
      <c r="H58" s="707">
        <v>0</v>
      </c>
      <c r="I58" s="707">
        <v>4.4661099999999996</v>
      </c>
      <c r="J58" s="707">
        <v>-0.53388995000000072</v>
      </c>
      <c r="K58" s="709">
        <v>0.44661100446610996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32.591788999999999</v>
      </c>
      <c r="C59" s="707">
        <v>42.301000000000002</v>
      </c>
      <c r="D59" s="707">
        <v>9.7092110000000034</v>
      </c>
      <c r="E59" s="708">
        <v>1.2979035916070765</v>
      </c>
      <c r="F59" s="706">
        <v>39.678618100000001</v>
      </c>
      <c r="G59" s="707">
        <v>19.839309050000001</v>
      </c>
      <c r="H59" s="707">
        <v>1.7726500000000001</v>
      </c>
      <c r="I59" s="707">
        <v>11.531169999999999</v>
      </c>
      <c r="J59" s="707">
        <v>-8.3081390500000012</v>
      </c>
      <c r="K59" s="709">
        <v>0.29061420362318513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4.5318800000000001</v>
      </c>
      <c r="D60" s="707">
        <v>4.5318800000000001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160.000001</v>
      </c>
      <c r="C61" s="707">
        <v>162.43629999999999</v>
      </c>
      <c r="D61" s="707">
        <v>2.4362989999999911</v>
      </c>
      <c r="E61" s="708">
        <v>1.015226868654832</v>
      </c>
      <c r="F61" s="706">
        <v>164.99999969999999</v>
      </c>
      <c r="G61" s="707">
        <v>82.499999849999995</v>
      </c>
      <c r="H61" s="707">
        <v>14.78172</v>
      </c>
      <c r="I61" s="707">
        <v>82.796539999999993</v>
      </c>
      <c r="J61" s="707">
        <v>0.29654014999999845</v>
      </c>
      <c r="K61" s="709">
        <v>0.50179721303357072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1001.9027619999999</v>
      </c>
      <c r="C62" s="707">
        <v>698.28306000000009</v>
      </c>
      <c r="D62" s="707">
        <v>-303.61970199999985</v>
      </c>
      <c r="E62" s="708">
        <v>0.69695691686295613</v>
      </c>
      <c r="F62" s="706">
        <v>689.97784050000007</v>
      </c>
      <c r="G62" s="707">
        <v>344.98892025000004</v>
      </c>
      <c r="H62" s="707">
        <v>92.069949999999992</v>
      </c>
      <c r="I62" s="707">
        <v>392.12865999999997</v>
      </c>
      <c r="J62" s="707">
        <v>47.139739749999933</v>
      </c>
      <c r="K62" s="709">
        <v>0.5683206575385662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10.0823</v>
      </c>
      <c r="D63" s="707">
        <v>10.0823</v>
      </c>
      <c r="E63" s="708">
        <v>0</v>
      </c>
      <c r="F63" s="706">
        <v>0</v>
      </c>
      <c r="G63" s="707">
        <v>0</v>
      </c>
      <c r="H63" s="707">
        <v>0</v>
      </c>
      <c r="I63" s="707">
        <v>10.003200000000001</v>
      </c>
      <c r="J63" s="707">
        <v>10.003200000000001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1.9611339999999999</v>
      </c>
      <c r="C64" s="707">
        <v>2.2051999999999996</v>
      </c>
      <c r="D64" s="707">
        <v>0.24406599999999967</v>
      </c>
      <c r="E64" s="708">
        <v>1.1244514653256736</v>
      </c>
      <c r="F64" s="706">
        <v>2.0805257999999998</v>
      </c>
      <c r="G64" s="707">
        <v>1.0402628999999999</v>
      </c>
      <c r="H64" s="707">
        <v>0</v>
      </c>
      <c r="I64" s="707">
        <v>0</v>
      </c>
      <c r="J64" s="707">
        <v>-1.0402628999999999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12.724915999999999</v>
      </c>
      <c r="C65" s="707">
        <v>35.750889999999998</v>
      </c>
      <c r="D65" s="707">
        <v>23.025973999999998</v>
      </c>
      <c r="E65" s="708">
        <v>2.8095187425991655</v>
      </c>
      <c r="F65" s="706">
        <v>3.2293395999999999</v>
      </c>
      <c r="G65" s="707">
        <v>1.6146697999999999</v>
      </c>
      <c r="H65" s="707">
        <v>0</v>
      </c>
      <c r="I65" s="707">
        <v>0</v>
      </c>
      <c r="J65" s="707">
        <v>-1.6146697999999999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933.6922340000001</v>
      </c>
      <c r="C66" s="707">
        <v>634.89830000000006</v>
      </c>
      <c r="D66" s="707">
        <v>-298.79393400000004</v>
      </c>
      <c r="E66" s="708">
        <v>0.67998669891475183</v>
      </c>
      <c r="F66" s="706">
        <v>639.01424109999994</v>
      </c>
      <c r="G66" s="707">
        <v>319.50712054999997</v>
      </c>
      <c r="H66" s="707">
        <v>91.761399999999995</v>
      </c>
      <c r="I66" s="707">
        <v>375.22320000000002</v>
      </c>
      <c r="J66" s="707">
        <v>55.716079450000052</v>
      </c>
      <c r="K66" s="709">
        <v>0.58719066941933928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0.91703000000000001</v>
      </c>
      <c r="C67" s="707">
        <v>1.4278</v>
      </c>
      <c r="D67" s="707">
        <v>0.51076999999999995</v>
      </c>
      <c r="E67" s="708">
        <v>1.5569828686084424</v>
      </c>
      <c r="F67" s="706">
        <v>6.6537338999999998</v>
      </c>
      <c r="G67" s="707">
        <v>3.3268669499999999</v>
      </c>
      <c r="H67" s="707">
        <v>0</v>
      </c>
      <c r="I67" s="707">
        <v>0</v>
      </c>
      <c r="J67" s="707">
        <v>-3.3268669499999999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22.915976999999998</v>
      </c>
      <c r="C68" s="707">
        <v>11.157350000000001</v>
      </c>
      <c r="D68" s="707">
        <v>-11.758626999999997</v>
      </c>
      <c r="E68" s="708">
        <v>0.48688083427557993</v>
      </c>
      <c r="F68" s="706">
        <v>9.0000000999999994</v>
      </c>
      <c r="G68" s="707">
        <v>4.5000000499999997</v>
      </c>
      <c r="H68" s="707">
        <v>0.30854999999999999</v>
      </c>
      <c r="I68" s="707">
        <v>6.9022600000000001</v>
      </c>
      <c r="J68" s="707">
        <v>2.4022599500000004</v>
      </c>
      <c r="K68" s="709">
        <v>0.76691776925646926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29.691471</v>
      </c>
      <c r="C69" s="707">
        <v>2.7612199999999998</v>
      </c>
      <c r="D69" s="707">
        <v>-26.930250999999998</v>
      </c>
      <c r="E69" s="708">
        <v>9.299707650052097E-2</v>
      </c>
      <c r="F69" s="706">
        <v>30</v>
      </c>
      <c r="G69" s="707">
        <v>15</v>
      </c>
      <c r="H69" s="707">
        <v>0</v>
      </c>
      <c r="I69" s="707">
        <v>0</v>
      </c>
      <c r="J69" s="707">
        <v>-15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600.00000299999999</v>
      </c>
      <c r="C70" s="707">
        <v>617.52472</v>
      </c>
      <c r="D70" s="707">
        <v>17.52471700000001</v>
      </c>
      <c r="E70" s="708">
        <v>1.0292078615206273</v>
      </c>
      <c r="F70" s="706">
        <v>600.00000069999999</v>
      </c>
      <c r="G70" s="707">
        <v>300.00000034999999</v>
      </c>
      <c r="H70" s="707">
        <v>103.28089</v>
      </c>
      <c r="I70" s="707">
        <v>415.40690999999998</v>
      </c>
      <c r="J70" s="707">
        <v>115.40690964999999</v>
      </c>
      <c r="K70" s="709">
        <v>0.69234484919226436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29.805759999999999</v>
      </c>
      <c r="D71" s="707">
        <v>29.805759999999999</v>
      </c>
      <c r="E71" s="708">
        <v>0</v>
      </c>
      <c r="F71" s="706">
        <v>0</v>
      </c>
      <c r="G71" s="707">
        <v>0</v>
      </c>
      <c r="H71" s="707">
        <v>4.4116599999999995</v>
      </c>
      <c r="I71" s="707">
        <v>22.93815</v>
      </c>
      <c r="J71" s="707">
        <v>22.93815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2.7067700000000001</v>
      </c>
      <c r="D72" s="707">
        <v>2.7067700000000001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0.85304999999999997</v>
      </c>
      <c r="J72" s="707">
        <v>0.85304999999999997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1.9347000000000001</v>
      </c>
      <c r="D73" s="707">
        <v>1.9347000000000001</v>
      </c>
      <c r="E73" s="708">
        <v>0</v>
      </c>
      <c r="F73" s="706">
        <v>0</v>
      </c>
      <c r="G73" s="707">
        <v>0</v>
      </c>
      <c r="H73" s="707">
        <v>0.245</v>
      </c>
      <c r="I73" s="707">
        <v>1.66675</v>
      </c>
      <c r="J73" s="707">
        <v>1.66675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-2.7E-2</v>
      </c>
      <c r="D74" s="707">
        <v>-2.7E-2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250.000001</v>
      </c>
      <c r="C75" s="707">
        <v>236.60182</v>
      </c>
      <c r="D75" s="707">
        <v>-13.398180999999994</v>
      </c>
      <c r="E75" s="708">
        <v>0.94640727621437093</v>
      </c>
      <c r="F75" s="706">
        <v>259.99999980000001</v>
      </c>
      <c r="G75" s="707">
        <v>129.99999990000001</v>
      </c>
      <c r="H75" s="707">
        <v>23.126110000000001</v>
      </c>
      <c r="I75" s="707">
        <v>113.08872</v>
      </c>
      <c r="J75" s="707">
        <v>-16.911279900000011</v>
      </c>
      <c r="K75" s="709">
        <v>0.43495661571919736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205.00000299999999</v>
      </c>
      <c r="C76" s="707">
        <v>198.24639999999999</v>
      </c>
      <c r="D76" s="707">
        <v>-6.7536029999999982</v>
      </c>
      <c r="E76" s="708">
        <v>0.96705559560406451</v>
      </c>
      <c r="F76" s="706">
        <v>195.00000039999998</v>
      </c>
      <c r="G76" s="707">
        <v>97.500000199999988</v>
      </c>
      <c r="H76" s="707">
        <v>25.70213</v>
      </c>
      <c r="I76" s="707">
        <v>96.711690000000004</v>
      </c>
      <c r="J76" s="707">
        <v>-0.78831019999998375</v>
      </c>
      <c r="K76" s="709">
        <v>0.49595738359803621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144.999999</v>
      </c>
      <c r="C77" s="707">
        <v>148.25627</v>
      </c>
      <c r="D77" s="707">
        <v>3.2562709999999981</v>
      </c>
      <c r="E77" s="708">
        <v>1.0224570415341865</v>
      </c>
      <c r="F77" s="706">
        <v>145.0000005</v>
      </c>
      <c r="G77" s="707">
        <v>72.500000249999999</v>
      </c>
      <c r="H77" s="707">
        <v>9.1263899999999989</v>
      </c>
      <c r="I77" s="707">
        <v>62.192680000000003</v>
      </c>
      <c r="J77" s="707">
        <v>-10.307320249999997</v>
      </c>
      <c r="K77" s="709">
        <v>0.42891503300374129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1.43397</v>
      </c>
      <c r="J78" s="707">
        <v>1.43397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39.204000000000001</v>
      </c>
      <c r="I79" s="707">
        <v>93.653999999999996</v>
      </c>
      <c r="J79" s="707">
        <v>93.653999999999996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0.64300000000000002</v>
      </c>
      <c r="I80" s="707">
        <v>9.0022000000000002</v>
      </c>
      <c r="J80" s="707">
        <v>9.0022000000000002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0.8226</v>
      </c>
      <c r="I81" s="707">
        <v>13.607700000000001</v>
      </c>
      <c r="J81" s="707">
        <v>13.607700000000001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0.25800000000000001</v>
      </c>
      <c r="J82" s="707">
        <v>0.25800000000000001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0.13200000000000001</v>
      </c>
      <c r="D83" s="707">
        <v>0.13200000000000001</v>
      </c>
      <c r="E83" s="708">
        <v>0</v>
      </c>
      <c r="F83" s="706">
        <v>0</v>
      </c>
      <c r="G83" s="707">
        <v>0</v>
      </c>
      <c r="H83" s="707">
        <v>0</v>
      </c>
      <c r="I83" s="707">
        <v>0.13200000000000001</v>
      </c>
      <c r="J83" s="707">
        <v>0.13200000000000001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2352.0459270000001</v>
      </c>
      <c r="C85" s="707">
        <v>2356.0219999999999</v>
      </c>
      <c r="D85" s="707">
        <v>3.9760729999998148</v>
      </c>
      <c r="E85" s="708">
        <v>1.0016904742183632</v>
      </c>
      <c r="F85" s="706">
        <v>2316.8353225999999</v>
      </c>
      <c r="G85" s="707">
        <v>1158.4176613</v>
      </c>
      <c r="H85" s="707">
        <v>142.17599999999999</v>
      </c>
      <c r="I85" s="707">
        <v>1176.7929999999999</v>
      </c>
      <c r="J85" s="707">
        <v>18.375338699999929</v>
      </c>
      <c r="K85" s="709">
        <v>0.5079312234757275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2352.0459270000001</v>
      </c>
      <c r="C86" s="707">
        <v>2356.0219999999999</v>
      </c>
      <c r="D86" s="707">
        <v>3.9760729999998148</v>
      </c>
      <c r="E86" s="708">
        <v>1.0016904742183632</v>
      </c>
      <c r="F86" s="706">
        <v>2316.8353225999999</v>
      </c>
      <c r="G86" s="707">
        <v>1158.4176613</v>
      </c>
      <c r="H86" s="707">
        <v>142.17599999999999</v>
      </c>
      <c r="I86" s="707">
        <v>1176.7929999999999</v>
      </c>
      <c r="J86" s="707">
        <v>18.375338699999929</v>
      </c>
      <c r="K86" s="709">
        <v>0.5079312234757275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919.96231699999998</v>
      </c>
      <c r="C87" s="707">
        <v>978.44</v>
      </c>
      <c r="D87" s="707">
        <v>58.47768300000007</v>
      </c>
      <c r="E87" s="708">
        <v>1.0635653025340168</v>
      </c>
      <c r="F87" s="706">
        <v>890.35537439999996</v>
      </c>
      <c r="G87" s="707">
        <v>445.17768720000004</v>
      </c>
      <c r="H87" s="707">
        <v>70.933000000000007</v>
      </c>
      <c r="I87" s="707">
        <v>420.43599999999998</v>
      </c>
      <c r="J87" s="707">
        <v>-24.741687200000058</v>
      </c>
      <c r="K87" s="709">
        <v>0.47221144734856785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365.68254400000001</v>
      </c>
      <c r="C88" s="707">
        <v>350.834</v>
      </c>
      <c r="D88" s="707">
        <v>-14.848544000000004</v>
      </c>
      <c r="E88" s="708">
        <v>0.95939498823876046</v>
      </c>
      <c r="F88" s="706">
        <v>382.01971109999999</v>
      </c>
      <c r="G88" s="707">
        <v>191.00985555</v>
      </c>
      <c r="H88" s="707">
        <v>27.87</v>
      </c>
      <c r="I88" s="707">
        <v>177.298</v>
      </c>
      <c r="J88" s="707">
        <v>-13.711855549999996</v>
      </c>
      <c r="K88" s="709">
        <v>0.4641069422556296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1066.4010660000001</v>
      </c>
      <c r="C89" s="707">
        <v>1026.748</v>
      </c>
      <c r="D89" s="707">
        <v>-39.653066000000081</v>
      </c>
      <c r="E89" s="708">
        <v>0.96281599178371402</v>
      </c>
      <c r="F89" s="706">
        <v>1044.4602371000001</v>
      </c>
      <c r="G89" s="707">
        <v>522.23011855000004</v>
      </c>
      <c r="H89" s="707">
        <v>43.372999999999998</v>
      </c>
      <c r="I89" s="707">
        <v>579.05899999999997</v>
      </c>
      <c r="J89" s="707">
        <v>56.828881449999926</v>
      </c>
      <c r="K89" s="709">
        <v>0.55440980846507704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5511.7609540000003</v>
      </c>
      <c r="C90" s="707">
        <v>8539.9819200000093</v>
      </c>
      <c r="D90" s="707">
        <v>3028.220966000009</v>
      </c>
      <c r="E90" s="708">
        <v>1.5494107947120539</v>
      </c>
      <c r="F90" s="706">
        <v>9873.5538004000009</v>
      </c>
      <c r="G90" s="707">
        <v>4936.7769002000005</v>
      </c>
      <c r="H90" s="707">
        <v>484.93890999999996</v>
      </c>
      <c r="I90" s="707">
        <v>3234.0256300000001</v>
      </c>
      <c r="J90" s="707">
        <v>-1702.7512702000004</v>
      </c>
      <c r="K90" s="709">
        <v>0.32754423537642363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1525.109549</v>
      </c>
      <c r="C91" s="707">
        <v>3301.4994799999999</v>
      </c>
      <c r="D91" s="707">
        <v>1776.3899309999999</v>
      </c>
      <c r="E91" s="708">
        <v>2.1647621852245056</v>
      </c>
      <c r="F91" s="706">
        <v>4614.4177369999998</v>
      </c>
      <c r="G91" s="707">
        <v>2307.2088684999999</v>
      </c>
      <c r="H91" s="707">
        <v>53.514360000000003</v>
      </c>
      <c r="I91" s="707">
        <v>626.84501999999998</v>
      </c>
      <c r="J91" s="707">
        <v>-1680.3638484999999</v>
      </c>
      <c r="K91" s="709">
        <v>0.13584487918675839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1525.109549</v>
      </c>
      <c r="C92" s="707">
        <v>3301.4994799999999</v>
      </c>
      <c r="D92" s="707">
        <v>1776.3899309999999</v>
      </c>
      <c r="E92" s="708">
        <v>2.1647621852245056</v>
      </c>
      <c r="F92" s="706">
        <v>4614.4177369999998</v>
      </c>
      <c r="G92" s="707">
        <v>2307.2088684999999</v>
      </c>
      <c r="H92" s="707">
        <v>53.514360000000003</v>
      </c>
      <c r="I92" s="707">
        <v>626.84501999999998</v>
      </c>
      <c r="J92" s="707">
        <v>-1680.3638484999999</v>
      </c>
      <c r="K92" s="709">
        <v>0.13584487918675839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926.58720499999993</v>
      </c>
      <c r="C93" s="707">
        <v>1749.8187800000001</v>
      </c>
      <c r="D93" s="707">
        <v>823.23157500000013</v>
      </c>
      <c r="E93" s="708">
        <v>1.8884555825482181</v>
      </c>
      <c r="F93" s="706">
        <v>1791.4131873000001</v>
      </c>
      <c r="G93" s="707">
        <v>895.70659365000006</v>
      </c>
      <c r="H93" s="707">
        <v>41.47607</v>
      </c>
      <c r="I93" s="707">
        <v>409.57655999999997</v>
      </c>
      <c r="J93" s="707">
        <v>-486.13003365000009</v>
      </c>
      <c r="K93" s="709">
        <v>0.22863321700635109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0.96799999999999997</v>
      </c>
      <c r="D94" s="707">
        <v>0.96799999999999997</v>
      </c>
      <c r="E94" s="708">
        <v>0</v>
      </c>
      <c r="F94" s="706">
        <v>0.93647590000000003</v>
      </c>
      <c r="G94" s="707">
        <v>0.46823795000000001</v>
      </c>
      <c r="H94" s="707">
        <v>0</v>
      </c>
      <c r="I94" s="707">
        <v>1.21</v>
      </c>
      <c r="J94" s="707">
        <v>0.74176204999999995</v>
      </c>
      <c r="K94" s="709">
        <v>1.2920780983258617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4.9284509999999999</v>
      </c>
      <c r="C95" s="707">
        <v>1160.8224299999999</v>
      </c>
      <c r="D95" s="707">
        <v>1155.8939789999999</v>
      </c>
      <c r="E95" s="708">
        <v>235.53494394080411</v>
      </c>
      <c r="F95" s="706">
        <v>49.554072500000004</v>
      </c>
      <c r="G95" s="707">
        <v>24.777036250000002</v>
      </c>
      <c r="H95" s="707">
        <v>4.0960000000000001</v>
      </c>
      <c r="I95" s="707">
        <v>4.6340000000000003</v>
      </c>
      <c r="J95" s="707">
        <v>-20.143036250000002</v>
      </c>
      <c r="K95" s="709">
        <v>9.3514009368251216E-2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429.35959800000001</v>
      </c>
      <c r="C96" s="707">
        <v>212.29469</v>
      </c>
      <c r="D96" s="707">
        <v>-217.064908</v>
      </c>
      <c r="E96" s="708">
        <v>0.49444496172646407</v>
      </c>
      <c r="F96" s="706">
        <v>77.999999899999992</v>
      </c>
      <c r="G96" s="707">
        <v>38.999999949999996</v>
      </c>
      <c r="H96" s="707">
        <v>0</v>
      </c>
      <c r="I96" s="707">
        <v>88.798270000000002</v>
      </c>
      <c r="J96" s="707">
        <v>49.798270050000006</v>
      </c>
      <c r="K96" s="709">
        <v>1.1384393604338967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57.185180000000003</v>
      </c>
      <c r="C97" s="707">
        <v>75.755320000000012</v>
      </c>
      <c r="D97" s="707">
        <v>18.570140000000009</v>
      </c>
      <c r="E97" s="708">
        <v>1.3247369335901367</v>
      </c>
      <c r="F97" s="706">
        <v>67.514001000000007</v>
      </c>
      <c r="G97" s="707">
        <v>33.757000500000004</v>
      </c>
      <c r="H97" s="707">
        <v>6.4338199999999999</v>
      </c>
      <c r="I97" s="707">
        <v>32.022150000000003</v>
      </c>
      <c r="J97" s="707">
        <v>-1.7348505000000003</v>
      </c>
      <c r="K97" s="709">
        <v>0.47430384106549989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0.32739100000000004</v>
      </c>
      <c r="C98" s="707">
        <v>0</v>
      </c>
      <c r="D98" s="707">
        <v>-0.32739100000000004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9.6762610000000002</v>
      </c>
      <c r="C99" s="707">
        <v>0</v>
      </c>
      <c r="D99" s="707">
        <v>-9.6762610000000002</v>
      </c>
      <c r="E99" s="708">
        <v>0</v>
      </c>
      <c r="F99" s="706">
        <v>32.000000399999998</v>
      </c>
      <c r="G99" s="707">
        <v>16.000000199999999</v>
      </c>
      <c r="H99" s="707">
        <v>0</v>
      </c>
      <c r="I99" s="707">
        <v>0</v>
      </c>
      <c r="J99" s="707">
        <v>-16.000000199999999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73.279228000000003</v>
      </c>
      <c r="C100" s="707">
        <v>96.025600000000011</v>
      </c>
      <c r="D100" s="707">
        <v>22.746372000000008</v>
      </c>
      <c r="E100" s="708">
        <v>1.3104068181504316</v>
      </c>
      <c r="F100" s="706">
        <v>2524.9999991999998</v>
      </c>
      <c r="G100" s="707">
        <v>1262.4999995999999</v>
      </c>
      <c r="H100" s="707">
        <v>0.85547000000000006</v>
      </c>
      <c r="I100" s="707">
        <v>86.007039999999989</v>
      </c>
      <c r="J100" s="707">
        <v>-1176.4929595999999</v>
      </c>
      <c r="K100" s="709">
        <v>3.4062194070197921E-2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23.766235000000002</v>
      </c>
      <c r="C101" s="707">
        <v>5.8146599999999999</v>
      </c>
      <c r="D101" s="707">
        <v>-17.951575000000002</v>
      </c>
      <c r="E101" s="708">
        <v>0.24466054467609191</v>
      </c>
      <c r="F101" s="706">
        <v>70.000000799999995</v>
      </c>
      <c r="G101" s="707">
        <v>35.000000399999998</v>
      </c>
      <c r="H101" s="707">
        <v>0.65300000000000002</v>
      </c>
      <c r="I101" s="707">
        <v>4.5970000000000004</v>
      </c>
      <c r="J101" s="707">
        <v>-30.403000399999996</v>
      </c>
      <c r="K101" s="709">
        <v>6.5671427820897979E-2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187.499</v>
      </c>
      <c r="D102" s="707">
        <v>187.499</v>
      </c>
      <c r="E102" s="708">
        <v>0</v>
      </c>
      <c r="F102" s="706">
        <v>0</v>
      </c>
      <c r="G102" s="707">
        <v>0</v>
      </c>
      <c r="H102" s="707">
        <v>2.5470000000000002</v>
      </c>
      <c r="I102" s="707">
        <v>32.159999999999997</v>
      </c>
      <c r="J102" s="707">
        <v>32.159999999999997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110.324</v>
      </c>
      <c r="D103" s="707">
        <v>110.324</v>
      </c>
      <c r="E103" s="708">
        <v>0</v>
      </c>
      <c r="F103" s="706">
        <v>0</v>
      </c>
      <c r="G103" s="707">
        <v>0</v>
      </c>
      <c r="H103" s="707">
        <v>2.5470000000000002</v>
      </c>
      <c r="I103" s="707">
        <v>26.196000000000002</v>
      </c>
      <c r="J103" s="707">
        <v>26.196000000000002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82.543999999999997</v>
      </c>
      <c r="D104" s="707">
        <v>82.543999999999997</v>
      </c>
      <c r="E104" s="708">
        <v>0</v>
      </c>
      <c r="F104" s="706">
        <v>0</v>
      </c>
      <c r="G104" s="707">
        <v>0</v>
      </c>
      <c r="H104" s="707">
        <v>2.5470000000000002</v>
      </c>
      <c r="I104" s="707">
        <v>20.71</v>
      </c>
      <c r="J104" s="707">
        <v>20.71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27.78</v>
      </c>
      <c r="D105" s="707">
        <v>27.78</v>
      </c>
      <c r="E105" s="708">
        <v>0</v>
      </c>
      <c r="F105" s="706">
        <v>0</v>
      </c>
      <c r="G105" s="707">
        <v>0</v>
      </c>
      <c r="H105" s="707">
        <v>0</v>
      </c>
      <c r="I105" s="707">
        <v>5.4859999999999998</v>
      </c>
      <c r="J105" s="707">
        <v>5.4859999999999998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77.174999999999997</v>
      </c>
      <c r="D106" s="707">
        <v>77.174999999999997</v>
      </c>
      <c r="E106" s="708">
        <v>0</v>
      </c>
      <c r="F106" s="706">
        <v>0</v>
      </c>
      <c r="G106" s="707">
        <v>0</v>
      </c>
      <c r="H106" s="707">
        <v>0</v>
      </c>
      <c r="I106" s="707">
        <v>5.9640000000000004</v>
      </c>
      <c r="J106" s="707">
        <v>5.9640000000000004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54.475000000000001</v>
      </c>
      <c r="D107" s="707">
        <v>54.475000000000001</v>
      </c>
      <c r="E107" s="708">
        <v>0</v>
      </c>
      <c r="F107" s="706">
        <v>0</v>
      </c>
      <c r="G107" s="707">
        <v>0</v>
      </c>
      <c r="H107" s="707">
        <v>0</v>
      </c>
      <c r="I107" s="707">
        <v>5.9640000000000004</v>
      </c>
      <c r="J107" s="707">
        <v>5.9640000000000004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22.7</v>
      </c>
      <c r="D108" s="707">
        <v>22.7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3986.6514049999996</v>
      </c>
      <c r="C109" s="707">
        <v>5050.98344</v>
      </c>
      <c r="D109" s="707">
        <v>1064.3320350000004</v>
      </c>
      <c r="E109" s="708">
        <v>1.2669739405018283</v>
      </c>
      <c r="F109" s="706">
        <v>5259.1360634000002</v>
      </c>
      <c r="G109" s="707">
        <v>2629.5680317000001</v>
      </c>
      <c r="H109" s="707">
        <v>428.87754999999999</v>
      </c>
      <c r="I109" s="707">
        <v>2575.02061</v>
      </c>
      <c r="J109" s="707">
        <v>-54.547421700000086</v>
      </c>
      <c r="K109" s="709">
        <v>0.48962806418346677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32.797964</v>
      </c>
      <c r="C110" s="707">
        <v>26.999410000000001</v>
      </c>
      <c r="D110" s="707">
        <v>-5.7985539999999993</v>
      </c>
      <c r="E110" s="708">
        <v>0.8232038427751186</v>
      </c>
      <c r="F110" s="706">
        <v>28.5228465</v>
      </c>
      <c r="G110" s="707">
        <v>14.26142325</v>
      </c>
      <c r="H110" s="707">
        <v>1.8996500000000001</v>
      </c>
      <c r="I110" s="707">
        <v>12.955500000000001</v>
      </c>
      <c r="J110" s="707">
        <v>-1.3059232499999993</v>
      </c>
      <c r="K110" s="709">
        <v>0.45421483441352883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13.054658999999999</v>
      </c>
      <c r="C111" s="707">
        <v>10.378200000000001</v>
      </c>
      <c r="D111" s="707">
        <v>-2.6764589999999977</v>
      </c>
      <c r="E111" s="708">
        <v>0.79498055062181261</v>
      </c>
      <c r="F111" s="706">
        <v>10.520088100000001</v>
      </c>
      <c r="G111" s="707">
        <v>5.2600440500000003</v>
      </c>
      <c r="H111" s="707">
        <v>0.47499999999999998</v>
      </c>
      <c r="I111" s="707">
        <v>3.2681</v>
      </c>
      <c r="J111" s="707">
        <v>-1.9919440500000003</v>
      </c>
      <c r="K111" s="709">
        <v>0.3106532919624504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19.743304999999999</v>
      </c>
      <c r="C112" s="707">
        <v>16.621209999999998</v>
      </c>
      <c r="D112" s="707">
        <v>-3.1220950000000016</v>
      </c>
      <c r="E112" s="708">
        <v>0.84186563495828071</v>
      </c>
      <c r="F112" s="706">
        <v>18.002758399999998</v>
      </c>
      <c r="G112" s="707">
        <v>9.0013791999999988</v>
      </c>
      <c r="H112" s="707">
        <v>1.4246500000000002</v>
      </c>
      <c r="I112" s="707">
        <v>9.6874000000000002</v>
      </c>
      <c r="J112" s="707">
        <v>0.68602080000000143</v>
      </c>
      <c r="K112" s="709">
        <v>0.53810642706842093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103.80494800000001</v>
      </c>
      <c r="C113" s="707">
        <v>96.340630000000004</v>
      </c>
      <c r="D113" s="707">
        <v>-7.4643180000000058</v>
      </c>
      <c r="E113" s="708">
        <v>0.92809284967803263</v>
      </c>
      <c r="F113" s="706">
        <v>99.305817399999995</v>
      </c>
      <c r="G113" s="707">
        <v>49.652908699999998</v>
      </c>
      <c r="H113" s="707">
        <v>0</v>
      </c>
      <c r="I113" s="707">
        <v>55.308</v>
      </c>
      <c r="J113" s="707">
        <v>5.6550913000000023</v>
      </c>
      <c r="K113" s="709">
        <v>0.5569462237768158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46.999991999999999</v>
      </c>
      <c r="C114" s="707">
        <v>45.9</v>
      </c>
      <c r="D114" s="707">
        <v>-1.0999920000000003</v>
      </c>
      <c r="E114" s="708">
        <v>0.97659591090994224</v>
      </c>
      <c r="F114" s="706">
        <v>45.9</v>
      </c>
      <c r="G114" s="707">
        <v>22.95</v>
      </c>
      <c r="H114" s="707">
        <v>0</v>
      </c>
      <c r="I114" s="707">
        <v>22.274999999999999</v>
      </c>
      <c r="J114" s="707">
        <v>-0.67500000000000071</v>
      </c>
      <c r="K114" s="709">
        <v>0.48529411764705882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56.804955999999997</v>
      </c>
      <c r="C115" s="707">
        <v>50.440629999999999</v>
      </c>
      <c r="D115" s="707">
        <v>-6.3643259999999984</v>
      </c>
      <c r="E115" s="708">
        <v>0.88796178277120752</v>
      </c>
      <c r="F115" s="706">
        <v>53.405817399999997</v>
      </c>
      <c r="G115" s="707">
        <v>26.702908699999995</v>
      </c>
      <c r="H115" s="707">
        <v>0</v>
      </c>
      <c r="I115" s="707">
        <v>33.033000000000001</v>
      </c>
      <c r="J115" s="707">
        <v>6.3300913000000065</v>
      </c>
      <c r="K115" s="709">
        <v>0.61852812311791339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2680.1349720000003</v>
      </c>
      <c r="C116" s="707">
        <v>3546.5460499999999</v>
      </c>
      <c r="D116" s="707">
        <v>866.41107799999963</v>
      </c>
      <c r="E116" s="708">
        <v>1.323271434853692</v>
      </c>
      <c r="F116" s="706">
        <v>4231.6678795999997</v>
      </c>
      <c r="G116" s="707">
        <v>2115.8339397999998</v>
      </c>
      <c r="H116" s="707">
        <v>374.78865999999999</v>
      </c>
      <c r="I116" s="707">
        <v>2011.7235000000001</v>
      </c>
      <c r="J116" s="707">
        <v>-104.11043979999977</v>
      </c>
      <c r="K116" s="709">
        <v>0.47539730367265004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1637.4372069999999</v>
      </c>
      <c r="C117" s="707">
        <v>1603.2793700000002</v>
      </c>
      <c r="D117" s="707">
        <v>-34.157836999999745</v>
      </c>
      <c r="E117" s="708">
        <v>0.97913945227702415</v>
      </c>
      <c r="F117" s="706">
        <v>1766.4525232999999</v>
      </c>
      <c r="G117" s="707">
        <v>883.22626164999997</v>
      </c>
      <c r="H117" s="707">
        <v>148.184</v>
      </c>
      <c r="I117" s="707">
        <v>866.72302000000002</v>
      </c>
      <c r="J117" s="707">
        <v>-16.50324164999995</v>
      </c>
      <c r="K117" s="709">
        <v>0.49065741001678925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66.126499999999993</v>
      </c>
      <c r="D118" s="707">
        <v>66.126499999999993</v>
      </c>
      <c r="E118" s="708">
        <v>0</v>
      </c>
      <c r="F118" s="706">
        <v>40.474731200000001</v>
      </c>
      <c r="G118" s="707">
        <v>20.2373656</v>
      </c>
      <c r="H118" s="707">
        <v>0</v>
      </c>
      <c r="I118" s="707">
        <v>4.3559999999999999</v>
      </c>
      <c r="J118" s="707">
        <v>-15.881365600000001</v>
      </c>
      <c r="K118" s="709">
        <v>0.1076227036190916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3.6058150000000002</v>
      </c>
      <c r="C119" s="707">
        <v>1.597</v>
      </c>
      <c r="D119" s="707">
        <v>-2.0088150000000002</v>
      </c>
      <c r="E119" s="708">
        <v>0.44289571151043522</v>
      </c>
      <c r="F119" s="706">
        <v>1.5781079999999998</v>
      </c>
      <c r="G119" s="707">
        <v>0.78905399999999992</v>
      </c>
      <c r="H119" s="707">
        <v>0</v>
      </c>
      <c r="I119" s="707">
        <v>0</v>
      </c>
      <c r="J119" s="707">
        <v>-0.78905399999999992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1039.09195</v>
      </c>
      <c r="C120" s="707">
        <v>1154.8752899999999</v>
      </c>
      <c r="D120" s="707">
        <v>115.78333999999995</v>
      </c>
      <c r="E120" s="708">
        <v>1.1114274246855631</v>
      </c>
      <c r="F120" s="706">
        <v>1162.2125154999999</v>
      </c>
      <c r="G120" s="707">
        <v>581.10625774999994</v>
      </c>
      <c r="H120" s="707">
        <v>103.11396000000001</v>
      </c>
      <c r="I120" s="707">
        <v>554.83242000000007</v>
      </c>
      <c r="J120" s="707">
        <v>-26.273837749999871</v>
      </c>
      <c r="K120" s="709">
        <v>0.47739325863420384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720.66789000000006</v>
      </c>
      <c r="D121" s="707">
        <v>720.66789000000006</v>
      </c>
      <c r="E121" s="708">
        <v>0</v>
      </c>
      <c r="F121" s="706">
        <v>1260.9500016000002</v>
      </c>
      <c r="G121" s="707">
        <v>630.47500080000009</v>
      </c>
      <c r="H121" s="707">
        <v>123.4907</v>
      </c>
      <c r="I121" s="707">
        <v>585.81206000000009</v>
      </c>
      <c r="J121" s="707">
        <v>-44.662940800000001</v>
      </c>
      <c r="K121" s="709">
        <v>0.4645799272426917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1169.9135209999999</v>
      </c>
      <c r="C122" s="707">
        <v>1363.3543999999999</v>
      </c>
      <c r="D122" s="707">
        <v>193.440879</v>
      </c>
      <c r="E122" s="708">
        <v>1.1653463059685418</v>
      </c>
      <c r="F122" s="706">
        <v>884.40324720000001</v>
      </c>
      <c r="G122" s="707">
        <v>442.20162359999995</v>
      </c>
      <c r="H122" s="707">
        <v>52.189239999999998</v>
      </c>
      <c r="I122" s="707">
        <v>495.03361000000001</v>
      </c>
      <c r="J122" s="707">
        <v>52.831986400000062</v>
      </c>
      <c r="K122" s="709">
        <v>0.55973744054792296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29.949417</v>
      </c>
      <c r="C123" s="707">
        <v>32.229999999999997</v>
      </c>
      <c r="D123" s="707">
        <v>2.2805829999999965</v>
      </c>
      <c r="E123" s="708">
        <v>1.0761478261830604</v>
      </c>
      <c r="F123" s="706">
        <v>27.362282899999997</v>
      </c>
      <c r="G123" s="707">
        <v>13.681141449999998</v>
      </c>
      <c r="H123" s="707">
        <v>0</v>
      </c>
      <c r="I123" s="707">
        <v>0</v>
      </c>
      <c r="J123" s="707">
        <v>-13.681141449999998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749.82970799999998</v>
      </c>
      <c r="C124" s="707">
        <v>866.49963000000002</v>
      </c>
      <c r="D124" s="707">
        <v>116.66992200000004</v>
      </c>
      <c r="E124" s="708">
        <v>1.1555952248293688</v>
      </c>
      <c r="F124" s="706">
        <v>770.04096389999995</v>
      </c>
      <c r="G124" s="707">
        <v>385.02048194999998</v>
      </c>
      <c r="H124" s="707">
        <v>43.260620000000003</v>
      </c>
      <c r="I124" s="707">
        <v>311.88140999999996</v>
      </c>
      <c r="J124" s="707">
        <v>-73.139071950000016</v>
      </c>
      <c r="K124" s="709">
        <v>0.40501924523654548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</v>
      </c>
      <c r="C125" s="707">
        <v>3.2320000000000002</v>
      </c>
      <c r="D125" s="707">
        <v>-1.7679999999999998</v>
      </c>
      <c r="E125" s="708">
        <v>0.64640000000000009</v>
      </c>
      <c r="F125" s="706">
        <v>7</v>
      </c>
      <c r="G125" s="707">
        <v>3.5</v>
      </c>
      <c r="H125" s="707">
        <v>0</v>
      </c>
      <c r="I125" s="707">
        <v>1.2110000000000001</v>
      </c>
      <c r="J125" s="707">
        <v>-2.2889999999999997</v>
      </c>
      <c r="K125" s="709">
        <v>0.17300000000000001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9.2635459999999998</v>
      </c>
      <c r="C126" s="707">
        <v>0</v>
      </c>
      <c r="D126" s="707">
        <v>-9.2635459999999998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375.87084999999996</v>
      </c>
      <c r="C127" s="707">
        <v>461.39277000000004</v>
      </c>
      <c r="D127" s="707">
        <v>85.52192000000008</v>
      </c>
      <c r="E127" s="708">
        <v>1.2275300678411216</v>
      </c>
      <c r="F127" s="706">
        <v>0</v>
      </c>
      <c r="G127" s="707">
        <v>0</v>
      </c>
      <c r="H127" s="707">
        <v>7.7440299999999995</v>
      </c>
      <c r="I127" s="707">
        <v>166.1566</v>
      </c>
      <c r="J127" s="707">
        <v>166.1566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30</v>
      </c>
      <c r="G128" s="707">
        <v>15</v>
      </c>
      <c r="H128" s="707">
        <v>0</v>
      </c>
      <c r="I128" s="707">
        <v>10.815899999999999</v>
      </c>
      <c r="J128" s="707">
        <v>-4.1841000000000008</v>
      </c>
      <c r="K128" s="709">
        <v>0.36052999999999996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50.000000399999998</v>
      </c>
      <c r="G129" s="707">
        <v>25.000000199999995</v>
      </c>
      <c r="H129" s="707">
        <v>1.1845899999999998</v>
      </c>
      <c r="I129" s="707">
        <v>4.9687000000000001</v>
      </c>
      <c r="J129" s="707">
        <v>-20.031300199999997</v>
      </c>
      <c r="K129" s="709">
        <v>9.9373999205008015E-2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17.74295</v>
      </c>
      <c r="D130" s="707">
        <v>17.74295</v>
      </c>
      <c r="E130" s="708">
        <v>0</v>
      </c>
      <c r="F130" s="706">
        <v>15.236272699999999</v>
      </c>
      <c r="G130" s="707">
        <v>7.6181363499999986</v>
      </c>
      <c r="H130" s="707">
        <v>0</v>
      </c>
      <c r="I130" s="707">
        <v>0</v>
      </c>
      <c r="J130" s="707">
        <v>-7.6181363499999986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5.2859999999999996</v>
      </c>
      <c r="D131" s="707">
        <v>5.2859999999999996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12.456950000000001</v>
      </c>
      <c r="D132" s="707">
        <v>12.456950000000001</v>
      </c>
      <c r="E132" s="708">
        <v>0</v>
      </c>
      <c r="F132" s="706">
        <v>15.236272699999999</v>
      </c>
      <c r="G132" s="707">
        <v>7.6181363499999986</v>
      </c>
      <c r="H132" s="707">
        <v>0</v>
      </c>
      <c r="I132" s="707">
        <v>0</v>
      </c>
      <c r="J132" s="707">
        <v>-7.6181363499999986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97572.131496000002</v>
      </c>
      <c r="C133" s="707">
        <v>101278.28469</v>
      </c>
      <c r="D133" s="707">
        <v>3706.1531939999986</v>
      </c>
      <c r="E133" s="708">
        <v>1.0379837268816039</v>
      </c>
      <c r="F133" s="706">
        <v>107886.6679627</v>
      </c>
      <c r="G133" s="707">
        <v>53943.333981349992</v>
      </c>
      <c r="H133" s="707">
        <v>8148.7392900000004</v>
      </c>
      <c r="I133" s="707">
        <v>49881.705689999995</v>
      </c>
      <c r="J133" s="707">
        <v>-4061.6282913499963</v>
      </c>
      <c r="K133" s="709">
        <v>0.46235282479245493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70805.289999999994</v>
      </c>
      <c r="C134" s="707">
        <v>75038.407999999996</v>
      </c>
      <c r="D134" s="707">
        <v>4233.1180000000022</v>
      </c>
      <c r="E134" s="708">
        <v>1.0597853352482562</v>
      </c>
      <c r="F134" s="706">
        <v>79459.459131199896</v>
      </c>
      <c r="G134" s="707">
        <v>39729.729565599948</v>
      </c>
      <c r="H134" s="707">
        <v>6000.9409999999998</v>
      </c>
      <c r="I134" s="707">
        <v>36762.826999999997</v>
      </c>
      <c r="J134" s="707">
        <v>-2966.9025655999503</v>
      </c>
      <c r="K134" s="709">
        <v>0.46266143014261985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70570.460000000006</v>
      </c>
      <c r="C135" s="707">
        <v>74783.3</v>
      </c>
      <c r="D135" s="707">
        <v>4212.8399999999965</v>
      </c>
      <c r="E135" s="708">
        <v>1.0596969326825982</v>
      </c>
      <c r="F135" s="706">
        <v>79202.792270999998</v>
      </c>
      <c r="G135" s="707">
        <v>39601.396135499999</v>
      </c>
      <c r="H135" s="707">
        <v>5996.5110000000004</v>
      </c>
      <c r="I135" s="707">
        <v>36626.646000000001</v>
      </c>
      <c r="J135" s="707">
        <v>-2974.7501354999986</v>
      </c>
      <c r="K135" s="709">
        <v>0.46244134770752016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70570.460000000006</v>
      </c>
      <c r="C136" s="707">
        <v>74783.3</v>
      </c>
      <c r="D136" s="707">
        <v>4212.8399999999965</v>
      </c>
      <c r="E136" s="708">
        <v>1.0596969326825982</v>
      </c>
      <c r="F136" s="706">
        <v>79202.792270999998</v>
      </c>
      <c r="G136" s="707">
        <v>39601.396135499999</v>
      </c>
      <c r="H136" s="707">
        <v>5996.5110000000004</v>
      </c>
      <c r="I136" s="707">
        <v>36626.646000000001</v>
      </c>
      <c r="J136" s="707">
        <v>-2974.7501354999986</v>
      </c>
      <c r="K136" s="709">
        <v>0.46244134770752016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0.129</v>
      </c>
      <c r="D137" s="707">
        <v>0.129</v>
      </c>
      <c r="E137" s="708">
        <v>0</v>
      </c>
      <c r="F137" s="706">
        <v>0</v>
      </c>
      <c r="G137" s="707">
        <v>0</v>
      </c>
      <c r="H137" s="707">
        <v>-2E-3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0.129</v>
      </c>
      <c r="D138" s="707">
        <v>0.129</v>
      </c>
      <c r="E138" s="708">
        <v>0</v>
      </c>
      <c r="F138" s="706">
        <v>0</v>
      </c>
      <c r="G138" s="707">
        <v>0</v>
      </c>
      <c r="H138" s="707">
        <v>-2E-3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105.6</v>
      </c>
      <c r="C139" s="707">
        <v>0</v>
      </c>
      <c r="D139" s="707">
        <v>-105.6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105.6</v>
      </c>
      <c r="C140" s="707">
        <v>0</v>
      </c>
      <c r="D140" s="707">
        <v>-105.6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76.55</v>
      </c>
      <c r="C141" s="707">
        <v>185.72900000000001</v>
      </c>
      <c r="D141" s="707">
        <v>109.17900000000002</v>
      </c>
      <c r="E141" s="708">
        <v>2.4262442847811889</v>
      </c>
      <c r="F141" s="706">
        <v>162.92052619999998</v>
      </c>
      <c r="G141" s="707">
        <v>81.460263099999992</v>
      </c>
      <c r="H141" s="707">
        <v>1.4319999999999999</v>
      </c>
      <c r="I141" s="707">
        <v>124.181</v>
      </c>
      <c r="J141" s="707">
        <v>42.720736900000006</v>
      </c>
      <c r="K141" s="709">
        <v>0.76221826000952364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76.55</v>
      </c>
      <c r="C142" s="707">
        <v>185.72900000000001</v>
      </c>
      <c r="D142" s="707">
        <v>109.17900000000002</v>
      </c>
      <c r="E142" s="708">
        <v>2.4262442847811889</v>
      </c>
      <c r="F142" s="706">
        <v>162.92052619999998</v>
      </c>
      <c r="G142" s="707">
        <v>81.460263099999992</v>
      </c>
      <c r="H142" s="707">
        <v>1.4319999999999999</v>
      </c>
      <c r="I142" s="707">
        <v>124.181</v>
      </c>
      <c r="J142" s="707">
        <v>42.720736900000006</v>
      </c>
      <c r="K142" s="709">
        <v>0.76221826000952364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52.68</v>
      </c>
      <c r="C143" s="707">
        <v>69.25</v>
      </c>
      <c r="D143" s="707">
        <v>16.57</v>
      </c>
      <c r="E143" s="708">
        <v>1.314540622627183</v>
      </c>
      <c r="F143" s="706">
        <v>93.746334000000104</v>
      </c>
      <c r="G143" s="707">
        <v>46.873167000000052</v>
      </c>
      <c r="H143" s="707">
        <v>3</v>
      </c>
      <c r="I143" s="707">
        <v>12</v>
      </c>
      <c r="J143" s="707">
        <v>-34.873167000000052</v>
      </c>
      <c r="K143" s="709">
        <v>0.12800500550773522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52.68</v>
      </c>
      <c r="C144" s="707">
        <v>69.25</v>
      </c>
      <c r="D144" s="707">
        <v>16.57</v>
      </c>
      <c r="E144" s="708">
        <v>1.314540622627183</v>
      </c>
      <c r="F144" s="706">
        <v>93.746334000000104</v>
      </c>
      <c r="G144" s="707">
        <v>46.873167000000052</v>
      </c>
      <c r="H144" s="707">
        <v>3</v>
      </c>
      <c r="I144" s="707">
        <v>12</v>
      </c>
      <c r="J144" s="707">
        <v>-34.873167000000052</v>
      </c>
      <c r="K144" s="709">
        <v>0.12800500550773522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24934.82</v>
      </c>
      <c r="C145" s="707">
        <v>24740.412840000001</v>
      </c>
      <c r="D145" s="707">
        <v>-194.40715999999884</v>
      </c>
      <c r="E145" s="708">
        <v>0.99220338626867977</v>
      </c>
      <c r="F145" s="706">
        <v>26506.3689012</v>
      </c>
      <c r="G145" s="707">
        <v>13253.184450599998</v>
      </c>
      <c r="H145" s="707">
        <v>2027.83574</v>
      </c>
      <c r="I145" s="707">
        <v>12383.855609999999</v>
      </c>
      <c r="J145" s="707">
        <v>-869.32884059999924</v>
      </c>
      <c r="K145" s="709">
        <v>0.46720302038199413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6807.49</v>
      </c>
      <c r="C146" s="707">
        <v>6736.73657</v>
      </c>
      <c r="D146" s="707">
        <v>-70.753429999999753</v>
      </c>
      <c r="E146" s="708">
        <v>0.98960653192292614</v>
      </c>
      <c r="F146" s="706">
        <v>7151.3513207999995</v>
      </c>
      <c r="G146" s="707">
        <v>3575.6756603999993</v>
      </c>
      <c r="H146" s="707">
        <v>539.95700999999997</v>
      </c>
      <c r="I146" s="707">
        <v>3297.4715200000001</v>
      </c>
      <c r="J146" s="707">
        <v>-278.20414039999923</v>
      </c>
      <c r="K146" s="709">
        <v>0.46109768239313997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6807.49</v>
      </c>
      <c r="C147" s="707">
        <v>6736.73657</v>
      </c>
      <c r="D147" s="707">
        <v>-70.753429999999753</v>
      </c>
      <c r="E147" s="708">
        <v>0.98960653192292614</v>
      </c>
      <c r="F147" s="706">
        <v>7151.3513207999995</v>
      </c>
      <c r="G147" s="707">
        <v>3575.6756603999993</v>
      </c>
      <c r="H147" s="707">
        <v>539.95700999999997</v>
      </c>
      <c r="I147" s="707">
        <v>3297.4715200000001</v>
      </c>
      <c r="J147" s="707">
        <v>-278.20414039999923</v>
      </c>
      <c r="K147" s="709">
        <v>0.46109768239313997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18127.330000000002</v>
      </c>
      <c r="C148" s="707">
        <v>18003.67627</v>
      </c>
      <c r="D148" s="707">
        <v>-123.65373000000181</v>
      </c>
      <c r="E148" s="708">
        <v>0.99317860214383469</v>
      </c>
      <c r="F148" s="706">
        <v>19355.017580400003</v>
      </c>
      <c r="G148" s="707">
        <v>9677.5087902000014</v>
      </c>
      <c r="H148" s="707">
        <v>1487.8787299999999</v>
      </c>
      <c r="I148" s="707">
        <v>9086.3840899999996</v>
      </c>
      <c r="J148" s="707">
        <v>-591.12470020000183</v>
      </c>
      <c r="K148" s="709">
        <v>0.4694588394071722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18127.330000000002</v>
      </c>
      <c r="C149" s="707">
        <v>18003.67627</v>
      </c>
      <c r="D149" s="707">
        <v>-123.65373000000181</v>
      </c>
      <c r="E149" s="708">
        <v>0.99317860214383469</v>
      </c>
      <c r="F149" s="706">
        <v>19355.017580400003</v>
      </c>
      <c r="G149" s="707">
        <v>9677.5087902000014</v>
      </c>
      <c r="H149" s="707">
        <v>1487.8787299999999</v>
      </c>
      <c r="I149" s="707">
        <v>9086.3840899999996</v>
      </c>
      <c r="J149" s="707">
        <v>-591.12470020000183</v>
      </c>
      <c r="K149" s="709">
        <v>0.4694588394071722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317.14149599999996</v>
      </c>
      <c r="C150" s="707">
        <v>0</v>
      </c>
      <c r="D150" s="707">
        <v>-317.14149599999996</v>
      </c>
      <c r="E150" s="708">
        <v>0</v>
      </c>
      <c r="F150" s="706">
        <v>331.65074599999997</v>
      </c>
      <c r="G150" s="707">
        <v>165.82537299999998</v>
      </c>
      <c r="H150" s="707">
        <v>0</v>
      </c>
      <c r="I150" s="707">
        <v>0</v>
      </c>
      <c r="J150" s="707">
        <v>-165.82537299999998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317.14149599999996</v>
      </c>
      <c r="C151" s="707">
        <v>0</v>
      </c>
      <c r="D151" s="707">
        <v>-317.14149599999996</v>
      </c>
      <c r="E151" s="708">
        <v>0</v>
      </c>
      <c r="F151" s="706">
        <v>331.65074599999997</v>
      </c>
      <c r="G151" s="707">
        <v>165.82537299999998</v>
      </c>
      <c r="H151" s="707">
        <v>0</v>
      </c>
      <c r="I151" s="707">
        <v>0</v>
      </c>
      <c r="J151" s="707">
        <v>-165.82537299999998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317.14149599999996</v>
      </c>
      <c r="C152" s="707">
        <v>0</v>
      </c>
      <c r="D152" s="707">
        <v>-317.14149599999996</v>
      </c>
      <c r="E152" s="708">
        <v>0</v>
      </c>
      <c r="F152" s="706">
        <v>331.65074599999997</v>
      </c>
      <c r="G152" s="707">
        <v>165.82537299999998</v>
      </c>
      <c r="H152" s="707">
        <v>0</v>
      </c>
      <c r="I152" s="707">
        <v>0</v>
      </c>
      <c r="J152" s="707">
        <v>-165.82537299999998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1514.88</v>
      </c>
      <c r="C153" s="707">
        <v>1499.4638500000001</v>
      </c>
      <c r="D153" s="707">
        <v>-15.416150000000016</v>
      </c>
      <c r="E153" s="708">
        <v>0.98982351737431351</v>
      </c>
      <c r="F153" s="706">
        <v>1589.1891843000001</v>
      </c>
      <c r="G153" s="707">
        <v>794.59459214999993</v>
      </c>
      <c r="H153" s="707">
        <v>119.96255000000001</v>
      </c>
      <c r="I153" s="707">
        <v>735.02307999999994</v>
      </c>
      <c r="J153" s="707">
        <v>-59.57151214999999</v>
      </c>
      <c r="K153" s="709">
        <v>0.46251452455219172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1514.88</v>
      </c>
      <c r="C154" s="707">
        <v>1499.4638500000001</v>
      </c>
      <c r="D154" s="707">
        <v>-15.416150000000016</v>
      </c>
      <c r="E154" s="708">
        <v>0.98982351737431351</v>
      </c>
      <c r="F154" s="706">
        <v>1589.1891843000001</v>
      </c>
      <c r="G154" s="707">
        <v>794.59459214999993</v>
      </c>
      <c r="H154" s="707">
        <v>119.96255000000001</v>
      </c>
      <c r="I154" s="707">
        <v>735.02307999999994</v>
      </c>
      <c r="J154" s="707">
        <v>-59.57151214999999</v>
      </c>
      <c r="K154" s="709">
        <v>0.46251452455219172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1514.88</v>
      </c>
      <c r="C155" s="707">
        <v>1499.4638500000001</v>
      </c>
      <c r="D155" s="707">
        <v>-15.416150000000016</v>
      </c>
      <c r="E155" s="708">
        <v>0.98982351737431351</v>
      </c>
      <c r="F155" s="706">
        <v>1589.1891843000001</v>
      </c>
      <c r="G155" s="707">
        <v>794.59459214999993</v>
      </c>
      <c r="H155" s="707">
        <v>119.96255000000001</v>
      </c>
      <c r="I155" s="707">
        <v>735.02307999999994</v>
      </c>
      <c r="J155" s="707">
        <v>-59.57151214999999</v>
      </c>
      <c r="K155" s="709">
        <v>0.46251452455219172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151.76779999999999</v>
      </c>
      <c r="D156" s="707">
        <v>151.76779999999999</v>
      </c>
      <c r="E156" s="708">
        <v>0</v>
      </c>
      <c r="F156" s="706">
        <v>139.64551920000002</v>
      </c>
      <c r="G156" s="707">
        <v>69.822759600000012</v>
      </c>
      <c r="H156" s="707">
        <v>0</v>
      </c>
      <c r="I156" s="707">
        <v>13.416399999999999</v>
      </c>
      <c r="J156" s="707">
        <v>-56.406359600000016</v>
      </c>
      <c r="K156" s="709">
        <v>9.6074690236104598E-2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151.76779999999999</v>
      </c>
      <c r="D157" s="707">
        <v>151.76779999999999</v>
      </c>
      <c r="E157" s="708">
        <v>0</v>
      </c>
      <c r="F157" s="706">
        <v>139.64551920000002</v>
      </c>
      <c r="G157" s="707">
        <v>69.822759600000012</v>
      </c>
      <c r="H157" s="707">
        <v>0</v>
      </c>
      <c r="I157" s="707">
        <v>13.416399999999999</v>
      </c>
      <c r="J157" s="707">
        <v>-56.406359600000016</v>
      </c>
      <c r="K157" s="709">
        <v>9.6074690236104598E-2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80.183800000000005</v>
      </c>
      <c r="D158" s="707">
        <v>80.183800000000005</v>
      </c>
      <c r="E158" s="708">
        <v>0</v>
      </c>
      <c r="F158" s="706">
        <v>85.290633600000007</v>
      </c>
      <c r="G158" s="707">
        <v>42.645316800000003</v>
      </c>
      <c r="H158" s="707">
        <v>0</v>
      </c>
      <c r="I158" s="707">
        <v>6.7163999999999993</v>
      </c>
      <c r="J158" s="707">
        <v>-35.928916800000003</v>
      </c>
      <c r="K158" s="709">
        <v>7.8747216622857857E-2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4.8688000000000002</v>
      </c>
      <c r="D159" s="707">
        <v>4.8688000000000002</v>
      </c>
      <c r="E159" s="708">
        <v>0</v>
      </c>
      <c r="F159" s="706">
        <v>5.1927827999999998</v>
      </c>
      <c r="G159" s="707">
        <v>2.5963913999999999</v>
      </c>
      <c r="H159" s="707">
        <v>0</v>
      </c>
      <c r="I159" s="707">
        <v>0.83640000000000003</v>
      </c>
      <c r="J159" s="707">
        <v>-1.7599913999999999</v>
      </c>
      <c r="K159" s="709">
        <v>0.1610697062083937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20.55</v>
      </c>
      <c r="D160" s="707">
        <v>20.55</v>
      </c>
      <c r="E160" s="708">
        <v>0</v>
      </c>
      <c r="F160" s="706">
        <v>32.760835200000002</v>
      </c>
      <c r="G160" s="707">
        <v>16.380417600000001</v>
      </c>
      <c r="H160" s="707">
        <v>0</v>
      </c>
      <c r="I160" s="707">
        <v>1</v>
      </c>
      <c r="J160" s="707">
        <v>-15.380417600000001</v>
      </c>
      <c r="K160" s="709">
        <v>3.0524252324311926E-2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36.155000000000001</v>
      </c>
      <c r="D161" s="707">
        <v>36.155000000000001</v>
      </c>
      <c r="E161" s="708">
        <v>0</v>
      </c>
      <c r="F161" s="706">
        <v>40.131535200000002</v>
      </c>
      <c r="G161" s="707">
        <v>20.065767600000001</v>
      </c>
      <c r="H161" s="707">
        <v>0</v>
      </c>
      <c r="I161" s="707">
        <v>4.88</v>
      </c>
      <c r="J161" s="707">
        <v>-15.185767600000002</v>
      </c>
      <c r="K161" s="709">
        <v>0.12160013255610515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0.11</v>
      </c>
      <c r="D162" s="707">
        <v>0.11</v>
      </c>
      <c r="E162" s="708">
        <v>0</v>
      </c>
      <c r="F162" s="706">
        <v>0.120522</v>
      </c>
      <c r="G162" s="707">
        <v>6.0261000000000002E-2</v>
      </c>
      <c r="H162" s="707">
        <v>0</v>
      </c>
      <c r="I162" s="707">
        <v>0</v>
      </c>
      <c r="J162" s="707">
        <v>-6.0261000000000002E-2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18.5</v>
      </c>
      <c r="D163" s="707">
        <v>18.5</v>
      </c>
      <c r="E163" s="708">
        <v>0</v>
      </c>
      <c r="F163" s="706">
        <v>7.0849584000000005</v>
      </c>
      <c r="G163" s="707">
        <v>3.5424792000000007</v>
      </c>
      <c r="H163" s="707">
        <v>0</v>
      </c>
      <c r="I163" s="707">
        <v>0</v>
      </c>
      <c r="J163" s="707">
        <v>-3.5424792000000007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25.879000000000001</v>
      </c>
      <c r="D164" s="707">
        <v>25.879000000000001</v>
      </c>
      <c r="E164" s="708">
        <v>0</v>
      </c>
      <c r="F164" s="706">
        <v>20.361063600000001</v>
      </c>
      <c r="G164" s="707">
        <v>10.180531800000001</v>
      </c>
      <c r="H164" s="707">
        <v>0</v>
      </c>
      <c r="I164" s="707">
        <v>5.6</v>
      </c>
      <c r="J164" s="707">
        <v>-4.580531800000001</v>
      </c>
      <c r="K164" s="709">
        <v>0.2750347481847657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25.879000000000001</v>
      </c>
      <c r="D165" s="707">
        <v>25.879000000000001</v>
      </c>
      <c r="E165" s="708">
        <v>0</v>
      </c>
      <c r="F165" s="706">
        <v>20.361063600000001</v>
      </c>
      <c r="G165" s="707">
        <v>10.180531800000001</v>
      </c>
      <c r="H165" s="707">
        <v>0</v>
      </c>
      <c r="I165" s="707">
        <v>5.6</v>
      </c>
      <c r="J165" s="707">
        <v>-4.580531800000001</v>
      </c>
      <c r="K165" s="709">
        <v>0.2750347481847657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15.8</v>
      </c>
      <c r="D166" s="707">
        <v>15.8</v>
      </c>
      <c r="E166" s="708">
        <v>0</v>
      </c>
      <c r="F166" s="706">
        <v>6.3477012000000004</v>
      </c>
      <c r="G166" s="707">
        <v>3.1738506000000002</v>
      </c>
      <c r="H166" s="707">
        <v>0</v>
      </c>
      <c r="I166" s="707">
        <v>1.1000000000000001</v>
      </c>
      <c r="J166" s="707">
        <v>-2.0738506000000001</v>
      </c>
      <c r="K166" s="709">
        <v>0.17329108055684789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15.8</v>
      </c>
      <c r="D167" s="707">
        <v>15.8</v>
      </c>
      <c r="E167" s="708">
        <v>0</v>
      </c>
      <c r="F167" s="706">
        <v>6.3477012000000004</v>
      </c>
      <c r="G167" s="707">
        <v>3.1738506000000002</v>
      </c>
      <c r="H167" s="707">
        <v>0</v>
      </c>
      <c r="I167" s="707">
        <v>1.1000000000000001</v>
      </c>
      <c r="J167" s="707">
        <v>-2.0738506000000001</v>
      </c>
      <c r="K167" s="709">
        <v>0.17329108055684789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29.905000000000001</v>
      </c>
      <c r="D168" s="707">
        <v>29.905000000000001</v>
      </c>
      <c r="E168" s="708">
        <v>0</v>
      </c>
      <c r="F168" s="706">
        <v>27.646120800000002</v>
      </c>
      <c r="G168" s="707">
        <v>13.823060400000003</v>
      </c>
      <c r="H168" s="707">
        <v>0</v>
      </c>
      <c r="I168" s="707">
        <v>0</v>
      </c>
      <c r="J168" s="707">
        <v>-13.823060400000003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29.905000000000001</v>
      </c>
      <c r="D169" s="707">
        <v>29.905000000000001</v>
      </c>
      <c r="E169" s="708">
        <v>0</v>
      </c>
      <c r="F169" s="706">
        <v>27.646120800000002</v>
      </c>
      <c r="G169" s="707">
        <v>13.823060400000003</v>
      </c>
      <c r="H169" s="707">
        <v>0</v>
      </c>
      <c r="I169" s="707">
        <v>0</v>
      </c>
      <c r="J169" s="707">
        <v>-13.823060400000003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6109.9999960000005</v>
      </c>
      <c r="C170" s="707">
        <v>6364.7415999999994</v>
      </c>
      <c r="D170" s="707">
        <v>254.74160399999892</v>
      </c>
      <c r="E170" s="708">
        <v>1.0416925702400603</v>
      </c>
      <c r="F170" s="706">
        <v>4570.6323144000098</v>
      </c>
      <c r="G170" s="707">
        <v>2285.3161572000049</v>
      </c>
      <c r="H170" s="707">
        <v>467.70693999999997</v>
      </c>
      <c r="I170" s="707">
        <v>2457.6895399999999</v>
      </c>
      <c r="J170" s="707">
        <v>172.37338279999494</v>
      </c>
      <c r="K170" s="709">
        <v>0.53771324642696017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5982.9999960000005</v>
      </c>
      <c r="C171" s="707">
        <v>6041.93696</v>
      </c>
      <c r="D171" s="707">
        <v>58.936963999999534</v>
      </c>
      <c r="E171" s="708">
        <v>1.0098507377635639</v>
      </c>
      <c r="F171" s="706">
        <v>4560.1369002000101</v>
      </c>
      <c r="G171" s="707">
        <v>2280.0684501000051</v>
      </c>
      <c r="H171" s="707">
        <v>402.50002000000001</v>
      </c>
      <c r="I171" s="707">
        <v>2342.0298299999999</v>
      </c>
      <c r="J171" s="707">
        <v>61.961379899994881</v>
      </c>
      <c r="K171" s="709">
        <v>0.51358761398090425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5982.9999960000005</v>
      </c>
      <c r="C172" s="707">
        <v>6002.7879599999997</v>
      </c>
      <c r="D172" s="707">
        <v>19.787963999999192</v>
      </c>
      <c r="E172" s="708">
        <v>1.0033073648693345</v>
      </c>
      <c r="F172" s="706">
        <v>4560.1369002000101</v>
      </c>
      <c r="G172" s="707">
        <v>2280.0684501000051</v>
      </c>
      <c r="H172" s="707">
        <v>385.29202000000004</v>
      </c>
      <c r="I172" s="707">
        <v>2316.34483</v>
      </c>
      <c r="J172" s="707">
        <v>36.276379899994936</v>
      </c>
      <c r="K172" s="709">
        <v>0.50795510764126484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218.00000399999999</v>
      </c>
      <c r="C173" s="707">
        <v>255.39828</v>
      </c>
      <c r="D173" s="707">
        <v>37.39827600000001</v>
      </c>
      <c r="E173" s="708">
        <v>1.1715517216229043</v>
      </c>
      <c r="F173" s="706">
        <v>312.25999920000004</v>
      </c>
      <c r="G173" s="707">
        <v>156.12999960000002</v>
      </c>
      <c r="H173" s="707">
        <v>24.4815</v>
      </c>
      <c r="I173" s="707">
        <v>147.84848000000002</v>
      </c>
      <c r="J173" s="707">
        <v>-8.2815195999999958</v>
      </c>
      <c r="K173" s="709">
        <v>0.47347876890662594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1504.000008</v>
      </c>
      <c r="C174" s="707">
        <v>1481.4092700000001</v>
      </c>
      <c r="D174" s="707">
        <v>-22.590737999999874</v>
      </c>
      <c r="E174" s="708">
        <v>0.98497956257989605</v>
      </c>
      <c r="F174" s="706">
        <v>1303.1135609999999</v>
      </c>
      <c r="G174" s="707">
        <v>651.55678049999995</v>
      </c>
      <c r="H174" s="707">
        <v>118.03343</v>
      </c>
      <c r="I174" s="707">
        <v>709.92057</v>
      </c>
      <c r="J174" s="707">
        <v>58.363789500000053</v>
      </c>
      <c r="K174" s="709">
        <v>0.54478795344222497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45.999995999999996</v>
      </c>
      <c r="C175" s="707">
        <v>45.66</v>
      </c>
      <c r="D175" s="707">
        <v>-0.3399959999999993</v>
      </c>
      <c r="E175" s="708">
        <v>0.99260878196598101</v>
      </c>
      <c r="F175" s="706">
        <v>45.66</v>
      </c>
      <c r="G175" s="707">
        <v>22.83</v>
      </c>
      <c r="H175" s="707">
        <v>3.8050000000000002</v>
      </c>
      <c r="I175" s="707">
        <v>22.83</v>
      </c>
      <c r="J175" s="707">
        <v>0</v>
      </c>
      <c r="K175" s="709">
        <v>0.5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1105.999992</v>
      </c>
      <c r="C176" s="707">
        <v>1110.62528</v>
      </c>
      <c r="D176" s="707">
        <v>4.625287999999955</v>
      </c>
      <c r="E176" s="708">
        <v>1.0041819964136129</v>
      </c>
      <c r="F176" s="706">
        <v>1142.9609399999999</v>
      </c>
      <c r="G176" s="707">
        <v>571.48046999999997</v>
      </c>
      <c r="H176" s="707">
        <v>92.706119999999999</v>
      </c>
      <c r="I176" s="707">
        <v>557.2209499999999</v>
      </c>
      <c r="J176" s="707">
        <v>-14.259520000000066</v>
      </c>
      <c r="K176" s="709">
        <v>0.48752405309668756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3097.000008</v>
      </c>
      <c r="C177" s="707">
        <v>3097.50873</v>
      </c>
      <c r="D177" s="707">
        <v>0.50872200000003431</v>
      </c>
      <c r="E177" s="708">
        <v>1.0001642628345773</v>
      </c>
      <c r="F177" s="706">
        <v>1746.7386000000001</v>
      </c>
      <c r="G177" s="707">
        <v>873.36930000000007</v>
      </c>
      <c r="H177" s="707">
        <v>145.55957000000001</v>
      </c>
      <c r="I177" s="707">
        <v>873.35943000000009</v>
      </c>
      <c r="J177" s="707">
        <v>-9.869999999978063E-3</v>
      </c>
      <c r="K177" s="709">
        <v>0.49999434946934818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11.999988</v>
      </c>
      <c r="C178" s="707">
        <v>12.186399999999999</v>
      </c>
      <c r="D178" s="707">
        <v>0.18641199999999891</v>
      </c>
      <c r="E178" s="708">
        <v>1.015534348867682</v>
      </c>
      <c r="F178" s="706">
        <v>9.4037999999999986</v>
      </c>
      <c r="G178" s="707">
        <v>4.7018999999999993</v>
      </c>
      <c r="H178" s="707">
        <v>0.70640000000000003</v>
      </c>
      <c r="I178" s="707">
        <v>5.1654</v>
      </c>
      <c r="J178" s="707">
        <v>0.46350000000000069</v>
      </c>
      <c r="K178" s="709">
        <v>0.54928858546545023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39.149000000000001</v>
      </c>
      <c r="D179" s="707">
        <v>39.149000000000001</v>
      </c>
      <c r="E179" s="708">
        <v>0</v>
      </c>
      <c r="F179" s="706">
        <v>0</v>
      </c>
      <c r="G179" s="707">
        <v>0</v>
      </c>
      <c r="H179" s="707">
        <v>17.207999999999998</v>
      </c>
      <c r="I179" s="707">
        <v>25.684999999999999</v>
      </c>
      <c r="J179" s="707">
        <v>25.684999999999999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39.149000000000001</v>
      </c>
      <c r="D180" s="707">
        <v>39.149000000000001</v>
      </c>
      <c r="E180" s="708">
        <v>0</v>
      </c>
      <c r="F180" s="706">
        <v>0</v>
      </c>
      <c r="G180" s="707">
        <v>0</v>
      </c>
      <c r="H180" s="707">
        <v>17.207999999999998</v>
      </c>
      <c r="I180" s="707">
        <v>25.684999999999999</v>
      </c>
      <c r="J180" s="707">
        <v>25.684999999999999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127</v>
      </c>
      <c r="C181" s="707">
        <v>322.80464000000001</v>
      </c>
      <c r="D181" s="707">
        <v>195.80464000000001</v>
      </c>
      <c r="E181" s="708">
        <v>2.5417688188976379</v>
      </c>
      <c r="F181" s="706">
        <v>10.495414199999999</v>
      </c>
      <c r="G181" s="707">
        <v>5.2477070999999995</v>
      </c>
      <c r="H181" s="707">
        <v>65.206919999999997</v>
      </c>
      <c r="I181" s="707">
        <v>115.65971</v>
      </c>
      <c r="J181" s="707">
        <v>110.4120029</v>
      </c>
      <c r="K181" s="709">
        <v>11.020023392692783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127</v>
      </c>
      <c r="C182" s="707">
        <v>231.32559000000001</v>
      </c>
      <c r="D182" s="707">
        <v>104.32559000000001</v>
      </c>
      <c r="E182" s="708">
        <v>1.8214613385826772</v>
      </c>
      <c r="F182" s="706">
        <v>0</v>
      </c>
      <c r="G182" s="707">
        <v>0</v>
      </c>
      <c r="H182" s="707">
        <v>45.533529999999999</v>
      </c>
      <c r="I182" s="707">
        <v>91.074929999999995</v>
      </c>
      <c r="J182" s="707">
        <v>91.074929999999995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127</v>
      </c>
      <c r="C183" s="707">
        <v>231.32559000000001</v>
      </c>
      <c r="D183" s="707">
        <v>104.32559000000001</v>
      </c>
      <c r="E183" s="708">
        <v>1.8214613385826772</v>
      </c>
      <c r="F183" s="706">
        <v>0</v>
      </c>
      <c r="G183" s="707">
        <v>0</v>
      </c>
      <c r="H183" s="707">
        <v>29.32921</v>
      </c>
      <c r="I183" s="707">
        <v>74.870609999999999</v>
      </c>
      <c r="J183" s="707">
        <v>74.870609999999999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16.204319999999999</v>
      </c>
      <c r="I184" s="707">
        <v>16.204319999999999</v>
      </c>
      <c r="J184" s="707">
        <v>16.204319999999999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28.55885</v>
      </c>
      <c r="D185" s="707">
        <v>28.55885</v>
      </c>
      <c r="E185" s="708">
        <v>0</v>
      </c>
      <c r="F185" s="706">
        <v>0</v>
      </c>
      <c r="G185" s="707">
        <v>0</v>
      </c>
      <c r="H185" s="707">
        <v>4.9113899999999999</v>
      </c>
      <c r="I185" s="707">
        <v>9.8227799999999998</v>
      </c>
      <c r="J185" s="707">
        <v>9.8227799999999998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25.374980000000001</v>
      </c>
      <c r="D186" s="707">
        <v>25.374980000000001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3.1838699999999998</v>
      </c>
      <c r="D187" s="707">
        <v>3.1838699999999998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4.9113899999999999</v>
      </c>
      <c r="I188" s="707">
        <v>9.8227799999999998</v>
      </c>
      <c r="J188" s="707">
        <v>9.8227799999999998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4.4770000000000003</v>
      </c>
      <c r="D189" s="707">
        <v>4.4770000000000003</v>
      </c>
      <c r="E189" s="708">
        <v>0</v>
      </c>
      <c r="F189" s="706">
        <v>10.495414199999999</v>
      </c>
      <c r="G189" s="707">
        <v>5.2477070999999995</v>
      </c>
      <c r="H189" s="707">
        <v>0</v>
      </c>
      <c r="I189" s="707">
        <v>0</v>
      </c>
      <c r="J189" s="707">
        <v>-5.2477070999999995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4.4770000000000003</v>
      </c>
      <c r="D190" s="707">
        <v>4.4770000000000003</v>
      </c>
      <c r="E190" s="708">
        <v>0</v>
      </c>
      <c r="F190" s="706">
        <v>10.495414199999999</v>
      </c>
      <c r="G190" s="707">
        <v>5.2477070999999995</v>
      </c>
      <c r="H190" s="707">
        <v>0</v>
      </c>
      <c r="I190" s="707">
        <v>0</v>
      </c>
      <c r="J190" s="707">
        <v>-5.2477070999999995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58.443199999999997</v>
      </c>
      <c r="D191" s="707">
        <v>58.443199999999997</v>
      </c>
      <c r="E191" s="708">
        <v>0</v>
      </c>
      <c r="F191" s="706">
        <v>0</v>
      </c>
      <c r="G191" s="707">
        <v>0</v>
      </c>
      <c r="H191" s="707">
        <v>14.762</v>
      </c>
      <c r="I191" s="707">
        <v>14.762</v>
      </c>
      <c r="J191" s="707">
        <v>14.762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35.937199999999997</v>
      </c>
      <c r="D192" s="707">
        <v>35.937199999999997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22.506</v>
      </c>
      <c r="D193" s="707">
        <v>22.506</v>
      </c>
      <c r="E193" s="708">
        <v>0</v>
      </c>
      <c r="F193" s="706">
        <v>0</v>
      </c>
      <c r="G193" s="707">
        <v>0</v>
      </c>
      <c r="H193" s="707">
        <v>14.762</v>
      </c>
      <c r="I193" s="707">
        <v>14.762</v>
      </c>
      <c r="J193" s="707">
        <v>14.762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188629.166612</v>
      </c>
      <c r="C194" s="707">
        <v>198986.50241999998</v>
      </c>
      <c r="D194" s="707">
        <v>10357.335807999974</v>
      </c>
      <c r="E194" s="708">
        <v>1.0549084534169864</v>
      </c>
      <c r="F194" s="706">
        <v>140.8994156</v>
      </c>
      <c r="G194" s="707">
        <v>70.449707799999999</v>
      </c>
      <c r="H194" s="707">
        <v>16771.333890000002</v>
      </c>
      <c r="I194" s="707">
        <v>91517.381510000007</v>
      </c>
      <c r="J194" s="707">
        <v>91446.931802200008</v>
      </c>
      <c r="K194" s="709">
        <v>649.52278985889564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188629.166612</v>
      </c>
      <c r="C195" s="707">
        <v>198811.45299000002</v>
      </c>
      <c r="D195" s="707">
        <v>10182.286378000019</v>
      </c>
      <c r="E195" s="708">
        <v>1.0539804451288513</v>
      </c>
      <c r="F195" s="706">
        <v>0.42972160000000004</v>
      </c>
      <c r="G195" s="707">
        <v>0.21486080000000002</v>
      </c>
      <c r="H195" s="707">
        <v>16768.278890000001</v>
      </c>
      <c r="I195" s="707">
        <v>91498.95551</v>
      </c>
      <c r="J195" s="707">
        <v>91498.740649200001</v>
      </c>
      <c r="K195" s="709">
        <v>212926.12591501101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188629.166612</v>
      </c>
      <c r="C196" s="707">
        <v>198811.45299000002</v>
      </c>
      <c r="D196" s="707">
        <v>10182.286378000019</v>
      </c>
      <c r="E196" s="708">
        <v>1.0539804451288513</v>
      </c>
      <c r="F196" s="706">
        <v>0.42972160000000004</v>
      </c>
      <c r="G196" s="707">
        <v>0.21486080000000002</v>
      </c>
      <c r="H196" s="707">
        <v>16768.278890000001</v>
      </c>
      <c r="I196" s="707">
        <v>91498.95551</v>
      </c>
      <c r="J196" s="707">
        <v>91498.740649200001</v>
      </c>
      <c r="K196" s="709">
        <v>212926.12591501101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1.7041269999999999</v>
      </c>
      <c r="C197" s="707">
        <v>0.44241000000000003</v>
      </c>
      <c r="D197" s="707">
        <v>-1.261717</v>
      </c>
      <c r="E197" s="708">
        <v>0.25961093275325142</v>
      </c>
      <c r="F197" s="706">
        <v>0.42972160000000004</v>
      </c>
      <c r="G197" s="707">
        <v>0.21486080000000002</v>
      </c>
      <c r="H197" s="707">
        <v>0</v>
      </c>
      <c r="I197" s="707">
        <v>0</v>
      </c>
      <c r="J197" s="707">
        <v>-0.21486080000000002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0.46138499999999999</v>
      </c>
      <c r="C198" s="707">
        <v>0.35041</v>
      </c>
      <c r="D198" s="707">
        <v>-0.11097499999999999</v>
      </c>
      <c r="E198" s="708">
        <v>0.75947419183545195</v>
      </c>
      <c r="F198" s="706">
        <v>0.34400770000000003</v>
      </c>
      <c r="G198" s="707">
        <v>0.17200385000000001</v>
      </c>
      <c r="H198" s="707">
        <v>0</v>
      </c>
      <c r="I198" s="707">
        <v>0</v>
      </c>
      <c r="J198" s="707">
        <v>-0.17200385000000001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9.1999999999999998E-2</v>
      </c>
      <c r="D199" s="707">
        <v>9.1999999999999998E-2</v>
      </c>
      <c r="E199" s="708">
        <v>0</v>
      </c>
      <c r="F199" s="706">
        <v>8.5713899999999996E-2</v>
      </c>
      <c r="G199" s="707">
        <v>4.2856949999999998E-2</v>
      </c>
      <c r="H199" s="707">
        <v>0</v>
      </c>
      <c r="I199" s="707">
        <v>0</v>
      </c>
      <c r="J199" s="707">
        <v>-4.2856949999999998E-2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1.242742</v>
      </c>
      <c r="C200" s="707">
        <v>0</v>
      </c>
      <c r="D200" s="707">
        <v>-1.242742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4.5554899999999998</v>
      </c>
      <c r="C201" s="707">
        <v>589.21073000000001</v>
      </c>
      <c r="D201" s="707">
        <v>584.65524000000005</v>
      </c>
      <c r="E201" s="708">
        <v>129.34080197739431</v>
      </c>
      <c r="F201" s="706">
        <v>0</v>
      </c>
      <c r="G201" s="707">
        <v>0</v>
      </c>
      <c r="H201" s="707">
        <v>135.9323</v>
      </c>
      <c r="I201" s="707">
        <v>137.96836999999999</v>
      </c>
      <c r="J201" s="707">
        <v>137.96836999999999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4.5554899999999998</v>
      </c>
      <c r="C202" s="707">
        <v>2.1475599999999999</v>
      </c>
      <c r="D202" s="707">
        <v>-2.4079299999999999</v>
      </c>
      <c r="E202" s="708">
        <v>0.47142239363932309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587.06317000000001</v>
      </c>
      <c r="D203" s="707">
        <v>587.06317000000001</v>
      </c>
      <c r="E203" s="708">
        <v>0</v>
      </c>
      <c r="F203" s="706">
        <v>0</v>
      </c>
      <c r="G203" s="707">
        <v>0</v>
      </c>
      <c r="H203" s="707">
        <v>135.9323</v>
      </c>
      <c r="I203" s="707">
        <v>137.96836999999999</v>
      </c>
      <c r="J203" s="707">
        <v>137.96836999999999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188622.906995</v>
      </c>
      <c r="C204" s="707">
        <v>191607.47712999998</v>
      </c>
      <c r="D204" s="707">
        <v>2984.5701349999872</v>
      </c>
      <c r="E204" s="708">
        <v>1.0158229463353521</v>
      </c>
      <c r="F204" s="706">
        <v>0</v>
      </c>
      <c r="G204" s="707">
        <v>0</v>
      </c>
      <c r="H204" s="707">
        <v>14869.091789999999</v>
      </c>
      <c r="I204" s="707">
        <v>89588.669949999996</v>
      </c>
      <c r="J204" s="707">
        <v>89588.669949999996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188622.906995</v>
      </c>
      <c r="C205" s="707">
        <v>191607.47712999998</v>
      </c>
      <c r="D205" s="707">
        <v>2984.5701349999872</v>
      </c>
      <c r="E205" s="708">
        <v>1.0158229463353521</v>
      </c>
      <c r="F205" s="706">
        <v>0</v>
      </c>
      <c r="G205" s="707">
        <v>0</v>
      </c>
      <c r="H205" s="707">
        <v>14869.091789999999</v>
      </c>
      <c r="I205" s="707">
        <v>89588.669949999996</v>
      </c>
      <c r="J205" s="707">
        <v>89588.669949999996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6614.3227200000001</v>
      </c>
      <c r="D206" s="707">
        <v>6614.3227200000001</v>
      </c>
      <c r="E206" s="708">
        <v>0</v>
      </c>
      <c r="F206" s="706">
        <v>0</v>
      </c>
      <c r="G206" s="707">
        <v>0</v>
      </c>
      <c r="H206" s="707">
        <v>1763.2548000000002</v>
      </c>
      <c r="I206" s="707">
        <v>1772.31719</v>
      </c>
      <c r="J206" s="707">
        <v>1772.31719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6614.3227200000001</v>
      </c>
      <c r="D207" s="707">
        <v>6614.3227200000001</v>
      </c>
      <c r="E207" s="708">
        <v>0</v>
      </c>
      <c r="F207" s="706">
        <v>0</v>
      </c>
      <c r="G207" s="707">
        <v>0</v>
      </c>
      <c r="H207" s="707">
        <v>1763.2548000000002</v>
      </c>
      <c r="I207" s="707">
        <v>1772.31719</v>
      </c>
      <c r="J207" s="707">
        <v>1772.31719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74.794429999999991</v>
      </c>
      <c r="D208" s="707">
        <v>74.794429999999991</v>
      </c>
      <c r="E208" s="708">
        <v>0</v>
      </c>
      <c r="F208" s="706">
        <v>4.3169529000000004</v>
      </c>
      <c r="G208" s="707">
        <v>2.1584764500000002</v>
      </c>
      <c r="H208" s="707">
        <v>3.0550000000000002</v>
      </c>
      <c r="I208" s="707">
        <v>12.055</v>
      </c>
      <c r="J208" s="707">
        <v>9.8965235499999995</v>
      </c>
      <c r="K208" s="709">
        <v>2.7924789265131893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69.25</v>
      </c>
      <c r="D209" s="707">
        <v>69.25</v>
      </c>
      <c r="E209" s="708">
        <v>0</v>
      </c>
      <c r="F209" s="706">
        <v>0</v>
      </c>
      <c r="G209" s="707">
        <v>0</v>
      </c>
      <c r="H209" s="707">
        <v>3</v>
      </c>
      <c r="I209" s="707">
        <v>12</v>
      </c>
      <c r="J209" s="707">
        <v>12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69.25</v>
      </c>
      <c r="D210" s="707">
        <v>69.25</v>
      </c>
      <c r="E210" s="708">
        <v>0</v>
      </c>
      <c r="F210" s="706">
        <v>0</v>
      </c>
      <c r="G210" s="707">
        <v>0</v>
      </c>
      <c r="H210" s="707">
        <v>3</v>
      </c>
      <c r="I210" s="707">
        <v>12</v>
      </c>
      <c r="J210" s="707">
        <v>12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69.25</v>
      </c>
      <c r="D211" s="707">
        <v>69.25</v>
      </c>
      <c r="E211" s="708">
        <v>0</v>
      </c>
      <c r="F211" s="706">
        <v>0</v>
      </c>
      <c r="G211" s="707">
        <v>0</v>
      </c>
      <c r="H211" s="707">
        <v>3</v>
      </c>
      <c r="I211" s="707">
        <v>12</v>
      </c>
      <c r="J211" s="707">
        <v>12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5.5444300000000002</v>
      </c>
      <c r="D212" s="707">
        <v>5.5444300000000002</v>
      </c>
      <c r="E212" s="708">
        <v>0</v>
      </c>
      <c r="F212" s="706">
        <v>4.3169529000000004</v>
      </c>
      <c r="G212" s="707">
        <v>2.1584764500000002</v>
      </c>
      <c r="H212" s="707">
        <v>5.5E-2</v>
      </c>
      <c r="I212" s="707">
        <v>5.5E-2</v>
      </c>
      <c r="J212" s="707">
        <v>-2.1034764500000001</v>
      </c>
      <c r="K212" s="709">
        <v>1.2740467935149349E-2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-2.5000000000000001E-4</v>
      </c>
      <c r="D213" s="707">
        <v>-2.5000000000000001E-4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-2.5000000000000001E-4</v>
      </c>
      <c r="D214" s="707">
        <v>-2.5000000000000001E-4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5.5446800000000005</v>
      </c>
      <c r="D215" s="707">
        <v>5.5446800000000005</v>
      </c>
      <c r="E215" s="708">
        <v>0</v>
      </c>
      <c r="F215" s="706">
        <v>4.3169529000000004</v>
      </c>
      <c r="G215" s="707">
        <v>2.1584764500000002</v>
      </c>
      <c r="H215" s="707">
        <v>5.5E-2</v>
      </c>
      <c r="I215" s="707">
        <v>5.5E-2</v>
      </c>
      <c r="J215" s="707">
        <v>-2.1034764500000001</v>
      </c>
      <c r="K215" s="709">
        <v>1.2740467935149349E-2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0.16200000000000001</v>
      </c>
      <c r="D216" s="707">
        <v>0.16200000000000001</v>
      </c>
      <c r="E216" s="708">
        <v>0</v>
      </c>
      <c r="F216" s="706">
        <v>9.9149500000000002E-2</v>
      </c>
      <c r="G216" s="707">
        <v>4.9574750000000001E-2</v>
      </c>
      <c r="H216" s="707">
        <v>5.5E-2</v>
      </c>
      <c r="I216" s="707">
        <v>5.5E-2</v>
      </c>
      <c r="J216" s="707">
        <v>5.4252499999999995E-3</v>
      </c>
      <c r="K216" s="709">
        <v>0.55471787553139451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5.21E-2</v>
      </c>
      <c r="D217" s="707">
        <v>5.21E-2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5.3305800000000003</v>
      </c>
      <c r="D218" s="707">
        <v>5.3305800000000003</v>
      </c>
      <c r="E218" s="708">
        <v>0</v>
      </c>
      <c r="F218" s="706">
        <v>4.2178034000000002</v>
      </c>
      <c r="G218" s="707">
        <v>2.1089017000000001</v>
      </c>
      <c r="H218" s="707">
        <v>0</v>
      </c>
      <c r="I218" s="707">
        <v>0</v>
      </c>
      <c r="J218" s="707">
        <v>-2.1089017000000001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100.255</v>
      </c>
      <c r="D219" s="707">
        <v>100.255</v>
      </c>
      <c r="E219" s="708">
        <v>0</v>
      </c>
      <c r="F219" s="706">
        <v>136.15274110000001</v>
      </c>
      <c r="G219" s="707">
        <v>68.076370550000007</v>
      </c>
      <c r="H219" s="707">
        <v>0</v>
      </c>
      <c r="I219" s="707">
        <v>6.3710000000000004</v>
      </c>
      <c r="J219" s="707">
        <v>-61.705370550000005</v>
      </c>
      <c r="K219" s="709">
        <v>4.6793035149550875E-2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100.255</v>
      </c>
      <c r="D220" s="707">
        <v>100.255</v>
      </c>
      <c r="E220" s="708">
        <v>0</v>
      </c>
      <c r="F220" s="706">
        <v>136.15274110000001</v>
      </c>
      <c r="G220" s="707">
        <v>68.076370550000007</v>
      </c>
      <c r="H220" s="707">
        <v>0</v>
      </c>
      <c r="I220" s="707">
        <v>6.3710000000000004</v>
      </c>
      <c r="J220" s="707">
        <v>-61.705370550000005</v>
      </c>
      <c r="K220" s="709">
        <v>4.6793035149550875E-2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100.255</v>
      </c>
      <c r="D221" s="707">
        <v>100.255</v>
      </c>
      <c r="E221" s="708">
        <v>0</v>
      </c>
      <c r="F221" s="706">
        <v>136.15274110000001</v>
      </c>
      <c r="G221" s="707">
        <v>68.076370550000007</v>
      </c>
      <c r="H221" s="707">
        <v>0</v>
      </c>
      <c r="I221" s="707">
        <v>6.3710000000000004</v>
      </c>
      <c r="J221" s="707">
        <v>-61.705370550000005</v>
      </c>
      <c r="K221" s="709">
        <v>4.6793035149550875E-2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100.255</v>
      </c>
      <c r="D222" s="707">
        <v>100.255</v>
      </c>
      <c r="E222" s="708">
        <v>0</v>
      </c>
      <c r="F222" s="706">
        <v>136.15274110000001</v>
      </c>
      <c r="G222" s="707">
        <v>68.076370550000007</v>
      </c>
      <c r="H222" s="707">
        <v>0</v>
      </c>
      <c r="I222" s="707">
        <v>6.3710000000000004</v>
      </c>
      <c r="J222" s="707">
        <v>-61.705370550000005</v>
      </c>
      <c r="K222" s="709">
        <v>4.6793035149550875E-2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13891.53285</v>
      </c>
      <c r="D223" s="707">
        <v>13891.53285</v>
      </c>
      <c r="E223" s="708">
        <v>0</v>
      </c>
      <c r="F223" s="706">
        <v>0</v>
      </c>
      <c r="G223" s="707">
        <v>0</v>
      </c>
      <c r="H223" s="707">
        <v>1484.11078</v>
      </c>
      <c r="I223" s="707">
        <v>7480.9608600000001</v>
      </c>
      <c r="J223" s="707">
        <v>7480.9608600000001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13891.53285</v>
      </c>
      <c r="D224" s="707">
        <v>13891.53285</v>
      </c>
      <c r="E224" s="708">
        <v>0</v>
      </c>
      <c r="F224" s="706">
        <v>0</v>
      </c>
      <c r="G224" s="707">
        <v>0</v>
      </c>
      <c r="H224" s="707">
        <v>1484.11078</v>
      </c>
      <c r="I224" s="707">
        <v>7480.9608600000001</v>
      </c>
      <c r="J224" s="707">
        <v>7480.9608600000001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13891.53285</v>
      </c>
      <c r="D225" s="707">
        <v>13891.53285</v>
      </c>
      <c r="E225" s="708">
        <v>0</v>
      </c>
      <c r="F225" s="706">
        <v>0</v>
      </c>
      <c r="G225" s="707">
        <v>0</v>
      </c>
      <c r="H225" s="707">
        <v>1484.11078</v>
      </c>
      <c r="I225" s="707">
        <v>7480.9608600000001</v>
      </c>
      <c r="J225" s="707">
        <v>7480.9608600000001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393.96021000000002</v>
      </c>
      <c r="D226" s="707">
        <v>393.96021000000002</v>
      </c>
      <c r="E226" s="708">
        <v>0</v>
      </c>
      <c r="F226" s="706">
        <v>0</v>
      </c>
      <c r="G226" s="707">
        <v>0</v>
      </c>
      <c r="H226" s="707">
        <v>-147.43448999999998</v>
      </c>
      <c r="I226" s="707">
        <v>166.54113000000001</v>
      </c>
      <c r="J226" s="707">
        <v>166.54113000000001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393.96021000000002</v>
      </c>
      <c r="D227" s="707">
        <v>393.96021000000002</v>
      </c>
      <c r="E227" s="708">
        <v>0</v>
      </c>
      <c r="F227" s="706">
        <v>0</v>
      </c>
      <c r="G227" s="707">
        <v>0</v>
      </c>
      <c r="H227" s="707">
        <v>-147.43448999999998</v>
      </c>
      <c r="I227" s="707">
        <v>166.54113000000001</v>
      </c>
      <c r="J227" s="707">
        <v>166.54113000000001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53.140999999999998</v>
      </c>
      <c r="D228" s="707">
        <v>53.140999999999998</v>
      </c>
      <c r="E228" s="708">
        <v>0</v>
      </c>
      <c r="F228" s="706">
        <v>0</v>
      </c>
      <c r="G228" s="707">
        <v>0</v>
      </c>
      <c r="H228" s="707">
        <v>3.74</v>
      </c>
      <c r="I228" s="707">
        <v>19.25</v>
      </c>
      <c r="J228" s="707">
        <v>19.25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53.140999999999998</v>
      </c>
      <c r="D229" s="707">
        <v>53.140999999999998</v>
      </c>
      <c r="E229" s="708">
        <v>0</v>
      </c>
      <c r="F229" s="706">
        <v>0</v>
      </c>
      <c r="G229" s="707">
        <v>0</v>
      </c>
      <c r="H229" s="707">
        <v>3.74</v>
      </c>
      <c r="I229" s="707">
        <v>19.25</v>
      </c>
      <c r="J229" s="707">
        <v>19.25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144.71494000000001</v>
      </c>
      <c r="D230" s="707">
        <v>144.71494000000001</v>
      </c>
      <c r="E230" s="708">
        <v>0</v>
      </c>
      <c r="F230" s="706">
        <v>0</v>
      </c>
      <c r="G230" s="707">
        <v>0</v>
      </c>
      <c r="H230" s="707">
        <v>9.5231000000000012</v>
      </c>
      <c r="I230" s="707">
        <v>59.144640000000003</v>
      </c>
      <c r="J230" s="707">
        <v>59.144640000000003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74.426000000000002</v>
      </c>
      <c r="D231" s="707">
        <v>74.426000000000002</v>
      </c>
      <c r="E231" s="708">
        <v>0</v>
      </c>
      <c r="F231" s="706">
        <v>0</v>
      </c>
      <c r="G231" s="707">
        <v>0</v>
      </c>
      <c r="H231" s="707">
        <v>7.274</v>
      </c>
      <c r="I231" s="707">
        <v>37.835999999999999</v>
      </c>
      <c r="J231" s="707">
        <v>37.835999999999999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42.1355</v>
      </c>
      <c r="D232" s="707">
        <v>42.1355</v>
      </c>
      <c r="E232" s="708">
        <v>0</v>
      </c>
      <c r="F232" s="706">
        <v>0</v>
      </c>
      <c r="G232" s="707">
        <v>0</v>
      </c>
      <c r="H232" s="707">
        <v>0</v>
      </c>
      <c r="I232" s="707">
        <v>0.71079999999999999</v>
      </c>
      <c r="J232" s="707">
        <v>0.71079999999999999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28.15344</v>
      </c>
      <c r="D233" s="707">
        <v>28.15344</v>
      </c>
      <c r="E233" s="708">
        <v>0</v>
      </c>
      <c r="F233" s="706">
        <v>0</v>
      </c>
      <c r="G233" s="707">
        <v>0</v>
      </c>
      <c r="H233" s="707">
        <v>2.2490999999999999</v>
      </c>
      <c r="I233" s="707">
        <v>20.597840000000001</v>
      </c>
      <c r="J233" s="707">
        <v>20.597840000000001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45.701560000000001</v>
      </c>
      <c r="D234" s="707">
        <v>45.701560000000001</v>
      </c>
      <c r="E234" s="708">
        <v>0</v>
      </c>
      <c r="F234" s="706">
        <v>0</v>
      </c>
      <c r="G234" s="707">
        <v>0</v>
      </c>
      <c r="H234" s="707">
        <v>5.3520500000000002</v>
      </c>
      <c r="I234" s="707">
        <v>30.825020000000002</v>
      </c>
      <c r="J234" s="707">
        <v>30.825020000000002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45.701560000000001</v>
      </c>
      <c r="D235" s="707">
        <v>45.701560000000001</v>
      </c>
      <c r="E235" s="708">
        <v>0</v>
      </c>
      <c r="F235" s="706">
        <v>0</v>
      </c>
      <c r="G235" s="707">
        <v>0</v>
      </c>
      <c r="H235" s="707">
        <v>5.3520500000000002</v>
      </c>
      <c r="I235" s="707">
        <v>30.825020000000002</v>
      </c>
      <c r="J235" s="707">
        <v>30.825020000000002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276.70693999999997</v>
      </c>
      <c r="D236" s="707">
        <v>276.70693999999997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276.70693999999997</v>
      </c>
      <c r="D237" s="707">
        <v>276.70693999999997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1.9950000000000001</v>
      </c>
      <c r="D238" s="707">
        <v>1.9950000000000001</v>
      </c>
      <c r="E238" s="708">
        <v>0</v>
      </c>
      <c r="F238" s="706">
        <v>0</v>
      </c>
      <c r="G238" s="707">
        <v>0</v>
      </c>
      <c r="H238" s="707">
        <v>7.0000000000000007E-2</v>
      </c>
      <c r="I238" s="707">
        <v>0.89300000000000002</v>
      </c>
      <c r="J238" s="707">
        <v>0.89300000000000002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1.9950000000000001</v>
      </c>
      <c r="D239" s="707">
        <v>1.9950000000000001</v>
      </c>
      <c r="E239" s="708">
        <v>0</v>
      </c>
      <c r="F239" s="706">
        <v>0</v>
      </c>
      <c r="G239" s="707">
        <v>0</v>
      </c>
      <c r="H239" s="707">
        <v>7.0000000000000007E-2</v>
      </c>
      <c r="I239" s="707">
        <v>0.89300000000000002</v>
      </c>
      <c r="J239" s="707">
        <v>0.89300000000000002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1106.74595</v>
      </c>
      <c r="D240" s="707">
        <v>1106.74595</v>
      </c>
      <c r="E240" s="708">
        <v>0</v>
      </c>
      <c r="F240" s="706">
        <v>0</v>
      </c>
      <c r="G240" s="707">
        <v>0</v>
      </c>
      <c r="H240" s="707">
        <v>546.01489000000004</v>
      </c>
      <c r="I240" s="707">
        <v>1271.41626</v>
      </c>
      <c r="J240" s="707">
        <v>1271.41626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1106.74595</v>
      </c>
      <c r="D241" s="707">
        <v>1106.74595</v>
      </c>
      <c r="E241" s="708">
        <v>0</v>
      </c>
      <c r="F241" s="706">
        <v>0</v>
      </c>
      <c r="G241" s="707">
        <v>0</v>
      </c>
      <c r="H241" s="707">
        <v>546.01489000000004</v>
      </c>
      <c r="I241" s="707">
        <v>1271.41626</v>
      </c>
      <c r="J241" s="707">
        <v>1271.41626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1589.2450900000001</v>
      </c>
      <c r="D242" s="707">
        <v>1589.2450900000001</v>
      </c>
      <c r="E242" s="708">
        <v>0</v>
      </c>
      <c r="F242" s="706">
        <v>0</v>
      </c>
      <c r="G242" s="707">
        <v>0</v>
      </c>
      <c r="H242" s="707">
        <v>125.15680999999999</v>
      </c>
      <c r="I242" s="707">
        <v>811.74211000000003</v>
      </c>
      <c r="J242" s="707">
        <v>811.74211000000003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1589.2450900000001</v>
      </c>
      <c r="D243" s="707">
        <v>1589.2450900000001</v>
      </c>
      <c r="E243" s="708">
        <v>0</v>
      </c>
      <c r="F243" s="706">
        <v>0</v>
      </c>
      <c r="G243" s="707">
        <v>0</v>
      </c>
      <c r="H243" s="707">
        <v>125.15680999999999</v>
      </c>
      <c r="I243" s="707">
        <v>811.74211000000003</v>
      </c>
      <c r="J243" s="707">
        <v>811.74211000000003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10279.32216</v>
      </c>
      <c r="D244" s="707">
        <v>10279.32216</v>
      </c>
      <c r="E244" s="708">
        <v>0</v>
      </c>
      <c r="F244" s="706">
        <v>0</v>
      </c>
      <c r="G244" s="707">
        <v>0</v>
      </c>
      <c r="H244" s="707">
        <v>941.68842000000006</v>
      </c>
      <c r="I244" s="707">
        <v>5121.1486999999997</v>
      </c>
      <c r="J244" s="707">
        <v>5121.1486999999997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10279.32216</v>
      </c>
      <c r="D245" s="707">
        <v>10279.32216</v>
      </c>
      <c r="E245" s="708">
        <v>0</v>
      </c>
      <c r="F245" s="706">
        <v>0</v>
      </c>
      <c r="G245" s="707">
        <v>0</v>
      </c>
      <c r="H245" s="707">
        <v>941.68842000000006</v>
      </c>
      <c r="I245" s="707">
        <v>5121.1486999999997</v>
      </c>
      <c r="J245" s="707">
        <v>5121.1486999999997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29.423590000000001</v>
      </c>
      <c r="D246" s="707">
        <v>29.423590000000001</v>
      </c>
      <c r="E246" s="708">
        <v>0</v>
      </c>
      <c r="F246" s="706">
        <v>0</v>
      </c>
      <c r="G246" s="707">
        <v>0</v>
      </c>
      <c r="H246" s="707">
        <v>0.97748999999999997</v>
      </c>
      <c r="I246" s="707">
        <v>15.48915</v>
      </c>
      <c r="J246" s="707">
        <v>15.48915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29.423590000000001</v>
      </c>
      <c r="D247" s="707">
        <v>29.423590000000001</v>
      </c>
      <c r="E247" s="708">
        <v>0</v>
      </c>
      <c r="F247" s="706">
        <v>0</v>
      </c>
      <c r="G247" s="707">
        <v>0</v>
      </c>
      <c r="H247" s="707">
        <v>0.97748999999999997</v>
      </c>
      <c r="I247" s="707">
        <v>15.48915</v>
      </c>
      <c r="J247" s="707">
        <v>15.48915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29.423590000000001</v>
      </c>
      <c r="D248" s="707">
        <v>29.423590000000001</v>
      </c>
      <c r="E248" s="708">
        <v>0</v>
      </c>
      <c r="F248" s="706">
        <v>0</v>
      </c>
      <c r="G248" s="707">
        <v>0</v>
      </c>
      <c r="H248" s="707">
        <v>0.97748999999999997</v>
      </c>
      <c r="I248" s="707">
        <v>15.48915</v>
      </c>
      <c r="J248" s="707">
        <v>15.48915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29.423590000000001</v>
      </c>
      <c r="D249" s="707">
        <v>29.423590000000001</v>
      </c>
      <c r="E249" s="708">
        <v>0</v>
      </c>
      <c r="F249" s="706">
        <v>0</v>
      </c>
      <c r="G249" s="707">
        <v>0</v>
      </c>
      <c r="H249" s="707">
        <v>0.97748999999999997</v>
      </c>
      <c r="I249" s="707">
        <v>15.48915</v>
      </c>
      <c r="J249" s="707">
        <v>15.48915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24.94659</v>
      </c>
      <c r="D250" s="707">
        <v>24.94659</v>
      </c>
      <c r="E250" s="708">
        <v>0</v>
      </c>
      <c r="F250" s="706">
        <v>0</v>
      </c>
      <c r="G250" s="707">
        <v>0</v>
      </c>
      <c r="H250" s="707">
        <v>0.97748999999999997</v>
      </c>
      <c r="I250" s="707">
        <v>15.163549999999999</v>
      </c>
      <c r="J250" s="707">
        <v>15.163549999999999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4.4770000000000003</v>
      </c>
      <c r="D251" s="707">
        <v>4.4770000000000003</v>
      </c>
      <c r="E251" s="708">
        <v>0</v>
      </c>
      <c r="F251" s="706">
        <v>0</v>
      </c>
      <c r="G251" s="707">
        <v>0</v>
      </c>
      <c r="H251" s="707">
        <v>0</v>
      </c>
      <c r="I251" s="707">
        <v>0.3256</v>
      </c>
      <c r="J251" s="707">
        <v>0.3256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DDE65AD-EB6A-4E41-AF4C-4A2F4C79544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578</v>
      </c>
      <c r="C6" s="713">
        <v>3745.4038499999997</v>
      </c>
      <c r="D6" s="713">
        <v>4032.6954000000005</v>
      </c>
      <c r="E6" s="713"/>
      <c r="F6" s="713">
        <v>3100.0334100000005</v>
      </c>
      <c r="G6" s="713">
        <v>0</v>
      </c>
      <c r="H6" s="713">
        <v>3100.0334100000005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206.71847</v>
      </c>
      <c r="D7" s="713">
        <v>250.18370999999988</v>
      </c>
      <c r="E7" s="713"/>
      <c r="F7" s="713">
        <v>128.53864999999999</v>
      </c>
      <c r="G7" s="713">
        <v>0</v>
      </c>
      <c r="H7" s="713">
        <v>128.53864999999999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68.081850000000003</v>
      </c>
      <c r="D8" s="713">
        <v>52.746389999999991</v>
      </c>
      <c r="E8" s="713"/>
      <c r="F8" s="713">
        <v>26.336499999999994</v>
      </c>
      <c r="G8" s="713">
        <v>0</v>
      </c>
      <c r="H8" s="713">
        <v>26.336499999999994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581</v>
      </c>
      <c r="C9" s="713">
        <v>0</v>
      </c>
      <c r="D9" s="713">
        <v>3.9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582</v>
      </c>
      <c r="C10" s="713">
        <v>946.42961000000059</v>
      </c>
      <c r="D10" s="713">
        <v>927.99539000000118</v>
      </c>
      <c r="E10" s="713"/>
      <c r="F10" s="713">
        <v>692.57215000000065</v>
      </c>
      <c r="G10" s="713">
        <v>0</v>
      </c>
      <c r="H10" s="713">
        <v>692.57215000000065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583</v>
      </c>
      <c r="C11" s="713">
        <v>0</v>
      </c>
      <c r="D11" s="713">
        <v>122.41066000000004</v>
      </c>
      <c r="E11" s="713"/>
      <c r="F11" s="713">
        <v>151.55634000000003</v>
      </c>
      <c r="G11" s="713">
        <v>0</v>
      </c>
      <c r="H11" s="713">
        <v>151.55634000000003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584</v>
      </c>
      <c r="C12" s="713">
        <v>31.995510000000003</v>
      </c>
      <c r="D12" s="713">
        <v>10.536860000000001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585</v>
      </c>
      <c r="C13" s="713">
        <v>320.32491999999996</v>
      </c>
      <c r="D13" s="713">
        <v>215.64473000000004</v>
      </c>
      <c r="E13" s="713"/>
      <c r="F13" s="713">
        <v>249.13977999999997</v>
      </c>
      <c r="G13" s="713">
        <v>0</v>
      </c>
      <c r="H13" s="713">
        <v>249.13977999999997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586</v>
      </c>
      <c r="C14" s="713">
        <v>12.118730000000001</v>
      </c>
      <c r="D14" s="713">
        <v>6.3103400000000001</v>
      </c>
      <c r="E14" s="713"/>
      <c r="F14" s="713">
        <v>11.123130000000002</v>
      </c>
      <c r="G14" s="713">
        <v>0</v>
      </c>
      <c r="H14" s="713">
        <v>11.123130000000002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587</v>
      </c>
      <c r="C15" s="713">
        <v>112.94075000000001</v>
      </c>
      <c r="D15" s="713">
        <v>113.70086999999998</v>
      </c>
      <c r="E15" s="713"/>
      <c r="F15" s="713">
        <v>129.76653999999999</v>
      </c>
      <c r="G15" s="713">
        <v>0</v>
      </c>
      <c r="H15" s="713">
        <v>129.76653999999999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588</v>
      </c>
      <c r="C16" s="713">
        <v>5444.0136899999998</v>
      </c>
      <c r="D16" s="713">
        <v>5736.1243500000019</v>
      </c>
      <c r="E16" s="713"/>
      <c r="F16" s="713">
        <v>4489.0664999999999</v>
      </c>
      <c r="G16" s="713">
        <v>0</v>
      </c>
      <c r="H16" s="713">
        <v>4489.0664999999999</v>
      </c>
      <c r="I16" s="714" t="s">
        <v>329</v>
      </c>
      <c r="J16" s="715" t="s">
        <v>589</v>
      </c>
    </row>
    <row r="18" spans="1:10" ht="14.45" customHeight="1" x14ac:dyDescent="0.2">
      <c r="A18" s="711" t="s">
        <v>576</v>
      </c>
      <c r="B18" s="712" t="s">
        <v>577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590</v>
      </c>
      <c r="B19" s="712" t="s">
        <v>591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590</v>
      </c>
      <c r="B20" s="712" t="s">
        <v>578</v>
      </c>
      <c r="C20" s="713">
        <v>431.08522999999974</v>
      </c>
      <c r="D20" s="713">
        <v>422.66609000000011</v>
      </c>
      <c r="E20" s="713"/>
      <c r="F20" s="713">
        <v>406.64172000000008</v>
      </c>
      <c r="G20" s="713">
        <v>0</v>
      </c>
      <c r="H20" s="713">
        <v>406.64172000000008</v>
      </c>
      <c r="I20" s="714" t="s">
        <v>329</v>
      </c>
      <c r="J20" s="715" t="s">
        <v>1</v>
      </c>
    </row>
    <row r="21" spans="1:10" ht="14.45" customHeight="1" x14ac:dyDescent="0.2">
      <c r="A21" s="711" t="s">
        <v>590</v>
      </c>
      <c r="B21" s="712" t="s">
        <v>579</v>
      </c>
      <c r="C21" s="713">
        <v>5.1623899999999994</v>
      </c>
      <c r="D21" s="713">
        <v>7.5764699999999996</v>
      </c>
      <c r="E21" s="713"/>
      <c r="F21" s="713">
        <v>3.6253699999999998</v>
      </c>
      <c r="G21" s="713">
        <v>0</v>
      </c>
      <c r="H21" s="713">
        <v>3.6253699999999998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590</v>
      </c>
      <c r="B22" s="712" t="s">
        <v>580</v>
      </c>
      <c r="C22" s="713">
        <v>8.8053899999999992</v>
      </c>
      <c r="D22" s="713">
        <v>6.028010000000001</v>
      </c>
      <c r="E22" s="713"/>
      <c r="F22" s="713">
        <v>4.4711099999999995</v>
      </c>
      <c r="G22" s="713">
        <v>0</v>
      </c>
      <c r="H22" s="713">
        <v>4.4711099999999995</v>
      </c>
      <c r="I22" s="714" t="s">
        <v>329</v>
      </c>
      <c r="J22" s="715" t="s">
        <v>1</v>
      </c>
    </row>
    <row r="23" spans="1:10" ht="14.45" customHeight="1" x14ac:dyDescent="0.2">
      <c r="A23" s="711" t="s">
        <v>590</v>
      </c>
      <c r="B23" s="712" t="s">
        <v>582</v>
      </c>
      <c r="C23" s="713">
        <v>0</v>
      </c>
      <c r="D23" s="713">
        <v>35.537120000000002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590</v>
      </c>
      <c r="B24" s="712" t="s">
        <v>583</v>
      </c>
      <c r="C24" s="713">
        <v>0</v>
      </c>
      <c r="D24" s="713">
        <v>0</v>
      </c>
      <c r="E24" s="713"/>
      <c r="F24" s="713">
        <v>9.1298999999999992</v>
      </c>
      <c r="G24" s="713">
        <v>0</v>
      </c>
      <c r="H24" s="713">
        <v>9.1298999999999992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590</v>
      </c>
      <c r="B25" s="712" t="s">
        <v>585</v>
      </c>
      <c r="C25" s="713">
        <v>88.285659999999979</v>
      </c>
      <c r="D25" s="713">
        <v>78.746190000000013</v>
      </c>
      <c r="E25" s="713"/>
      <c r="F25" s="713">
        <v>129.70075999999997</v>
      </c>
      <c r="G25" s="713">
        <v>0</v>
      </c>
      <c r="H25" s="713">
        <v>129.70075999999997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590</v>
      </c>
      <c r="B26" s="712" t="s">
        <v>586</v>
      </c>
      <c r="C26" s="713">
        <v>6.0886100000000001</v>
      </c>
      <c r="D26" s="713">
        <v>2.4741900000000001</v>
      </c>
      <c r="E26" s="713"/>
      <c r="F26" s="713">
        <v>0.50349999999999995</v>
      </c>
      <c r="G26" s="713">
        <v>0</v>
      </c>
      <c r="H26" s="713">
        <v>0.50349999999999995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590</v>
      </c>
      <c r="B27" s="712" t="s">
        <v>587</v>
      </c>
      <c r="C27" s="713">
        <v>1.6559999999999999</v>
      </c>
      <c r="D27" s="713">
        <v>2.76</v>
      </c>
      <c r="E27" s="713"/>
      <c r="F27" s="713">
        <v>18.457260000000002</v>
      </c>
      <c r="G27" s="713">
        <v>0</v>
      </c>
      <c r="H27" s="713">
        <v>18.457260000000002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590</v>
      </c>
      <c r="B28" s="712" t="s">
        <v>592</v>
      </c>
      <c r="C28" s="713">
        <v>541.08327999999972</v>
      </c>
      <c r="D28" s="713">
        <v>555.78807000000018</v>
      </c>
      <c r="E28" s="713"/>
      <c r="F28" s="713">
        <v>572.52962000000014</v>
      </c>
      <c r="G28" s="713">
        <v>0</v>
      </c>
      <c r="H28" s="713">
        <v>572.52962000000014</v>
      </c>
      <c r="I28" s="714" t="s">
        <v>329</v>
      </c>
      <c r="J28" s="715" t="s">
        <v>593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594</v>
      </c>
    </row>
    <row r="30" spans="1:10" ht="14.45" customHeight="1" x14ac:dyDescent="0.2">
      <c r="A30" s="711" t="s">
        <v>595</v>
      </c>
      <c r="B30" s="712" t="s">
        <v>596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595</v>
      </c>
      <c r="B31" s="712" t="s">
        <v>578</v>
      </c>
      <c r="C31" s="713">
        <v>0.30670999999999998</v>
      </c>
      <c r="D31" s="713">
        <v>0.22538</v>
      </c>
      <c r="E31" s="713"/>
      <c r="F31" s="713">
        <v>0.27982000000000007</v>
      </c>
      <c r="G31" s="713">
        <v>0</v>
      </c>
      <c r="H31" s="713">
        <v>0.27982000000000007</v>
      </c>
      <c r="I31" s="714" t="s">
        <v>329</v>
      </c>
      <c r="J31" s="715" t="s">
        <v>1</v>
      </c>
    </row>
    <row r="32" spans="1:10" ht="14.45" customHeight="1" x14ac:dyDescent="0.2">
      <c r="A32" s="711" t="s">
        <v>595</v>
      </c>
      <c r="B32" s="712" t="s">
        <v>597</v>
      </c>
      <c r="C32" s="713">
        <v>0.30670999999999998</v>
      </c>
      <c r="D32" s="713">
        <v>0.22538</v>
      </c>
      <c r="E32" s="713"/>
      <c r="F32" s="713">
        <v>0.27982000000000007</v>
      </c>
      <c r="G32" s="713">
        <v>0</v>
      </c>
      <c r="H32" s="713">
        <v>0.27982000000000007</v>
      </c>
      <c r="I32" s="714" t="s">
        <v>329</v>
      </c>
      <c r="J32" s="715" t="s">
        <v>593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594</v>
      </c>
    </row>
    <row r="34" spans="1:10" ht="14.45" customHeight="1" x14ac:dyDescent="0.2">
      <c r="A34" s="711" t="s">
        <v>598</v>
      </c>
      <c r="B34" s="712" t="s">
        <v>599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598</v>
      </c>
      <c r="B35" s="712" t="s">
        <v>578</v>
      </c>
      <c r="C35" s="713">
        <v>2269.7042799999995</v>
      </c>
      <c r="D35" s="713">
        <v>2481.372350000001</v>
      </c>
      <c r="E35" s="713"/>
      <c r="F35" s="713">
        <v>1759.8416900000004</v>
      </c>
      <c r="G35" s="713">
        <v>0</v>
      </c>
      <c r="H35" s="713">
        <v>1759.8416900000004</v>
      </c>
      <c r="I35" s="714" t="s">
        <v>329</v>
      </c>
      <c r="J35" s="715" t="s">
        <v>1</v>
      </c>
    </row>
    <row r="36" spans="1:10" ht="14.45" customHeight="1" x14ac:dyDescent="0.2">
      <c r="A36" s="711" t="s">
        <v>598</v>
      </c>
      <c r="B36" s="712" t="s">
        <v>579</v>
      </c>
      <c r="C36" s="713">
        <v>201.55608000000001</v>
      </c>
      <c r="D36" s="713">
        <v>242.60723999999988</v>
      </c>
      <c r="E36" s="713"/>
      <c r="F36" s="713">
        <v>124.91328</v>
      </c>
      <c r="G36" s="713">
        <v>0</v>
      </c>
      <c r="H36" s="713">
        <v>124.91328</v>
      </c>
      <c r="I36" s="714" t="s">
        <v>329</v>
      </c>
      <c r="J36" s="715" t="s">
        <v>1</v>
      </c>
    </row>
    <row r="37" spans="1:10" ht="14.45" customHeight="1" x14ac:dyDescent="0.2">
      <c r="A37" s="711" t="s">
        <v>598</v>
      </c>
      <c r="B37" s="712" t="s">
        <v>580</v>
      </c>
      <c r="C37" s="713">
        <v>59.276460000000007</v>
      </c>
      <c r="D37" s="713">
        <v>46.718379999999989</v>
      </c>
      <c r="E37" s="713"/>
      <c r="F37" s="713">
        <v>21.865389999999994</v>
      </c>
      <c r="G37" s="713">
        <v>0</v>
      </c>
      <c r="H37" s="713">
        <v>21.865389999999994</v>
      </c>
      <c r="I37" s="714" t="s">
        <v>329</v>
      </c>
      <c r="J37" s="715" t="s">
        <v>1</v>
      </c>
    </row>
    <row r="38" spans="1:10" ht="14.45" customHeight="1" x14ac:dyDescent="0.2">
      <c r="A38" s="711" t="s">
        <v>598</v>
      </c>
      <c r="B38" s="712" t="s">
        <v>581</v>
      </c>
      <c r="C38" s="713">
        <v>0</v>
      </c>
      <c r="D38" s="713">
        <v>3.9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598</v>
      </c>
      <c r="B39" s="712" t="s">
        <v>582</v>
      </c>
      <c r="C39" s="713">
        <v>946.42961000000059</v>
      </c>
      <c r="D39" s="713">
        <v>892.45827000000122</v>
      </c>
      <c r="E39" s="713"/>
      <c r="F39" s="713">
        <v>692.57215000000065</v>
      </c>
      <c r="G39" s="713">
        <v>0</v>
      </c>
      <c r="H39" s="713">
        <v>692.57215000000065</v>
      </c>
      <c r="I39" s="714" t="s">
        <v>329</v>
      </c>
      <c r="J39" s="715" t="s">
        <v>1</v>
      </c>
    </row>
    <row r="40" spans="1:10" ht="14.45" customHeight="1" x14ac:dyDescent="0.2">
      <c r="A40" s="711" t="s">
        <v>598</v>
      </c>
      <c r="B40" s="712" t="s">
        <v>583</v>
      </c>
      <c r="C40" s="713">
        <v>0</v>
      </c>
      <c r="D40" s="713">
        <v>122.41066000000004</v>
      </c>
      <c r="E40" s="713"/>
      <c r="F40" s="713">
        <v>142.42644000000004</v>
      </c>
      <c r="G40" s="713">
        <v>0</v>
      </c>
      <c r="H40" s="713">
        <v>142.42644000000004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598</v>
      </c>
      <c r="B41" s="712" t="s">
        <v>584</v>
      </c>
      <c r="C41" s="713">
        <v>31.995510000000003</v>
      </c>
      <c r="D41" s="713">
        <v>10.536860000000001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598</v>
      </c>
      <c r="B42" s="712" t="s">
        <v>585</v>
      </c>
      <c r="C42" s="713">
        <v>202.30814999999998</v>
      </c>
      <c r="D42" s="713">
        <v>97.551720000000046</v>
      </c>
      <c r="E42" s="713"/>
      <c r="F42" s="713">
        <v>94.313140000000018</v>
      </c>
      <c r="G42" s="713">
        <v>0</v>
      </c>
      <c r="H42" s="713">
        <v>94.313140000000018</v>
      </c>
      <c r="I42" s="714" t="s">
        <v>329</v>
      </c>
      <c r="J42" s="715" t="s">
        <v>1</v>
      </c>
    </row>
    <row r="43" spans="1:10" ht="14.45" customHeight="1" x14ac:dyDescent="0.2">
      <c r="A43" s="711" t="s">
        <v>598</v>
      </c>
      <c r="B43" s="712" t="s">
        <v>586</v>
      </c>
      <c r="C43" s="713">
        <v>6.030120000000001</v>
      </c>
      <c r="D43" s="713">
        <v>3.8361499999999995</v>
      </c>
      <c r="E43" s="713"/>
      <c r="F43" s="713">
        <v>10.619630000000001</v>
      </c>
      <c r="G43" s="713">
        <v>0</v>
      </c>
      <c r="H43" s="713">
        <v>10.619630000000001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598</v>
      </c>
      <c r="B44" s="712" t="s">
        <v>587</v>
      </c>
      <c r="C44" s="713">
        <v>59.17492</v>
      </c>
      <c r="D44" s="713">
        <v>58.06678999999999</v>
      </c>
      <c r="E44" s="713"/>
      <c r="F44" s="713">
        <v>58.028510000000004</v>
      </c>
      <c r="G44" s="713">
        <v>0</v>
      </c>
      <c r="H44" s="713">
        <v>58.028510000000004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598</v>
      </c>
      <c r="B45" s="712" t="s">
        <v>600</v>
      </c>
      <c r="C45" s="713">
        <v>3776.4751299999998</v>
      </c>
      <c r="D45" s="713">
        <v>3959.4584200000018</v>
      </c>
      <c r="E45" s="713"/>
      <c r="F45" s="713">
        <v>2904.5802300000014</v>
      </c>
      <c r="G45" s="713">
        <v>0</v>
      </c>
      <c r="H45" s="713">
        <v>2904.5802300000014</v>
      </c>
      <c r="I45" s="714" t="s">
        <v>329</v>
      </c>
      <c r="J45" s="715" t="s">
        <v>593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594</v>
      </c>
    </row>
    <row r="47" spans="1:10" ht="14.45" customHeight="1" x14ac:dyDescent="0.2">
      <c r="A47" s="711" t="s">
        <v>601</v>
      </c>
      <c r="B47" s="712" t="s">
        <v>602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601</v>
      </c>
      <c r="B48" s="712" t="s">
        <v>578</v>
      </c>
      <c r="C48" s="713">
        <v>1044.3076300000002</v>
      </c>
      <c r="D48" s="713">
        <v>1128.4315799999995</v>
      </c>
      <c r="E48" s="713"/>
      <c r="F48" s="713">
        <v>931.40573000000006</v>
      </c>
      <c r="G48" s="713">
        <v>0</v>
      </c>
      <c r="H48" s="713">
        <v>931.40573000000006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601</v>
      </c>
      <c r="B49" s="712" t="s">
        <v>585</v>
      </c>
      <c r="C49" s="713">
        <v>29.731110000000001</v>
      </c>
      <c r="D49" s="713">
        <v>39.346819999999994</v>
      </c>
      <c r="E49" s="713"/>
      <c r="F49" s="713">
        <v>25.125880000000002</v>
      </c>
      <c r="G49" s="713">
        <v>0</v>
      </c>
      <c r="H49" s="713">
        <v>25.125880000000002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601</v>
      </c>
      <c r="B50" s="712" t="s">
        <v>587</v>
      </c>
      <c r="C50" s="713">
        <v>52.109830000000002</v>
      </c>
      <c r="D50" s="713">
        <v>52.874079999999999</v>
      </c>
      <c r="E50" s="713"/>
      <c r="F50" s="713">
        <v>53.280770000000004</v>
      </c>
      <c r="G50" s="713">
        <v>0</v>
      </c>
      <c r="H50" s="713">
        <v>53.280770000000004</v>
      </c>
      <c r="I50" s="714" t="s">
        <v>329</v>
      </c>
      <c r="J50" s="715" t="s">
        <v>1</v>
      </c>
    </row>
    <row r="51" spans="1:10" ht="14.45" customHeight="1" x14ac:dyDescent="0.2">
      <c r="A51" s="711" t="s">
        <v>601</v>
      </c>
      <c r="B51" s="712" t="s">
        <v>603</v>
      </c>
      <c r="C51" s="713">
        <v>1126.1485700000003</v>
      </c>
      <c r="D51" s="713">
        <v>1220.6524799999995</v>
      </c>
      <c r="E51" s="713"/>
      <c r="F51" s="713">
        <v>1009.8123800000001</v>
      </c>
      <c r="G51" s="713">
        <v>0</v>
      </c>
      <c r="H51" s="713">
        <v>1009.8123800000001</v>
      </c>
      <c r="I51" s="714" t="s">
        <v>329</v>
      </c>
      <c r="J51" s="715" t="s">
        <v>593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594</v>
      </c>
    </row>
    <row r="53" spans="1:10" ht="14.45" customHeight="1" x14ac:dyDescent="0.2">
      <c r="A53" s="711" t="s">
        <v>604</v>
      </c>
      <c r="B53" s="712" t="s">
        <v>605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604</v>
      </c>
      <c r="B54" s="712" t="s">
        <v>578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604</v>
      </c>
      <c r="B55" s="712" t="s">
        <v>606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593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594</v>
      </c>
    </row>
    <row r="57" spans="1:10" ht="14.45" customHeight="1" x14ac:dyDescent="0.2">
      <c r="A57" s="711" t="s">
        <v>607</v>
      </c>
      <c r="B57" s="712" t="s">
        <v>608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607</v>
      </c>
      <c r="B58" s="712" t="s">
        <v>578</v>
      </c>
      <c r="C58" s="713">
        <v>0</v>
      </c>
      <c r="D58" s="713">
        <v>0</v>
      </c>
      <c r="E58" s="713"/>
      <c r="F58" s="713">
        <v>1.8644500000000002</v>
      </c>
      <c r="G58" s="713">
        <v>0</v>
      </c>
      <c r="H58" s="713">
        <v>1.8644500000000002</v>
      </c>
      <c r="I58" s="714" t="s">
        <v>329</v>
      </c>
      <c r="J58" s="715" t="s">
        <v>1</v>
      </c>
    </row>
    <row r="59" spans="1:10" ht="14.45" customHeight="1" x14ac:dyDescent="0.2">
      <c r="A59" s="711" t="s">
        <v>607</v>
      </c>
      <c r="B59" s="712" t="s">
        <v>609</v>
      </c>
      <c r="C59" s="713">
        <v>0</v>
      </c>
      <c r="D59" s="713">
        <v>0</v>
      </c>
      <c r="E59" s="713"/>
      <c r="F59" s="713">
        <v>1.8644500000000002</v>
      </c>
      <c r="G59" s="713">
        <v>0</v>
      </c>
      <c r="H59" s="713">
        <v>1.8644500000000002</v>
      </c>
      <c r="I59" s="714" t="s">
        <v>329</v>
      </c>
      <c r="J59" s="715" t="s">
        <v>593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594</v>
      </c>
    </row>
    <row r="61" spans="1:10" ht="14.45" customHeight="1" x14ac:dyDescent="0.2">
      <c r="A61" s="711" t="s">
        <v>576</v>
      </c>
      <c r="B61" s="712" t="s">
        <v>588</v>
      </c>
      <c r="C61" s="713">
        <v>5444.0136900000007</v>
      </c>
      <c r="D61" s="713">
        <v>5736.1243500000019</v>
      </c>
      <c r="E61" s="713"/>
      <c r="F61" s="713">
        <v>4489.0665000000026</v>
      </c>
      <c r="G61" s="713">
        <v>0</v>
      </c>
      <c r="H61" s="713">
        <v>4489.0665000000026</v>
      </c>
      <c r="I61" s="714" t="s">
        <v>329</v>
      </c>
      <c r="J61" s="715" t="s">
        <v>589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22F2EDC4-D762-4155-929C-50574F7360F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362.33153300397254</v>
      </c>
      <c r="M3" s="203">
        <f>SUBTOTAL(9,M5:M1048576)</f>
        <v>14264.019999999999</v>
      </c>
      <c r="N3" s="204">
        <f>SUBTOTAL(9,N5:N1048576)</f>
        <v>5168304.2333993241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590</v>
      </c>
      <c r="D5" s="725" t="s">
        <v>591</v>
      </c>
      <c r="E5" s="726">
        <v>50113001</v>
      </c>
      <c r="F5" s="725" t="s">
        <v>610</v>
      </c>
      <c r="G5" s="724" t="s">
        <v>611</v>
      </c>
      <c r="H5" s="724">
        <v>176064</v>
      </c>
      <c r="I5" s="724">
        <v>76064</v>
      </c>
      <c r="J5" s="724" t="s">
        <v>612</v>
      </c>
      <c r="K5" s="724" t="s">
        <v>613</v>
      </c>
      <c r="L5" s="727">
        <v>83.84999999999998</v>
      </c>
      <c r="M5" s="727">
        <v>1</v>
      </c>
      <c r="N5" s="728">
        <v>83.84999999999998</v>
      </c>
    </row>
    <row r="6" spans="1:14" ht="14.45" customHeight="1" x14ac:dyDescent="0.2">
      <c r="A6" s="729" t="s">
        <v>576</v>
      </c>
      <c r="B6" s="730" t="s">
        <v>577</v>
      </c>
      <c r="C6" s="731" t="s">
        <v>590</v>
      </c>
      <c r="D6" s="732" t="s">
        <v>591</v>
      </c>
      <c r="E6" s="733">
        <v>50113001</v>
      </c>
      <c r="F6" s="732" t="s">
        <v>610</v>
      </c>
      <c r="G6" s="731" t="s">
        <v>611</v>
      </c>
      <c r="H6" s="731">
        <v>847132</v>
      </c>
      <c r="I6" s="731">
        <v>137238</v>
      </c>
      <c r="J6" s="731" t="s">
        <v>614</v>
      </c>
      <c r="K6" s="731" t="s">
        <v>615</v>
      </c>
      <c r="L6" s="734">
        <v>623.03000000000009</v>
      </c>
      <c r="M6" s="734">
        <v>1</v>
      </c>
      <c r="N6" s="735">
        <v>623.03000000000009</v>
      </c>
    </row>
    <row r="7" spans="1:14" ht="14.45" customHeight="1" x14ac:dyDescent="0.2">
      <c r="A7" s="729" t="s">
        <v>576</v>
      </c>
      <c r="B7" s="730" t="s">
        <v>577</v>
      </c>
      <c r="C7" s="731" t="s">
        <v>590</v>
      </c>
      <c r="D7" s="732" t="s">
        <v>591</v>
      </c>
      <c r="E7" s="733">
        <v>50113001</v>
      </c>
      <c r="F7" s="732" t="s">
        <v>610</v>
      </c>
      <c r="G7" s="731" t="s">
        <v>611</v>
      </c>
      <c r="H7" s="731">
        <v>100362</v>
      </c>
      <c r="I7" s="731">
        <v>362</v>
      </c>
      <c r="J7" s="731" t="s">
        <v>616</v>
      </c>
      <c r="K7" s="731" t="s">
        <v>617</v>
      </c>
      <c r="L7" s="734">
        <v>72.569999999999993</v>
      </c>
      <c r="M7" s="734">
        <v>13</v>
      </c>
      <c r="N7" s="735">
        <v>943.40999999999985</v>
      </c>
    </row>
    <row r="8" spans="1:14" ht="14.45" customHeight="1" x14ac:dyDescent="0.2">
      <c r="A8" s="729" t="s">
        <v>576</v>
      </c>
      <c r="B8" s="730" t="s">
        <v>577</v>
      </c>
      <c r="C8" s="731" t="s">
        <v>590</v>
      </c>
      <c r="D8" s="732" t="s">
        <v>591</v>
      </c>
      <c r="E8" s="733">
        <v>50113001</v>
      </c>
      <c r="F8" s="732" t="s">
        <v>610</v>
      </c>
      <c r="G8" s="731" t="s">
        <v>611</v>
      </c>
      <c r="H8" s="731">
        <v>845008</v>
      </c>
      <c r="I8" s="731">
        <v>107806</v>
      </c>
      <c r="J8" s="731" t="s">
        <v>618</v>
      </c>
      <c r="K8" s="731" t="s">
        <v>619</v>
      </c>
      <c r="L8" s="734">
        <v>66.850000000000009</v>
      </c>
      <c r="M8" s="734">
        <v>1</v>
      </c>
      <c r="N8" s="735">
        <v>66.850000000000009</v>
      </c>
    </row>
    <row r="9" spans="1:14" ht="14.45" customHeight="1" x14ac:dyDescent="0.2">
      <c r="A9" s="729" t="s">
        <v>576</v>
      </c>
      <c r="B9" s="730" t="s">
        <v>577</v>
      </c>
      <c r="C9" s="731" t="s">
        <v>590</v>
      </c>
      <c r="D9" s="732" t="s">
        <v>591</v>
      </c>
      <c r="E9" s="733">
        <v>50113001</v>
      </c>
      <c r="F9" s="732" t="s">
        <v>610</v>
      </c>
      <c r="G9" s="731" t="s">
        <v>611</v>
      </c>
      <c r="H9" s="731">
        <v>230398</v>
      </c>
      <c r="I9" s="731">
        <v>230398</v>
      </c>
      <c r="J9" s="731" t="s">
        <v>620</v>
      </c>
      <c r="K9" s="731" t="s">
        <v>621</v>
      </c>
      <c r="L9" s="734">
        <v>142.22000000000003</v>
      </c>
      <c r="M9" s="734">
        <v>1</v>
      </c>
      <c r="N9" s="735">
        <v>142.22000000000003</v>
      </c>
    </row>
    <row r="10" spans="1:14" ht="14.45" customHeight="1" x14ac:dyDescent="0.2">
      <c r="A10" s="729" t="s">
        <v>576</v>
      </c>
      <c r="B10" s="730" t="s">
        <v>577</v>
      </c>
      <c r="C10" s="731" t="s">
        <v>590</v>
      </c>
      <c r="D10" s="732" t="s">
        <v>591</v>
      </c>
      <c r="E10" s="733">
        <v>50113001</v>
      </c>
      <c r="F10" s="732" t="s">
        <v>610</v>
      </c>
      <c r="G10" s="731" t="s">
        <v>622</v>
      </c>
      <c r="H10" s="731">
        <v>115378</v>
      </c>
      <c r="I10" s="731">
        <v>15378</v>
      </c>
      <c r="J10" s="731" t="s">
        <v>623</v>
      </c>
      <c r="K10" s="731" t="s">
        <v>624</v>
      </c>
      <c r="L10" s="734">
        <v>21.21</v>
      </c>
      <c r="M10" s="734">
        <v>2</v>
      </c>
      <c r="N10" s="735">
        <v>42.42</v>
      </c>
    </row>
    <row r="11" spans="1:14" ht="14.45" customHeight="1" x14ac:dyDescent="0.2">
      <c r="A11" s="729" t="s">
        <v>576</v>
      </c>
      <c r="B11" s="730" t="s">
        <v>577</v>
      </c>
      <c r="C11" s="731" t="s">
        <v>590</v>
      </c>
      <c r="D11" s="732" t="s">
        <v>591</v>
      </c>
      <c r="E11" s="733">
        <v>50113001</v>
      </c>
      <c r="F11" s="732" t="s">
        <v>610</v>
      </c>
      <c r="G11" s="731" t="s">
        <v>622</v>
      </c>
      <c r="H11" s="731">
        <v>205588</v>
      </c>
      <c r="I11" s="731">
        <v>205588</v>
      </c>
      <c r="J11" s="731" t="s">
        <v>625</v>
      </c>
      <c r="K11" s="731" t="s">
        <v>626</v>
      </c>
      <c r="L11" s="734">
        <v>505.12</v>
      </c>
      <c r="M11" s="734">
        <v>1</v>
      </c>
      <c r="N11" s="735">
        <v>505.12</v>
      </c>
    </row>
    <row r="12" spans="1:14" ht="14.45" customHeight="1" x14ac:dyDescent="0.2">
      <c r="A12" s="729" t="s">
        <v>576</v>
      </c>
      <c r="B12" s="730" t="s">
        <v>577</v>
      </c>
      <c r="C12" s="731" t="s">
        <v>590</v>
      </c>
      <c r="D12" s="732" t="s">
        <v>591</v>
      </c>
      <c r="E12" s="733">
        <v>50113001</v>
      </c>
      <c r="F12" s="732" t="s">
        <v>610</v>
      </c>
      <c r="G12" s="731" t="s">
        <v>611</v>
      </c>
      <c r="H12" s="731">
        <v>201384</v>
      </c>
      <c r="I12" s="731">
        <v>201384</v>
      </c>
      <c r="J12" s="731" t="s">
        <v>627</v>
      </c>
      <c r="K12" s="731" t="s">
        <v>628</v>
      </c>
      <c r="L12" s="734">
        <v>1057</v>
      </c>
      <c r="M12" s="734">
        <v>1</v>
      </c>
      <c r="N12" s="735">
        <v>1057</v>
      </c>
    </row>
    <row r="13" spans="1:14" ht="14.45" customHeight="1" x14ac:dyDescent="0.2">
      <c r="A13" s="729" t="s">
        <v>576</v>
      </c>
      <c r="B13" s="730" t="s">
        <v>577</v>
      </c>
      <c r="C13" s="731" t="s">
        <v>590</v>
      </c>
      <c r="D13" s="732" t="s">
        <v>591</v>
      </c>
      <c r="E13" s="733">
        <v>50113001</v>
      </c>
      <c r="F13" s="732" t="s">
        <v>610</v>
      </c>
      <c r="G13" s="731" t="s">
        <v>611</v>
      </c>
      <c r="H13" s="731">
        <v>176954</v>
      </c>
      <c r="I13" s="731">
        <v>176954</v>
      </c>
      <c r="J13" s="731" t="s">
        <v>629</v>
      </c>
      <c r="K13" s="731" t="s">
        <v>630</v>
      </c>
      <c r="L13" s="734">
        <v>95.120000000000019</v>
      </c>
      <c r="M13" s="734">
        <v>1</v>
      </c>
      <c r="N13" s="735">
        <v>95.120000000000019</v>
      </c>
    </row>
    <row r="14" spans="1:14" ht="14.45" customHeight="1" x14ac:dyDescent="0.2">
      <c r="A14" s="729" t="s">
        <v>576</v>
      </c>
      <c r="B14" s="730" t="s">
        <v>577</v>
      </c>
      <c r="C14" s="731" t="s">
        <v>590</v>
      </c>
      <c r="D14" s="732" t="s">
        <v>591</v>
      </c>
      <c r="E14" s="733">
        <v>50113001</v>
      </c>
      <c r="F14" s="732" t="s">
        <v>610</v>
      </c>
      <c r="G14" s="731" t="s">
        <v>611</v>
      </c>
      <c r="H14" s="731">
        <v>136505</v>
      </c>
      <c r="I14" s="731">
        <v>136505</v>
      </c>
      <c r="J14" s="731" t="s">
        <v>631</v>
      </c>
      <c r="K14" s="731" t="s">
        <v>632</v>
      </c>
      <c r="L14" s="734">
        <v>51.149999999999984</v>
      </c>
      <c r="M14" s="734">
        <v>1</v>
      </c>
      <c r="N14" s="735">
        <v>51.149999999999984</v>
      </c>
    </row>
    <row r="15" spans="1:14" ht="14.45" customHeight="1" x14ac:dyDescent="0.2">
      <c r="A15" s="729" t="s">
        <v>576</v>
      </c>
      <c r="B15" s="730" t="s">
        <v>577</v>
      </c>
      <c r="C15" s="731" t="s">
        <v>590</v>
      </c>
      <c r="D15" s="732" t="s">
        <v>591</v>
      </c>
      <c r="E15" s="733">
        <v>50113001</v>
      </c>
      <c r="F15" s="732" t="s">
        <v>610</v>
      </c>
      <c r="G15" s="731" t="s">
        <v>611</v>
      </c>
      <c r="H15" s="731">
        <v>167547</v>
      </c>
      <c r="I15" s="731">
        <v>67547</v>
      </c>
      <c r="J15" s="731" t="s">
        <v>633</v>
      </c>
      <c r="K15" s="731" t="s">
        <v>634</v>
      </c>
      <c r="L15" s="734">
        <v>46.2</v>
      </c>
      <c r="M15" s="734">
        <v>2</v>
      </c>
      <c r="N15" s="735">
        <v>92.4</v>
      </c>
    </row>
    <row r="16" spans="1:14" ht="14.45" customHeight="1" x14ac:dyDescent="0.2">
      <c r="A16" s="729" t="s">
        <v>576</v>
      </c>
      <c r="B16" s="730" t="s">
        <v>577</v>
      </c>
      <c r="C16" s="731" t="s">
        <v>590</v>
      </c>
      <c r="D16" s="732" t="s">
        <v>591</v>
      </c>
      <c r="E16" s="733">
        <v>50113001</v>
      </c>
      <c r="F16" s="732" t="s">
        <v>610</v>
      </c>
      <c r="G16" s="731" t="s">
        <v>622</v>
      </c>
      <c r="H16" s="731">
        <v>127272</v>
      </c>
      <c r="I16" s="731">
        <v>127272</v>
      </c>
      <c r="J16" s="731" t="s">
        <v>635</v>
      </c>
      <c r="K16" s="731" t="s">
        <v>636</v>
      </c>
      <c r="L16" s="734">
        <v>48.13</v>
      </c>
      <c r="M16" s="734">
        <v>1</v>
      </c>
      <c r="N16" s="735">
        <v>48.13</v>
      </c>
    </row>
    <row r="17" spans="1:14" ht="14.45" customHeight="1" x14ac:dyDescent="0.2">
      <c r="A17" s="729" t="s">
        <v>576</v>
      </c>
      <c r="B17" s="730" t="s">
        <v>577</v>
      </c>
      <c r="C17" s="731" t="s">
        <v>590</v>
      </c>
      <c r="D17" s="732" t="s">
        <v>591</v>
      </c>
      <c r="E17" s="733">
        <v>50113001</v>
      </c>
      <c r="F17" s="732" t="s">
        <v>610</v>
      </c>
      <c r="G17" s="731" t="s">
        <v>622</v>
      </c>
      <c r="H17" s="731">
        <v>127263</v>
      </c>
      <c r="I17" s="731">
        <v>127263</v>
      </c>
      <c r="J17" s="731" t="s">
        <v>635</v>
      </c>
      <c r="K17" s="731" t="s">
        <v>632</v>
      </c>
      <c r="L17" s="734">
        <v>53.940000000000005</v>
      </c>
      <c r="M17" s="734">
        <v>3</v>
      </c>
      <c r="N17" s="735">
        <v>161.82000000000002</v>
      </c>
    </row>
    <row r="18" spans="1:14" ht="14.45" customHeight="1" x14ac:dyDescent="0.2">
      <c r="A18" s="729" t="s">
        <v>576</v>
      </c>
      <c r="B18" s="730" t="s">
        <v>577</v>
      </c>
      <c r="C18" s="731" t="s">
        <v>590</v>
      </c>
      <c r="D18" s="732" t="s">
        <v>591</v>
      </c>
      <c r="E18" s="733">
        <v>50113001</v>
      </c>
      <c r="F18" s="732" t="s">
        <v>610</v>
      </c>
      <c r="G18" s="731" t="s">
        <v>622</v>
      </c>
      <c r="H18" s="731">
        <v>849453</v>
      </c>
      <c r="I18" s="731">
        <v>163077</v>
      </c>
      <c r="J18" s="731" t="s">
        <v>637</v>
      </c>
      <c r="K18" s="731" t="s">
        <v>638</v>
      </c>
      <c r="L18" s="734">
        <v>15.489999999999998</v>
      </c>
      <c r="M18" s="734">
        <v>4</v>
      </c>
      <c r="N18" s="735">
        <v>61.959999999999994</v>
      </c>
    </row>
    <row r="19" spans="1:14" ht="14.45" customHeight="1" x14ac:dyDescent="0.2">
      <c r="A19" s="729" t="s">
        <v>576</v>
      </c>
      <c r="B19" s="730" t="s">
        <v>577</v>
      </c>
      <c r="C19" s="731" t="s">
        <v>590</v>
      </c>
      <c r="D19" s="732" t="s">
        <v>591</v>
      </c>
      <c r="E19" s="733">
        <v>50113001</v>
      </c>
      <c r="F19" s="732" t="s">
        <v>610</v>
      </c>
      <c r="G19" s="731" t="s">
        <v>622</v>
      </c>
      <c r="H19" s="731">
        <v>849444</v>
      </c>
      <c r="I19" s="731">
        <v>163085</v>
      </c>
      <c r="J19" s="731" t="s">
        <v>639</v>
      </c>
      <c r="K19" s="731" t="s">
        <v>640</v>
      </c>
      <c r="L19" s="734">
        <v>23.219999999999995</v>
      </c>
      <c r="M19" s="734">
        <v>2</v>
      </c>
      <c r="N19" s="735">
        <v>46.439999999999991</v>
      </c>
    </row>
    <row r="20" spans="1:14" ht="14.45" customHeight="1" x14ac:dyDescent="0.2">
      <c r="A20" s="729" t="s">
        <v>576</v>
      </c>
      <c r="B20" s="730" t="s">
        <v>577</v>
      </c>
      <c r="C20" s="731" t="s">
        <v>590</v>
      </c>
      <c r="D20" s="732" t="s">
        <v>591</v>
      </c>
      <c r="E20" s="733">
        <v>50113001</v>
      </c>
      <c r="F20" s="732" t="s">
        <v>610</v>
      </c>
      <c r="G20" s="731" t="s">
        <v>611</v>
      </c>
      <c r="H20" s="731">
        <v>194916</v>
      </c>
      <c r="I20" s="731">
        <v>94916</v>
      </c>
      <c r="J20" s="731" t="s">
        <v>641</v>
      </c>
      <c r="K20" s="731" t="s">
        <v>642</v>
      </c>
      <c r="L20" s="734">
        <v>85.05</v>
      </c>
      <c r="M20" s="734">
        <v>12</v>
      </c>
      <c r="N20" s="735">
        <v>1020.6</v>
      </c>
    </row>
    <row r="21" spans="1:14" ht="14.45" customHeight="1" x14ac:dyDescent="0.2">
      <c r="A21" s="729" t="s">
        <v>576</v>
      </c>
      <c r="B21" s="730" t="s">
        <v>577</v>
      </c>
      <c r="C21" s="731" t="s">
        <v>590</v>
      </c>
      <c r="D21" s="732" t="s">
        <v>591</v>
      </c>
      <c r="E21" s="733">
        <v>50113001</v>
      </c>
      <c r="F21" s="732" t="s">
        <v>610</v>
      </c>
      <c r="G21" s="731" t="s">
        <v>611</v>
      </c>
      <c r="H21" s="731">
        <v>194919</v>
      </c>
      <c r="I21" s="731">
        <v>94919</v>
      </c>
      <c r="J21" s="731" t="s">
        <v>643</v>
      </c>
      <c r="K21" s="731" t="s">
        <v>644</v>
      </c>
      <c r="L21" s="734">
        <v>51.980000000000011</v>
      </c>
      <c r="M21" s="734">
        <v>3</v>
      </c>
      <c r="N21" s="735">
        <v>155.94000000000003</v>
      </c>
    </row>
    <row r="22" spans="1:14" ht="14.45" customHeight="1" x14ac:dyDescent="0.2">
      <c r="A22" s="729" t="s">
        <v>576</v>
      </c>
      <c r="B22" s="730" t="s">
        <v>577</v>
      </c>
      <c r="C22" s="731" t="s">
        <v>590</v>
      </c>
      <c r="D22" s="732" t="s">
        <v>591</v>
      </c>
      <c r="E22" s="733">
        <v>50113001</v>
      </c>
      <c r="F22" s="732" t="s">
        <v>610</v>
      </c>
      <c r="G22" s="731" t="s">
        <v>611</v>
      </c>
      <c r="H22" s="731">
        <v>194920</v>
      </c>
      <c r="I22" s="731">
        <v>94920</v>
      </c>
      <c r="J22" s="731" t="s">
        <v>643</v>
      </c>
      <c r="K22" s="731" t="s">
        <v>645</v>
      </c>
      <c r="L22" s="734">
        <v>72.63000000000001</v>
      </c>
      <c r="M22" s="734">
        <v>25</v>
      </c>
      <c r="N22" s="735">
        <v>1815.7500000000002</v>
      </c>
    </row>
    <row r="23" spans="1:14" ht="14.45" customHeight="1" x14ac:dyDescent="0.2">
      <c r="A23" s="729" t="s">
        <v>576</v>
      </c>
      <c r="B23" s="730" t="s">
        <v>577</v>
      </c>
      <c r="C23" s="731" t="s">
        <v>590</v>
      </c>
      <c r="D23" s="732" t="s">
        <v>591</v>
      </c>
      <c r="E23" s="733">
        <v>50113001</v>
      </c>
      <c r="F23" s="732" t="s">
        <v>610</v>
      </c>
      <c r="G23" s="731" t="s">
        <v>611</v>
      </c>
      <c r="H23" s="731">
        <v>223855</v>
      </c>
      <c r="I23" s="731">
        <v>223855</v>
      </c>
      <c r="J23" s="731" t="s">
        <v>646</v>
      </c>
      <c r="K23" s="731" t="s">
        <v>647</v>
      </c>
      <c r="L23" s="734">
        <v>165</v>
      </c>
      <c r="M23" s="734">
        <v>46</v>
      </c>
      <c r="N23" s="735">
        <v>7590</v>
      </c>
    </row>
    <row r="24" spans="1:14" ht="14.45" customHeight="1" x14ac:dyDescent="0.2">
      <c r="A24" s="729" t="s">
        <v>576</v>
      </c>
      <c r="B24" s="730" t="s">
        <v>577</v>
      </c>
      <c r="C24" s="731" t="s">
        <v>590</v>
      </c>
      <c r="D24" s="732" t="s">
        <v>591</v>
      </c>
      <c r="E24" s="733">
        <v>50113001</v>
      </c>
      <c r="F24" s="732" t="s">
        <v>610</v>
      </c>
      <c r="G24" s="731" t="s">
        <v>611</v>
      </c>
      <c r="H24" s="731">
        <v>845369</v>
      </c>
      <c r="I24" s="731">
        <v>107987</v>
      </c>
      <c r="J24" s="731" t="s">
        <v>648</v>
      </c>
      <c r="K24" s="731" t="s">
        <v>649</v>
      </c>
      <c r="L24" s="734">
        <v>112.16999999999999</v>
      </c>
      <c r="M24" s="734">
        <v>4</v>
      </c>
      <c r="N24" s="735">
        <v>448.67999999999995</v>
      </c>
    </row>
    <row r="25" spans="1:14" ht="14.45" customHeight="1" x14ac:dyDescent="0.2">
      <c r="A25" s="729" t="s">
        <v>576</v>
      </c>
      <c r="B25" s="730" t="s">
        <v>577</v>
      </c>
      <c r="C25" s="731" t="s">
        <v>590</v>
      </c>
      <c r="D25" s="732" t="s">
        <v>591</v>
      </c>
      <c r="E25" s="733">
        <v>50113001</v>
      </c>
      <c r="F25" s="732" t="s">
        <v>610</v>
      </c>
      <c r="G25" s="731" t="s">
        <v>611</v>
      </c>
      <c r="H25" s="731">
        <v>235897</v>
      </c>
      <c r="I25" s="731">
        <v>235897</v>
      </c>
      <c r="J25" s="731" t="s">
        <v>650</v>
      </c>
      <c r="K25" s="731" t="s">
        <v>651</v>
      </c>
      <c r="L25" s="734">
        <v>63.891666666666673</v>
      </c>
      <c r="M25" s="734">
        <v>12</v>
      </c>
      <c r="N25" s="735">
        <v>766.7</v>
      </c>
    </row>
    <row r="26" spans="1:14" ht="14.45" customHeight="1" x14ac:dyDescent="0.2">
      <c r="A26" s="729" t="s">
        <v>576</v>
      </c>
      <c r="B26" s="730" t="s">
        <v>577</v>
      </c>
      <c r="C26" s="731" t="s">
        <v>590</v>
      </c>
      <c r="D26" s="732" t="s">
        <v>591</v>
      </c>
      <c r="E26" s="733">
        <v>50113001</v>
      </c>
      <c r="F26" s="732" t="s">
        <v>610</v>
      </c>
      <c r="G26" s="731" t="s">
        <v>611</v>
      </c>
      <c r="H26" s="731">
        <v>207931</v>
      </c>
      <c r="I26" s="731">
        <v>207931</v>
      </c>
      <c r="J26" s="731" t="s">
        <v>652</v>
      </c>
      <c r="K26" s="731" t="s">
        <v>653</v>
      </c>
      <c r="L26" s="734">
        <v>28.529999999999994</v>
      </c>
      <c r="M26" s="734">
        <v>5</v>
      </c>
      <c r="N26" s="735">
        <v>142.64999999999998</v>
      </c>
    </row>
    <row r="27" spans="1:14" ht="14.45" customHeight="1" x14ac:dyDescent="0.2">
      <c r="A27" s="729" t="s">
        <v>576</v>
      </c>
      <c r="B27" s="730" t="s">
        <v>577</v>
      </c>
      <c r="C27" s="731" t="s">
        <v>590</v>
      </c>
      <c r="D27" s="732" t="s">
        <v>591</v>
      </c>
      <c r="E27" s="733">
        <v>50113001</v>
      </c>
      <c r="F27" s="732" t="s">
        <v>610</v>
      </c>
      <c r="G27" s="731" t="s">
        <v>611</v>
      </c>
      <c r="H27" s="731">
        <v>196610</v>
      </c>
      <c r="I27" s="731">
        <v>96610</v>
      </c>
      <c r="J27" s="731" t="s">
        <v>654</v>
      </c>
      <c r="K27" s="731" t="s">
        <v>655</v>
      </c>
      <c r="L27" s="734">
        <v>51.740000000000009</v>
      </c>
      <c r="M27" s="734">
        <v>1</v>
      </c>
      <c r="N27" s="735">
        <v>51.740000000000009</v>
      </c>
    </row>
    <row r="28" spans="1:14" ht="14.45" customHeight="1" x14ac:dyDescent="0.2">
      <c r="A28" s="729" t="s">
        <v>576</v>
      </c>
      <c r="B28" s="730" t="s">
        <v>577</v>
      </c>
      <c r="C28" s="731" t="s">
        <v>590</v>
      </c>
      <c r="D28" s="732" t="s">
        <v>591</v>
      </c>
      <c r="E28" s="733">
        <v>50113001</v>
      </c>
      <c r="F28" s="732" t="s">
        <v>610</v>
      </c>
      <c r="G28" s="731" t="s">
        <v>611</v>
      </c>
      <c r="H28" s="731">
        <v>189244</v>
      </c>
      <c r="I28" s="731">
        <v>89244</v>
      </c>
      <c r="J28" s="731" t="s">
        <v>656</v>
      </c>
      <c r="K28" s="731" t="s">
        <v>657</v>
      </c>
      <c r="L28" s="734">
        <v>20.759579965546536</v>
      </c>
      <c r="M28" s="734">
        <v>500</v>
      </c>
      <c r="N28" s="735">
        <v>10379.789982773267</v>
      </c>
    </row>
    <row r="29" spans="1:14" ht="14.45" customHeight="1" x14ac:dyDescent="0.2">
      <c r="A29" s="729" t="s">
        <v>576</v>
      </c>
      <c r="B29" s="730" t="s">
        <v>577</v>
      </c>
      <c r="C29" s="731" t="s">
        <v>590</v>
      </c>
      <c r="D29" s="732" t="s">
        <v>591</v>
      </c>
      <c r="E29" s="733">
        <v>50113001</v>
      </c>
      <c r="F29" s="732" t="s">
        <v>610</v>
      </c>
      <c r="G29" s="731" t="s">
        <v>611</v>
      </c>
      <c r="H29" s="731">
        <v>173319</v>
      </c>
      <c r="I29" s="731">
        <v>173319</v>
      </c>
      <c r="J29" s="731" t="s">
        <v>658</v>
      </c>
      <c r="K29" s="731" t="s">
        <v>659</v>
      </c>
      <c r="L29" s="734">
        <v>428.42999999999989</v>
      </c>
      <c r="M29" s="734">
        <v>0.05</v>
      </c>
      <c r="N29" s="735">
        <v>21.421499999999995</v>
      </c>
    </row>
    <row r="30" spans="1:14" ht="14.45" customHeight="1" x14ac:dyDescent="0.2">
      <c r="A30" s="729" t="s">
        <v>576</v>
      </c>
      <c r="B30" s="730" t="s">
        <v>577</v>
      </c>
      <c r="C30" s="731" t="s">
        <v>590</v>
      </c>
      <c r="D30" s="732" t="s">
        <v>591</v>
      </c>
      <c r="E30" s="733">
        <v>50113001</v>
      </c>
      <c r="F30" s="732" t="s">
        <v>610</v>
      </c>
      <c r="G30" s="731" t="s">
        <v>611</v>
      </c>
      <c r="H30" s="731">
        <v>126409</v>
      </c>
      <c r="I30" s="731">
        <v>26409</v>
      </c>
      <c r="J30" s="731" t="s">
        <v>660</v>
      </c>
      <c r="K30" s="731" t="s">
        <v>661</v>
      </c>
      <c r="L30" s="734">
        <v>606.69000000000005</v>
      </c>
      <c r="M30" s="734">
        <v>1</v>
      </c>
      <c r="N30" s="735">
        <v>606.69000000000005</v>
      </c>
    </row>
    <row r="31" spans="1:14" ht="14.45" customHeight="1" x14ac:dyDescent="0.2">
      <c r="A31" s="729" t="s">
        <v>576</v>
      </c>
      <c r="B31" s="730" t="s">
        <v>577</v>
      </c>
      <c r="C31" s="731" t="s">
        <v>590</v>
      </c>
      <c r="D31" s="732" t="s">
        <v>591</v>
      </c>
      <c r="E31" s="733">
        <v>50113001</v>
      </c>
      <c r="F31" s="732" t="s">
        <v>610</v>
      </c>
      <c r="G31" s="731" t="s">
        <v>611</v>
      </c>
      <c r="H31" s="731">
        <v>148888</v>
      </c>
      <c r="I31" s="731">
        <v>48888</v>
      </c>
      <c r="J31" s="731" t="s">
        <v>662</v>
      </c>
      <c r="K31" s="731" t="s">
        <v>663</v>
      </c>
      <c r="L31" s="734">
        <v>66.11</v>
      </c>
      <c r="M31" s="734">
        <v>1</v>
      </c>
      <c r="N31" s="735">
        <v>66.11</v>
      </c>
    </row>
    <row r="32" spans="1:14" ht="14.45" customHeight="1" x14ac:dyDescent="0.2">
      <c r="A32" s="729" t="s">
        <v>576</v>
      </c>
      <c r="B32" s="730" t="s">
        <v>577</v>
      </c>
      <c r="C32" s="731" t="s">
        <v>590</v>
      </c>
      <c r="D32" s="732" t="s">
        <v>591</v>
      </c>
      <c r="E32" s="733">
        <v>50113001</v>
      </c>
      <c r="F32" s="732" t="s">
        <v>610</v>
      </c>
      <c r="G32" s="731" t="s">
        <v>611</v>
      </c>
      <c r="H32" s="731">
        <v>100392</v>
      </c>
      <c r="I32" s="731">
        <v>392</v>
      </c>
      <c r="J32" s="731" t="s">
        <v>664</v>
      </c>
      <c r="K32" s="731" t="s">
        <v>665</v>
      </c>
      <c r="L32" s="734">
        <v>57.529999999999994</v>
      </c>
      <c r="M32" s="734">
        <v>6</v>
      </c>
      <c r="N32" s="735">
        <v>345.17999999999995</v>
      </c>
    </row>
    <row r="33" spans="1:14" ht="14.45" customHeight="1" x14ac:dyDescent="0.2">
      <c r="A33" s="729" t="s">
        <v>576</v>
      </c>
      <c r="B33" s="730" t="s">
        <v>577</v>
      </c>
      <c r="C33" s="731" t="s">
        <v>590</v>
      </c>
      <c r="D33" s="732" t="s">
        <v>591</v>
      </c>
      <c r="E33" s="733">
        <v>50113001</v>
      </c>
      <c r="F33" s="732" t="s">
        <v>610</v>
      </c>
      <c r="G33" s="731" t="s">
        <v>611</v>
      </c>
      <c r="H33" s="731">
        <v>100394</v>
      </c>
      <c r="I33" s="731">
        <v>394</v>
      </c>
      <c r="J33" s="731" t="s">
        <v>666</v>
      </c>
      <c r="K33" s="731" t="s">
        <v>667</v>
      </c>
      <c r="L33" s="734">
        <v>65.650000000000034</v>
      </c>
      <c r="M33" s="734">
        <v>1</v>
      </c>
      <c r="N33" s="735">
        <v>65.650000000000034</v>
      </c>
    </row>
    <row r="34" spans="1:14" ht="14.45" customHeight="1" x14ac:dyDescent="0.2">
      <c r="A34" s="729" t="s">
        <v>576</v>
      </c>
      <c r="B34" s="730" t="s">
        <v>577</v>
      </c>
      <c r="C34" s="731" t="s">
        <v>590</v>
      </c>
      <c r="D34" s="732" t="s">
        <v>591</v>
      </c>
      <c r="E34" s="733">
        <v>50113001</v>
      </c>
      <c r="F34" s="732" t="s">
        <v>610</v>
      </c>
      <c r="G34" s="731" t="s">
        <v>611</v>
      </c>
      <c r="H34" s="731">
        <v>192351</v>
      </c>
      <c r="I34" s="731">
        <v>92351</v>
      </c>
      <c r="J34" s="731" t="s">
        <v>668</v>
      </c>
      <c r="K34" s="731" t="s">
        <v>669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576</v>
      </c>
      <c r="B35" s="730" t="s">
        <v>577</v>
      </c>
      <c r="C35" s="731" t="s">
        <v>590</v>
      </c>
      <c r="D35" s="732" t="s">
        <v>591</v>
      </c>
      <c r="E35" s="733">
        <v>50113001</v>
      </c>
      <c r="F35" s="732" t="s">
        <v>610</v>
      </c>
      <c r="G35" s="731" t="s">
        <v>611</v>
      </c>
      <c r="H35" s="731">
        <v>132992</v>
      </c>
      <c r="I35" s="731">
        <v>32992</v>
      </c>
      <c r="J35" s="731" t="s">
        <v>670</v>
      </c>
      <c r="K35" s="731" t="s">
        <v>671</v>
      </c>
      <c r="L35" s="734">
        <v>108.39000000000001</v>
      </c>
      <c r="M35" s="734">
        <v>2</v>
      </c>
      <c r="N35" s="735">
        <v>216.78000000000003</v>
      </c>
    </row>
    <row r="36" spans="1:14" ht="14.45" customHeight="1" x14ac:dyDescent="0.2">
      <c r="A36" s="729" t="s">
        <v>576</v>
      </c>
      <c r="B36" s="730" t="s">
        <v>577</v>
      </c>
      <c r="C36" s="731" t="s">
        <v>590</v>
      </c>
      <c r="D36" s="732" t="s">
        <v>591</v>
      </c>
      <c r="E36" s="733">
        <v>50113001</v>
      </c>
      <c r="F36" s="732" t="s">
        <v>610</v>
      </c>
      <c r="G36" s="731" t="s">
        <v>611</v>
      </c>
      <c r="H36" s="731">
        <v>119757</v>
      </c>
      <c r="I36" s="731">
        <v>19757</v>
      </c>
      <c r="J36" s="731" t="s">
        <v>672</v>
      </c>
      <c r="K36" s="731" t="s">
        <v>673</v>
      </c>
      <c r="L36" s="734">
        <v>71.720000000000013</v>
      </c>
      <c r="M36" s="734">
        <v>1</v>
      </c>
      <c r="N36" s="735">
        <v>71.720000000000013</v>
      </c>
    </row>
    <row r="37" spans="1:14" ht="14.45" customHeight="1" x14ac:dyDescent="0.2">
      <c r="A37" s="729" t="s">
        <v>576</v>
      </c>
      <c r="B37" s="730" t="s">
        <v>577</v>
      </c>
      <c r="C37" s="731" t="s">
        <v>590</v>
      </c>
      <c r="D37" s="732" t="s">
        <v>591</v>
      </c>
      <c r="E37" s="733">
        <v>50113001</v>
      </c>
      <c r="F37" s="732" t="s">
        <v>610</v>
      </c>
      <c r="G37" s="731" t="s">
        <v>611</v>
      </c>
      <c r="H37" s="731">
        <v>176496</v>
      </c>
      <c r="I37" s="731">
        <v>76496</v>
      </c>
      <c r="J37" s="731" t="s">
        <v>674</v>
      </c>
      <c r="K37" s="731" t="s">
        <v>675</v>
      </c>
      <c r="L37" s="734">
        <v>125.43</v>
      </c>
      <c r="M37" s="734">
        <v>6</v>
      </c>
      <c r="N37" s="735">
        <v>752.58</v>
      </c>
    </row>
    <row r="38" spans="1:14" ht="14.45" customHeight="1" x14ac:dyDescent="0.2">
      <c r="A38" s="729" t="s">
        <v>576</v>
      </c>
      <c r="B38" s="730" t="s">
        <v>577</v>
      </c>
      <c r="C38" s="731" t="s">
        <v>590</v>
      </c>
      <c r="D38" s="732" t="s">
        <v>591</v>
      </c>
      <c r="E38" s="733">
        <v>50113001</v>
      </c>
      <c r="F38" s="732" t="s">
        <v>610</v>
      </c>
      <c r="G38" s="731" t="s">
        <v>611</v>
      </c>
      <c r="H38" s="731">
        <v>102679</v>
      </c>
      <c r="I38" s="731">
        <v>2679</v>
      </c>
      <c r="J38" s="731" t="s">
        <v>676</v>
      </c>
      <c r="K38" s="731" t="s">
        <v>677</v>
      </c>
      <c r="L38" s="734">
        <v>164.48</v>
      </c>
      <c r="M38" s="734">
        <v>3</v>
      </c>
      <c r="N38" s="735">
        <v>493.43999999999994</v>
      </c>
    </row>
    <row r="39" spans="1:14" ht="14.45" customHeight="1" x14ac:dyDescent="0.2">
      <c r="A39" s="729" t="s">
        <v>576</v>
      </c>
      <c r="B39" s="730" t="s">
        <v>577</v>
      </c>
      <c r="C39" s="731" t="s">
        <v>590</v>
      </c>
      <c r="D39" s="732" t="s">
        <v>591</v>
      </c>
      <c r="E39" s="733">
        <v>50113001</v>
      </c>
      <c r="F39" s="732" t="s">
        <v>610</v>
      </c>
      <c r="G39" s="731" t="s">
        <v>622</v>
      </c>
      <c r="H39" s="731">
        <v>231703</v>
      </c>
      <c r="I39" s="731">
        <v>231703</v>
      </c>
      <c r="J39" s="731" t="s">
        <v>678</v>
      </c>
      <c r="K39" s="731" t="s">
        <v>679</v>
      </c>
      <c r="L39" s="734">
        <v>88.339999999999989</v>
      </c>
      <c r="M39" s="734">
        <v>6</v>
      </c>
      <c r="N39" s="735">
        <v>530.04</v>
      </c>
    </row>
    <row r="40" spans="1:14" ht="14.45" customHeight="1" x14ac:dyDescent="0.2">
      <c r="A40" s="729" t="s">
        <v>576</v>
      </c>
      <c r="B40" s="730" t="s">
        <v>577</v>
      </c>
      <c r="C40" s="731" t="s">
        <v>590</v>
      </c>
      <c r="D40" s="732" t="s">
        <v>591</v>
      </c>
      <c r="E40" s="733">
        <v>50113001</v>
      </c>
      <c r="F40" s="732" t="s">
        <v>610</v>
      </c>
      <c r="G40" s="731" t="s">
        <v>622</v>
      </c>
      <c r="H40" s="731">
        <v>231687</v>
      </c>
      <c r="I40" s="731">
        <v>231687</v>
      </c>
      <c r="J40" s="731" t="s">
        <v>680</v>
      </c>
      <c r="K40" s="731" t="s">
        <v>681</v>
      </c>
      <c r="L40" s="734">
        <v>204.68999999999994</v>
      </c>
      <c r="M40" s="734">
        <v>2</v>
      </c>
      <c r="N40" s="735">
        <v>409.37999999999988</v>
      </c>
    </row>
    <row r="41" spans="1:14" ht="14.45" customHeight="1" x14ac:dyDescent="0.2">
      <c r="A41" s="729" t="s">
        <v>576</v>
      </c>
      <c r="B41" s="730" t="s">
        <v>577</v>
      </c>
      <c r="C41" s="731" t="s">
        <v>590</v>
      </c>
      <c r="D41" s="732" t="s">
        <v>591</v>
      </c>
      <c r="E41" s="733">
        <v>50113001</v>
      </c>
      <c r="F41" s="732" t="s">
        <v>610</v>
      </c>
      <c r="G41" s="731" t="s">
        <v>622</v>
      </c>
      <c r="H41" s="731">
        <v>231702</v>
      </c>
      <c r="I41" s="731">
        <v>231702</v>
      </c>
      <c r="J41" s="731" t="s">
        <v>682</v>
      </c>
      <c r="K41" s="731" t="s">
        <v>683</v>
      </c>
      <c r="L41" s="734">
        <v>249.59</v>
      </c>
      <c r="M41" s="734">
        <v>1</v>
      </c>
      <c r="N41" s="735">
        <v>249.59</v>
      </c>
    </row>
    <row r="42" spans="1:14" ht="14.45" customHeight="1" x14ac:dyDescent="0.2">
      <c r="A42" s="729" t="s">
        <v>576</v>
      </c>
      <c r="B42" s="730" t="s">
        <v>577</v>
      </c>
      <c r="C42" s="731" t="s">
        <v>590</v>
      </c>
      <c r="D42" s="732" t="s">
        <v>591</v>
      </c>
      <c r="E42" s="733">
        <v>50113001</v>
      </c>
      <c r="F42" s="732" t="s">
        <v>610</v>
      </c>
      <c r="G42" s="731" t="s">
        <v>622</v>
      </c>
      <c r="H42" s="731">
        <v>231691</v>
      </c>
      <c r="I42" s="731">
        <v>231691</v>
      </c>
      <c r="J42" s="731" t="s">
        <v>684</v>
      </c>
      <c r="K42" s="731" t="s">
        <v>685</v>
      </c>
      <c r="L42" s="734">
        <v>108.09999999999997</v>
      </c>
      <c r="M42" s="734">
        <v>2</v>
      </c>
      <c r="N42" s="735">
        <v>216.19999999999993</v>
      </c>
    </row>
    <row r="43" spans="1:14" ht="14.45" customHeight="1" x14ac:dyDescent="0.2">
      <c r="A43" s="729" t="s">
        <v>576</v>
      </c>
      <c r="B43" s="730" t="s">
        <v>577</v>
      </c>
      <c r="C43" s="731" t="s">
        <v>590</v>
      </c>
      <c r="D43" s="732" t="s">
        <v>591</v>
      </c>
      <c r="E43" s="733">
        <v>50113001</v>
      </c>
      <c r="F43" s="732" t="s">
        <v>610</v>
      </c>
      <c r="G43" s="731" t="s">
        <v>611</v>
      </c>
      <c r="H43" s="731">
        <v>197064</v>
      </c>
      <c r="I43" s="731">
        <v>197064</v>
      </c>
      <c r="J43" s="731" t="s">
        <v>686</v>
      </c>
      <c r="K43" s="731" t="s">
        <v>687</v>
      </c>
      <c r="L43" s="734">
        <v>110.30000000000003</v>
      </c>
      <c r="M43" s="734">
        <v>1</v>
      </c>
      <c r="N43" s="735">
        <v>110.30000000000003</v>
      </c>
    </row>
    <row r="44" spans="1:14" ht="14.45" customHeight="1" x14ac:dyDescent="0.2">
      <c r="A44" s="729" t="s">
        <v>576</v>
      </c>
      <c r="B44" s="730" t="s">
        <v>577</v>
      </c>
      <c r="C44" s="731" t="s">
        <v>590</v>
      </c>
      <c r="D44" s="732" t="s">
        <v>591</v>
      </c>
      <c r="E44" s="733">
        <v>50113001</v>
      </c>
      <c r="F44" s="732" t="s">
        <v>610</v>
      </c>
      <c r="G44" s="731" t="s">
        <v>611</v>
      </c>
      <c r="H44" s="731">
        <v>191729</v>
      </c>
      <c r="I44" s="731">
        <v>191729</v>
      </c>
      <c r="J44" s="731" t="s">
        <v>688</v>
      </c>
      <c r="K44" s="731" t="s">
        <v>689</v>
      </c>
      <c r="L44" s="734">
        <v>91.84</v>
      </c>
      <c r="M44" s="734">
        <v>1</v>
      </c>
      <c r="N44" s="735">
        <v>91.84</v>
      </c>
    </row>
    <row r="45" spans="1:14" ht="14.45" customHeight="1" x14ac:dyDescent="0.2">
      <c r="A45" s="729" t="s">
        <v>576</v>
      </c>
      <c r="B45" s="730" t="s">
        <v>577</v>
      </c>
      <c r="C45" s="731" t="s">
        <v>590</v>
      </c>
      <c r="D45" s="732" t="s">
        <v>591</v>
      </c>
      <c r="E45" s="733">
        <v>50113001</v>
      </c>
      <c r="F45" s="732" t="s">
        <v>610</v>
      </c>
      <c r="G45" s="731" t="s">
        <v>611</v>
      </c>
      <c r="H45" s="731">
        <v>993603</v>
      </c>
      <c r="I45" s="731">
        <v>0</v>
      </c>
      <c r="J45" s="731" t="s">
        <v>690</v>
      </c>
      <c r="K45" s="731" t="s">
        <v>329</v>
      </c>
      <c r="L45" s="734">
        <v>231.74470588235295</v>
      </c>
      <c r="M45" s="734">
        <v>17</v>
      </c>
      <c r="N45" s="735">
        <v>3939.6600000000003</v>
      </c>
    </row>
    <row r="46" spans="1:14" ht="14.45" customHeight="1" x14ac:dyDescent="0.2">
      <c r="A46" s="729" t="s">
        <v>576</v>
      </c>
      <c r="B46" s="730" t="s">
        <v>577</v>
      </c>
      <c r="C46" s="731" t="s">
        <v>590</v>
      </c>
      <c r="D46" s="732" t="s">
        <v>591</v>
      </c>
      <c r="E46" s="733">
        <v>50113001</v>
      </c>
      <c r="F46" s="732" t="s">
        <v>610</v>
      </c>
      <c r="G46" s="731" t="s">
        <v>329</v>
      </c>
      <c r="H46" s="731">
        <v>241307</v>
      </c>
      <c r="I46" s="731">
        <v>241307</v>
      </c>
      <c r="J46" s="731" t="s">
        <v>691</v>
      </c>
      <c r="K46" s="731" t="s">
        <v>692</v>
      </c>
      <c r="L46" s="734">
        <v>103.58</v>
      </c>
      <c r="M46" s="734">
        <v>2</v>
      </c>
      <c r="N46" s="735">
        <v>207.16</v>
      </c>
    </row>
    <row r="47" spans="1:14" ht="14.45" customHeight="1" x14ac:dyDescent="0.2">
      <c r="A47" s="729" t="s">
        <v>576</v>
      </c>
      <c r="B47" s="730" t="s">
        <v>577</v>
      </c>
      <c r="C47" s="731" t="s">
        <v>590</v>
      </c>
      <c r="D47" s="732" t="s">
        <v>591</v>
      </c>
      <c r="E47" s="733">
        <v>50113001</v>
      </c>
      <c r="F47" s="732" t="s">
        <v>610</v>
      </c>
      <c r="G47" s="731" t="s">
        <v>329</v>
      </c>
      <c r="H47" s="731">
        <v>226543</v>
      </c>
      <c r="I47" s="731">
        <v>226543</v>
      </c>
      <c r="J47" s="731" t="s">
        <v>693</v>
      </c>
      <c r="K47" s="731" t="s">
        <v>694</v>
      </c>
      <c r="L47" s="734">
        <v>20.49</v>
      </c>
      <c r="M47" s="734">
        <v>2</v>
      </c>
      <c r="N47" s="735">
        <v>40.98</v>
      </c>
    </row>
    <row r="48" spans="1:14" ht="14.45" customHeight="1" x14ac:dyDescent="0.2">
      <c r="A48" s="729" t="s">
        <v>576</v>
      </c>
      <c r="B48" s="730" t="s">
        <v>577</v>
      </c>
      <c r="C48" s="731" t="s">
        <v>590</v>
      </c>
      <c r="D48" s="732" t="s">
        <v>591</v>
      </c>
      <c r="E48" s="733">
        <v>50113001</v>
      </c>
      <c r="F48" s="732" t="s">
        <v>610</v>
      </c>
      <c r="G48" s="731" t="s">
        <v>622</v>
      </c>
      <c r="H48" s="731">
        <v>233600</v>
      </c>
      <c r="I48" s="731">
        <v>233600</v>
      </c>
      <c r="J48" s="731" t="s">
        <v>695</v>
      </c>
      <c r="K48" s="731" t="s">
        <v>696</v>
      </c>
      <c r="L48" s="734">
        <v>52.219999999999992</v>
      </c>
      <c r="M48" s="734">
        <v>6</v>
      </c>
      <c r="N48" s="735">
        <v>313.31999999999994</v>
      </c>
    </row>
    <row r="49" spans="1:14" ht="14.45" customHeight="1" x14ac:dyDescent="0.2">
      <c r="A49" s="729" t="s">
        <v>576</v>
      </c>
      <c r="B49" s="730" t="s">
        <v>577</v>
      </c>
      <c r="C49" s="731" t="s">
        <v>590</v>
      </c>
      <c r="D49" s="732" t="s">
        <v>591</v>
      </c>
      <c r="E49" s="733">
        <v>50113001</v>
      </c>
      <c r="F49" s="732" t="s">
        <v>610</v>
      </c>
      <c r="G49" s="731" t="s">
        <v>622</v>
      </c>
      <c r="H49" s="731">
        <v>233559</v>
      </c>
      <c r="I49" s="731">
        <v>233559</v>
      </c>
      <c r="J49" s="731" t="s">
        <v>697</v>
      </c>
      <c r="K49" s="731" t="s">
        <v>698</v>
      </c>
      <c r="L49" s="734">
        <v>26.429999999999996</v>
      </c>
      <c r="M49" s="734">
        <v>29</v>
      </c>
      <c r="N49" s="735">
        <v>766.46999999999991</v>
      </c>
    </row>
    <row r="50" spans="1:14" ht="14.45" customHeight="1" x14ac:dyDescent="0.2">
      <c r="A50" s="729" t="s">
        <v>576</v>
      </c>
      <c r="B50" s="730" t="s">
        <v>577</v>
      </c>
      <c r="C50" s="731" t="s">
        <v>590</v>
      </c>
      <c r="D50" s="732" t="s">
        <v>591</v>
      </c>
      <c r="E50" s="733">
        <v>50113001</v>
      </c>
      <c r="F50" s="732" t="s">
        <v>610</v>
      </c>
      <c r="G50" s="731" t="s">
        <v>622</v>
      </c>
      <c r="H50" s="731">
        <v>233584</v>
      </c>
      <c r="I50" s="731">
        <v>233584</v>
      </c>
      <c r="J50" s="731" t="s">
        <v>699</v>
      </c>
      <c r="K50" s="731" t="s">
        <v>700</v>
      </c>
      <c r="L50" s="734">
        <v>87.019999999999982</v>
      </c>
      <c r="M50" s="734">
        <v>2</v>
      </c>
      <c r="N50" s="735">
        <v>174.03999999999996</v>
      </c>
    </row>
    <row r="51" spans="1:14" ht="14.45" customHeight="1" x14ac:dyDescent="0.2">
      <c r="A51" s="729" t="s">
        <v>576</v>
      </c>
      <c r="B51" s="730" t="s">
        <v>577</v>
      </c>
      <c r="C51" s="731" t="s">
        <v>590</v>
      </c>
      <c r="D51" s="732" t="s">
        <v>591</v>
      </c>
      <c r="E51" s="733">
        <v>50113001</v>
      </c>
      <c r="F51" s="732" t="s">
        <v>610</v>
      </c>
      <c r="G51" s="731" t="s">
        <v>329</v>
      </c>
      <c r="H51" s="731">
        <v>199671</v>
      </c>
      <c r="I51" s="731">
        <v>199671</v>
      </c>
      <c r="J51" s="731" t="s">
        <v>701</v>
      </c>
      <c r="K51" s="731" t="s">
        <v>702</v>
      </c>
      <c r="L51" s="734">
        <v>34.57</v>
      </c>
      <c r="M51" s="734">
        <v>2</v>
      </c>
      <c r="N51" s="735">
        <v>69.14</v>
      </c>
    </row>
    <row r="52" spans="1:14" ht="14.45" customHeight="1" x14ac:dyDescent="0.2">
      <c r="A52" s="729" t="s">
        <v>576</v>
      </c>
      <c r="B52" s="730" t="s">
        <v>577</v>
      </c>
      <c r="C52" s="731" t="s">
        <v>590</v>
      </c>
      <c r="D52" s="732" t="s">
        <v>591</v>
      </c>
      <c r="E52" s="733">
        <v>50113001</v>
      </c>
      <c r="F52" s="732" t="s">
        <v>610</v>
      </c>
      <c r="G52" s="731" t="s">
        <v>611</v>
      </c>
      <c r="H52" s="731">
        <v>16321</v>
      </c>
      <c r="I52" s="731">
        <v>16321</v>
      </c>
      <c r="J52" s="731" t="s">
        <v>703</v>
      </c>
      <c r="K52" s="731" t="s">
        <v>704</v>
      </c>
      <c r="L52" s="734">
        <v>240.68999999999994</v>
      </c>
      <c r="M52" s="734">
        <v>2</v>
      </c>
      <c r="N52" s="735">
        <v>481.37999999999988</v>
      </c>
    </row>
    <row r="53" spans="1:14" ht="14.45" customHeight="1" x14ac:dyDescent="0.2">
      <c r="A53" s="729" t="s">
        <v>576</v>
      </c>
      <c r="B53" s="730" t="s">
        <v>577</v>
      </c>
      <c r="C53" s="731" t="s">
        <v>590</v>
      </c>
      <c r="D53" s="732" t="s">
        <v>591</v>
      </c>
      <c r="E53" s="733">
        <v>50113001</v>
      </c>
      <c r="F53" s="732" t="s">
        <v>610</v>
      </c>
      <c r="G53" s="731" t="s">
        <v>611</v>
      </c>
      <c r="H53" s="731">
        <v>167939</v>
      </c>
      <c r="I53" s="731">
        <v>167939</v>
      </c>
      <c r="J53" s="731" t="s">
        <v>705</v>
      </c>
      <c r="K53" s="731" t="s">
        <v>706</v>
      </c>
      <c r="L53" s="734">
        <v>1625</v>
      </c>
      <c r="M53" s="734">
        <v>8</v>
      </c>
      <c r="N53" s="735">
        <v>13000</v>
      </c>
    </row>
    <row r="54" spans="1:14" ht="14.45" customHeight="1" x14ac:dyDescent="0.2">
      <c r="A54" s="729" t="s">
        <v>576</v>
      </c>
      <c r="B54" s="730" t="s">
        <v>577</v>
      </c>
      <c r="C54" s="731" t="s">
        <v>590</v>
      </c>
      <c r="D54" s="732" t="s">
        <v>591</v>
      </c>
      <c r="E54" s="733">
        <v>50113001</v>
      </c>
      <c r="F54" s="732" t="s">
        <v>610</v>
      </c>
      <c r="G54" s="731" t="s">
        <v>611</v>
      </c>
      <c r="H54" s="731">
        <v>199466</v>
      </c>
      <c r="I54" s="731">
        <v>199466</v>
      </c>
      <c r="J54" s="731" t="s">
        <v>707</v>
      </c>
      <c r="K54" s="731" t="s">
        <v>708</v>
      </c>
      <c r="L54" s="734">
        <v>112.38</v>
      </c>
      <c r="M54" s="734">
        <v>5</v>
      </c>
      <c r="N54" s="735">
        <v>561.9</v>
      </c>
    </row>
    <row r="55" spans="1:14" ht="14.45" customHeight="1" x14ac:dyDescent="0.2">
      <c r="A55" s="729" t="s">
        <v>576</v>
      </c>
      <c r="B55" s="730" t="s">
        <v>577</v>
      </c>
      <c r="C55" s="731" t="s">
        <v>590</v>
      </c>
      <c r="D55" s="732" t="s">
        <v>591</v>
      </c>
      <c r="E55" s="733">
        <v>50113001</v>
      </c>
      <c r="F55" s="732" t="s">
        <v>610</v>
      </c>
      <c r="G55" s="731" t="s">
        <v>611</v>
      </c>
      <c r="H55" s="731">
        <v>100407</v>
      </c>
      <c r="I55" s="731">
        <v>407</v>
      </c>
      <c r="J55" s="731" t="s">
        <v>709</v>
      </c>
      <c r="K55" s="731" t="s">
        <v>710</v>
      </c>
      <c r="L55" s="734">
        <v>185.04</v>
      </c>
      <c r="M55" s="734">
        <v>2</v>
      </c>
      <c r="N55" s="735">
        <v>370.08</v>
      </c>
    </row>
    <row r="56" spans="1:14" ht="14.45" customHeight="1" x14ac:dyDescent="0.2">
      <c r="A56" s="729" t="s">
        <v>576</v>
      </c>
      <c r="B56" s="730" t="s">
        <v>577</v>
      </c>
      <c r="C56" s="731" t="s">
        <v>590</v>
      </c>
      <c r="D56" s="732" t="s">
        <v>591</v>
      </c>
      <c r="E56" s="733">
        <v>50113001</v>
      </c>
      <c r="F56" s="732" t="s">
        <v>610</v>
      </c>
      <c r="G56" s="731" t="s">
        <v>611</v>
      </c>
      <c r="H56" s="731">
        <v>149317</v>
      </c>
      <c r="I56" s="731">
        <v>49317</v>
      </c>
      <c r="J56" s="731" t="s">
        <v>711</v>
      </c>
      <c r="K56" s="731" t="s">
        <v>712</v>
      </c>
      <c r="L56" s="734">
        <v>299.00200000000001</v>
      </c>
      <c r="M56" s="734">
        <v>9</v>
      </c>
      <c r="N56" s="735">
        <v>2691.018</v>
      </c>
    </row>
    <row r="57" spans="1:14" ht="14.45" customHeight="1" x14ac:dyDescent="0.2">
      <c r="A57" s="729" t="s">
        <v>576</v>
      </c>
      <c r="B57" s="730" t="s">
        <v>577</v>
      </c>
      <c r="C57" s="731" t="s">
        <v>590</v>
      </c>
      <c r="D57" s="732" t="s">
        <v>591</v>
      </c>
      <c r="E57" s="733">
        <v>50113001</v>
      </c>
      <c r="F57" s="732" t="s">
        <v>610</v>
      </c>
      <c r="G57" s="731" t="s">
        <v>611</v>
      </c>
      <c r="H57" s="731">
        <v>100409</v>
      </c>
      <c r="I57" s="731">
        <v>409</v>
      </c>
      <c r="J57" s="731" t="s">
        <v>713</v>
      </c>
      <c r="K57" s="731" t="s">
        <v>714</v>
      </c>
      <c r="L57" s="734">
        <v>79.670000000000016</v>
      </c>
      <c r="M57" s="734">
        <v>2</v>
      </c>
      <c r="N57" s="735">
        <v>159.34000000000003</v>
      </c>
    </row>
    <row r="58" spans="1:14" ht="14.45" customHeight="1" x14ac:dyDescent="0.2">
      <c r="A58" s="729" t="s">
        <v>576</v>
      </c>
      <c r="B58" s="730" t="s">
        <v>577</v>
      </c>
      <c r="C58" s="731" t="s">
        <v>590</v>
      </c>
      <c r="D58" s="732" t="s">
        <v>591</v>
      </c>
      <c r="E58" s="733">
        <v>50113001</v>
      </c>
      <c r="F58" s="732" t="s">
        <v>610</v>
      </c>
      <c r="G58" s="731" t="s">
        <v>611</v>
      </c>
      <c r="H58" s="731">
        <v>841498</v>
      </c>
      <c r="I58" s="731">
        <v>31951</v>
      </c>
      <c r="J58" s="731" t="s">
        <v>715</v>
      </c>
      <c r="K58" s="731" t="s">
        <v>716</v>
      </c>
      <c r="L58" s="734">
        <v>48.271999999999998</v>
      </c>
      <c r="M58" s="734">
        <v>5</v>
      </c>
      <c r="N58" s="735">
        <v>241.35999999999999</v>
      </c>
    </row>
    <row r="59" spans="1:14" ht="14.45" customHeight="1" x14ac:dyDescent="0.2">
      <c r="A59" s="729" t="s">
        <v>576</v>
      </c>
      <c r="B59" s="730" t="s">
        <v>577</v>
      </c>
      <c r="C59" s="731" t="s">
        <v>590</v>
      </c>
      <c r="D59" s="732" t="s">
        <v>591</v>
      </c>
      <c r="E59" s="733">
        <v>50113001</v>
      </c>
      <c r="F59" s="732" t="s">
        <v>610</v>
      </c>
      <c r="G59" s="731" t="s">
        <v>611</v>
      </c>
      <c r="H59" s="731">
        <v>850390</v>
      </c>
      <c r="I59" s="731">
        <v>102600</v>
      </c>
      <c r="J59" s="731" t="s">
        <v>717</v>
      </c>
      <c r="K59" s="731" t="s">
        <v>718</v>
      </c>
      <c r="L59" s="734">
        <v>67.91</v>
      </c>
      <c r="M59" s="734">
        <v>2</v>
      </c>
      <c r="N59" s="735">
        <v>135.82</v>
      </c>
    </row>
    <row r="60" spans="1:14" ht="14.45" customHeight="1" x14ac:dyDescent="0.2">
      <c r="A60" s="729" t="s">
        <v>576</v>
      </c>
      <c r="B60" s="730" t="s">
        <v>577</v>
      </c>
      <c r="C60" s="731" t="s">
        <v>590</v>
      </c>
      <c r="D60" s="732" t="s">
        <v>591</v>
      </c>
      <c r="E60" s="733">
        <v>50113001</v>
      </c>
      <c r="F60" s="732" t="s">
        <v>610</v>
      </c>
      <c r="G60" s="731" t="s">
        <v>611</v>
      </c>
      <c r="H60" s="731">
        <v>150660</v>
      </c>
      <c r="I60" s="731">
        <v>150660</v>
      </c>
      <c r="J60" s="731" t="s">
        <v>719</v>
      </c>
      <c r="K60" s="731" t="s">
        <v>720</v>
      </c>
      <c r="L60" s="734">
        <v>786.90999999999985</v>
      </c>
      <c r="M60" s="734">
        <v>3</v>
      </c>
      <c r="N60" s="735">
        <v>2360.7299999999996</v>
      </c>
    </row>
    <row r="61" spans="1:14" ht="14.45" customHeight="1" x14ac:dyDescent="0.2">
      <c r="A61" s="729" t="s">
        <v>576</v>
      </c>
      <c r="B61" s="730" t="s">
        <v>577</v>
      </c>
      <c r="C61" s="731" t="s">
        <v>590</v>
      </c>
      <c r="D61" s="732" t="s">
        <v>591</v>
      </c>
      <c r="E61" s="733">
        <v>50113001</v>
      </c>
      <c r="F61" s="732" t="s">
        <v>610</v>
      </c>
      <c r="G61" s="731" t="s">
        <v>611</v>
      </c>
      <c r="H61" s="731">
        <v>848477</v>
      </c>
      <c r="I61" s="731">
        <v>124346</v>
      </c>
      <c r="J61" s="731" t="s">
        <v>721</v>
      </c>
      <c r="K61" s="731" t="s">
        <v>722</v>
      </c>
      <c r="L61" s="734">
        <v>131.12000000000003</v>
      </c>
      <c r="M61" s="734">
        <v>1</v>
      </c>
      <c r="N61" s="735">
        <v>131.12000000000003</v>
      </c>
    </row>
    <row r="62" spans="1:14" ht="14.45" customHeight="1" x14ac:dyDescent="0.2">
      <c r="A62" s="729" t="s">
        <v>576</v>
      </c>
      <c r="B62" s="730" t="s">
        <v>577</v>
      </c>
      <c r="C62" s="731" t="s">
        <v>590</v>
      </c>
      <c r="D62" s="732" t="s">
        <v>591</v>
      </c>
      <c r="E62" s="733">
        <v>50113001</v>
      </c>
      <c r="F62" s="732" t="s">
        <v>610</v>
      </c>
      <c r="G62" s="731" t="s">
        <v>611</v>
      </c>
      <c r="H62" s="731">
        <v>99884</v>
      </c>
      <c r="I62" s="731">
        <v>99884</v>
      </c>
      <c r="J62" s="731" t="s">
        <v>723</v>
      </c>
      <c r="K62" s="731" t="s">
        <v>724</v>
      </c>
      <c r="L62" s="734">
        <v>106.89999999999999</v>
      </c>
      <c r="M62" s="734">
        <v>1</v>
      </c>
      <c r="N62" s="735">
        <v>106.89999999999999</v>
      </c>
    </row>
    <row r="63" spans="1:14" ht="14.45" customHeight="1" x14ac:dyDescent="0.2">
      <c r="A63" s="729" t="s">
        <v>576</v>
      </c>
      <c r="B63" s="730" t="s">
        <v>577</v>
      </c>
      <c r="C63" s="731" t="s">
        <v>590</v>
      </c>
      <c r="D63" s="732" t="s">
        <v>591</v>
      </c>
      <c r="E63" s="733">
        <v>50113001</v>
      </c>
      <c r="F63" s="732" t="s">
        <v>610</v>
      </c>
      <c r="G63" s="731" t="s">
        <v>611</v>
      </c>
      <c r="H63" s="731">
        <v>238142</v>
      </c>
      <c r="I63" s="731">
        <v>238142</v>
      </c>
      <c r="J63" s="731" t="s">
        <v>725</v>
      </c>
      <c r="K63" s="731" t="s">
        <v>726</v>
      </c>
      <c r="L63" s="734">
        <v>58.650000000000006</v>
      </c>
      <c r="M63" s="734">
        <v>6</v>
      </c>
      <c r="N63" s="735">
        <v>351.90000000000003</v>
      </c>
    </row>
    <row r="64" spans="1:14" ht="14.45" customHeight="1" x14ac:dyDescent="0.2">
      <c r="A64" s="729" t="s">
        <v>576</v>
      </c>
      <c r="B64" s="730" t="s">
        <v>577</v>
      </c>
      <c r="C64" s="731" t="s">
        <v>590</v>
      </c>
      <c r="D64" s="732" t="s">
        <v>591</v>
      </c>
      <c r="E64" s="733">
        <v>50113001</v>
      </c>
      <c r="F64" s="732" t="s">
        <v>610</v>
      </c>
      <c r="G64" s="731" t="s">
        <v>611</v>
      </c>
      <c r="H64" s="731">
        <v>230409</v>
      </c>
      <c r="I64" s="731">
        <v>230409</v>
      </c>
      <c r="J64" s="731" t="s">
        <v>727</v>
      </c>
      <c r="K64" s="731" t="s">
        <v>696</v>
      </c>
      <c r="L64" s="734">
        <v>19.82</v>
      </c>
      <c r="M64" s="734">
        <v>4</v>
      </c>
      <c r="N64" s="735">
        <v>79.28</v>
      </c>
    </row>
    <row r="65" spans="1:14" ht="14.45" customHeight="1" x14ac:dyDescent="0.2">
      <c r="A65" s="729" t="s">
        <v>576</v>
      </c>
      <c r="B65" s="730" t="s">
        <v>577</v>
      </c>
      <c r="C65" s="731" t="s">
        <v>590</v>
      </c>
      <c r="D65" s="732" t="s">
        <v>591</v>
      </c>
      <c r="E65" s="733">
        <v>50113001</v>
      </c>
      <c r="F65" s="732" t="s">
        <v>610</v>
      </c>
      <c r="G65" s="731" t="s">
        <v>611</v>
      </c>
      <c r="H65" s="731">
        <v>216104</v>
      </c>
      <c r="I65" s="731">
        <v>216104</v>
      </c>
      <c r="J65" s="731" t="s">
        <v>728</v>
      </c>
      <c r="K65" s="731" t="s">
        <v>729</v>
      </c>
      <c r="L65" s="734">
        <v>190.44</v>
      </c>
      <c r="M65" s="734">
        <v>2</v>
      </c>
      <c r="N65" s="735">
        <v>380.88</v>
      </c>
    </row>
    <row r="66" spans="1:14" ht="14.45" customHeight="1" x14ac:dyDescent="0.2">
      <c r="A66" s="729" t="s">
        <v>576</v>
      </c>
      <c r="B66" s="730" t="s">
        <v>577</v>
      </c>
      <c r="C66" s="731" t="s">
        <v>590</v>
      </c>
      <c r="D66" s="732" t="s">
        <v>591</v>
      </c>
      <c r="E66" s="733">
        <v>50113001</v>
      </c>
      <c r="F66" s="732" t="s">
        <v>610</v>
      </c>
      <c r="G66" s="731" t="s">
        <v>611</v>
      </c>
      <c r="H66" s="731">
        <v>207940</v>
      </c>
      <c r="I66" s="731">
        <v>207940</v>
      </c>
      <c r="J66" s="731" t="s">
        <v>730</v>
      </c>
      <c r="K66" s="731" t="s">
        <v>731</v>
      </c>
      <c r="L66" s="734">
        <v>72.859411764705882</v>
      </c>
      <c r="M66" s="734">
        <v>34</v>
      </c>
      <c r="N66" s="735">
        <v>2477.2199999999998</v>
      </c>
    </row>
    <row r="67" spans="1:14" ht="14.45" customHeight="1" x14ac:dyDescent="0.2">
      <c r="A67" s="729" t="s">
        <v>576</v>
      </c>
      <c r="B67" s="730" t="s">
        <v>577</v>
      </c>
      <c r="C67" s="731" t="s">
        <v>590</v>
      </c>
      <c r="D67" s="732" t="s">
        <v>591</v>
      </c>
      <c r="E67" s="733">
        <v>50113001</v>
      </c>
      <c r="F67" s="732" t="s">
        <v>610</v>
      </c>
      <c r="G67" s="731" t="s">
        <v>611</v>
      </c>
      <c r="H67" s="731">
        <v>218835</v>
      </c>
      <c r="I67" s="731">
        <v>218835</v>
      </c>
      <c r="J67" s="731" t="s">
        <v>732</v>
      </c>
      <c r="K67" s="731" t="s">
        <v>733</v>
      </c>
      <c r="L67" s="734">
        <v>87.05</v>
      </c>
      <c r="M67" s="734">
        <v>2</v>
      </c>
      <c r="N67" s="735">
        <v>174.1</v>
      </c>
    </row>
    <row r="68" spans="1:14" ht="14.45" customHeight="1" x14ac:dyDescent="0.2">
      <c r="A68" s="729" t="s">
        <v>576</v>
      </c>
      <c r="B68" s="730" t="s">
        <v>577</v>
      </c>
      <c r="C68" s="731" t="s">
        <v>590</v>
      </c>
      <c r="D68" s="732" t="s">
        <v>591</v>
      </c>
      <c r="E68" s="733">
        <v>50113001</v>
      </c>
      <c r="F68" s="732" t="s">
        <v>610</v>
      </c>
      <c r="G68" s="731" t="s">
        <v>611</v>
      </c>
      <c r="H68" s="731">
        <v>214526</v>
      </c>
      <c r="I68" s="731">
        <v>214526</v>
      </c>
      <c r="J68" s="731" t="s">
        <v>734</v>
      </c>
      <c r="K68" s="731" t="s">
        <v>735</v>
      </c>
      <c r="L68" s="734">
        <v>85.744666666666674</v>
      </c>
      <c r="M68" s="734">
        <v>15</v>
      </c>
      <c r="N68" s="735">
        <v>1286.17</v>
      </c>
    </row>
    <row r="69" spans="1:14" ht="14.45" customHeight="1" x14ac:dyDescent="0.2">
      <c r="A69" s="729" t="s">
        <v>576</v>
      </c>
      <c r="B69" s="730" t="s">
        <v>577</v>
      </c>
      <c r="C69" s="731" t="s">
        <v>590</v>
      </c>
      <c r="D69" s="732" t="s">
        <v>591</v>
      </c>
      <c r="E69" s="733">
        <v>50113001</v>
      </c>
      <c r="F69" s="732" t="s">
        <v>610</v>
      </c>
      <c r="G69" s="731" t="s">
        <v>622</v>
      </c>
      <c r="H69" s="731">
        <v>214435</v>
      </c>
      <c r="I69" s="731">
        <v>214435</v>
      </c>
      <c r="J69" s="731" t="s">
        <v>736</v>
      </c>
      <c r="K69" s="731" t="s">
        <v>737</v>
      </c>
      <c r="L69" s="734">
        <v>42.919285714285706</v>
      </c>
      <c r="M69" s="734">
        <v>14</v>
      </c>
      <c r="N69" s="735">
        <v>600.86999999999989</v>
      </c>
    </row>
    <row r="70" spans="1:14" ht="14.45" customHeight="1" x14ac:dyDescent="0.2">
      <c r="A70" s="729" t="s">
        <v>576</v>
      </c>
      <c r="B70" s="730" t="s">
        <v>577</v>
      </c>
      <c r="C70" s="731" t="s">
        <v>590</v>
      </c>
      <c r="D70" s="732" t="s">
        <v>591</v>
      </c>
      <c r="E70" s="733">
        <v>50113001</v>
      </c>
      <c r="F70" s="732" t="s">
        <v>610</v>
      </c>
      <c r="G70" s="731" t="s">
        <v>611</v>
      </c>
      <c r="H70" s="731">
        <v>214525</v>
      </c>
      <c r="I70" s="731">
        <v>214525</v>
      </c>
      <c r="J70" s="731" t="s">
        <v>738</v>
      </c>
      <c r="K70" s="731" t="s">
        <v>739</v>
      </c>
      <c r="L70" s="734">
        <v>26.452500000000001</v>
      </c>
      <c r="M70" s="734">
        <v>32</v>
      </c>
      <c r="N70" s="735">
        <v>846.48</v>
      </c>
    </row>
    <row r="71" spans="1:14" ht="14.45" customHeight="1" x14ac:dyDescent="0.2">
      <c r="A71" s="729" t="s">
        <v>576</v>
      </c>
      <c r="B71" s="730" t="s">
        <v>577</v>
      </c>
      <c r="C71" s="731" t="s">
        <v>590</v>
      </c>
      <c r="D71" s="732" t="s">
        <v>591</v>
      </c>
      <c r="E71" s="733">
        <v>50113001</v>
      </c>
      <c r="F71" s="732" t="s">
        <v>610</v>
      </c>
      <c r="G71" s="731" t="s">
        <v>622</v>
      </c>
      <c r="H71" s="731">
        <v>214427</v>
      </c>
      <c r="I71" s="731">
        <v>214427</v>
      </c>
      <c r="J71" s="731" t="s">
        <v>740</v>
      </c>
      <c r="K71" s="731" t="s">
        <v>741</v>
      </c>
      <c r="L71" s="734">
        <v>16.57</v>
      </c>
      <c r="M71" s="734">
        <v>13</v>
      </c>
      <c r="N71" s="735">
        <v>215.41000000000003</v>
      </c>
    </row>
    <row r="72" spans="1:14" ht="14.45" customHeight="1" x14ac:dyDescent="0.2">
      <c r="A72" s="729" t="s">
        <v>576</v>
      </c>
      <c r="B72" s="730" t="s">
        <v>577</v>
      </c>
      <c r="C72" s="731" t="s">
        <v>590</v>
      </c>
      <c r="D72" s="732" t="s">
        <v>591</v>
      </c>
      <c r="E72" s="733">
        <v>50113001</v>
      </c>
      <c r="F72" s="732" t="s">
        <v>610</v>
      </c>
      <c r="G72" s="731" t="s">
        <v>622</v>
      </c>
      <c r="H72" s="731">
        <v>113768</v>
      </c>
      <c r="I72" s="731">
        <v>13768</v>
      </c>
      <c r="J72" s="731" t="s">
        <v>742</v>
      </c>
      <c r="K72" s="731" t="s">
        <v>743</v>
      </c>
      <c r="L72" s="734">
        <v>89.65000000000002</v>
      </c>
      <c r="M72" s="734">
        <v>25</v>
      </c>
      <c r="N72" s="735">
        <v>2241.2500000000005</v>
      </c>
    </row>
    <row r="73" spans="1:14" ht="14.45" customHeight="1" x14ac:dyDescent="0.2">
      <c r="A73" s="729" t="s">
        <v>576</v>
      </c>
      <c r="B73" s="730" t="s">
        <v>577</v>
      </c>
      <c r="C73" s="731" t="s">
        <v>590</v>
      </c>
      <c r="D73" s="732" t="s">
        <v>591</v>
      </c>
      <c r="E73" s="733">
        <v>50113001</v>
      </c>
      <c r="F73" s="732" t="s">
        <v>610</v>
      </c>
      <c r="G73" s="731" t="s">
        <v>622</v>
      </c>
      <c r="H73" s="731">
        <v>848765</v>
      </c>
      <c r="I73" s="731">
        <v>107938</v>
      </c>
      <c r="J73" s="731" t="s">
        <v>742</v>
      </c>
      <c r="K73" s="731" t="s">
        <v>744</v>
      </c>
      <c r="L73" s="734">
        <v>128.46863636363639</v>
      </c>
      <c r="M73" s="734">
        <v>44</v>
      </c>
      <c r="N73" s="735">
        <v>5652.6200000000008</v>
      </c>
    </row>
    <row r="74" spans="1:14" ht="14.45" customHeight="1" x14ac:dyDescent="0.2">
      <c r="A74" s="729" t="s">
        <v>576</v>
      </c>
      <c r="B74" s="730" t="s">
        <v>577</v>
      </c>
      <c r="C74" s="731" t="s">
        <v>590</v>
      </c>
      <c r="D74" s="732" t="s">
        <v>591</v>
      </c>
      <c r="E74" s="733">
        <v>50113001</v>
      </c>
      <c r="F74" s="732" t="s">
        <v>610</v>
      </c>
      <c r="G74" s="731" t="s">
        <v>622</v>
      </c>
      <c r="H74" s="731">
        <v>113767</v>
      </c>
      <c r="I74" s="731">
        <v>13767</v>
      </c>
      <c r="J74" s="731" t="s">
        <v>742</v>
      </c>
      <c r="K74" s="731" t="s">
        <v>745</v>
      </c>
      <c r="L74" s="734">
        <v>44.745000000000005</v>
      </c>
      <c r="M74" s="734">
        <v>8</v>
      </c>
      <c r="N74" s="735">
        <v>357.96000000000004</v>
      </c>
    </row>
    <row r="75" spans="1:14" ht="14.45" customHeight="1" x14ac:dyDescent="0.2">
      <c r="A75" s="729" t="s">
        <v>576</v>
      </c>
      <c r="B75" s="730" t="s">
        <v>577</v>
      </c>
      <c r="C75" s="731" t="s">
        <v>590</v>
      </c>
      <c r="D75" s="732" t="s">
        <v>591</v>
      </c>
      <c r="E75" s="733">
        <v>50113001</v>
      </c>
      <c r="F75" s="732" t="s">
        <v>610</v>
      </c>
      <c r="G75" s="731" t="s">
        <v>611</v>
      </c>
      <c r="H75" s="731">
        <v>213264</v>
      </c>
      <c r="I75" s="731">
        <v>213264</v>
      </c>
      <c r="J75" s="731" t="s">
        <v>746</v>
      </c>
      <c r="K75" s="731" t="s">
        <v>747</v>
      </c>
      <c r="L75" s="734">
        <v>188.33</v>
      </c>
      <c r="M75" s="734">
        <v>2</v>
      </c>
      <c r="N75" s="735">
        <v>376.66</v>
      </c>
    </row>
    <row r="76" spans="1:14" ht="14.45" customHeight="1" x14ac:dyDescent="0.2">
      <c r="A76" s="729" t="s">
        <v>576</v>
      </c>
      <c r="B76" s="730" t="s">
        <v>577</v>
      </c>
      <c r="C76" s="731" t="s">
        <v>590</v>
      </c>
      <c r="D76" s="732" t="s">
        <v>591</v>
      </c>
      <c r="E76" s="733">
        <v>50113001</v>
      </c>
      <c r="F76" s="732" t="s">
        <v>610</v>
      </c>
      <c r="G76" s="731" t="s">
        <v>611</v>
      </c>
      <c r="H76" s="731">
        <v>213255</v>
      </c>
      <c r="I76" s="731">
        <v>213255</v>
      </c>
      <c r="J76" s="731" t="s">
        <v>748</v>
      </c>
      <c r="K76" s="731" t="s">
        <v>694</v>
      </c>
      <c r="L76" s="734">
        <v>125.57</v>
      </c>
      <c r="M76" s="734">
        <v>3</v>
      </c>
      <c r="N76" s="735">
        <v>376.71</v>
      </c>
    </row>
    <row r="77" spans="1:14" ht="14.45" customHeight="1" x14ac:dyDescent="0.2">
      <c r="A77" s="729" t="s">
        <v>576</v>
      </c>
      <c r="B77" s="730" t="s">
        <v>577</v>
      </c>
      <c r="C77" s="731" t="s">
        <v>590</v>
      </c>
      <c r="D77" s="732" t="s">
        <v>591</v>
      </c>
      <c r="E77" s="733">
        <v>50113001</v>
      </c>
      <c r="F77" s="732" t="s">
        <v>610</v>
      </c>
      <c r="G77" s="731" t="s">
        <v>611</v>
      </c>
      <c r="H77" s="731">
        <v>845813</v>
      </c>
      <c r="I77" s="731">
        <v>9999999</v>
      </c>
      <c r="J77" s="731" t="s">
        <v>749</v>
      </c>
      <c r="K77" s="731" t="s">
        <v>329</v>
      </c>
      <c r="L77" s="734">
        <v>555.02250000000004</v>
      </c>
      <c r="M77" s="734">
        <v>24</v>
      </c>
      <c r="N77" s="735">
        <v>13320.54</v>
      </c>
    </row>
    <row r="78" spans="1:14" ht="14.45" customHeight="1" x14ac:dyDescent="0.2">
      <c r="A78" s="729" t="s">
        <v>576</v>
      </c>
      <c r="B78" s="730" t="s">
        <v>577</v>
      </c>
      <c r="C78" s="731" t="s">
        <v>590</v>
      </c>
      <c r="D78" s="732" t="s">
        <v>591</v>
      </c>
      <c r="E78" s="733">
        <v>50113001</v>
      </c>
      <c r="F78" s="732" t="s">
        <v>610</v>
      </c>
      <c r="G78" s="731" t="s">
        <v>611</v>
      </c>
      <c r="H78" s="731">
        <v>193104</v>
      </c>
      <c r="I78" s="731">
        <v>93104</v>
      </c>
      <c r="J78" s="731" t="s">
        <v>750</v>
      </c>
      <c r="K78" s="731" t="s">
        <v>751</v>
      </c>
      <c r="L78" s="734">
        <v>49.870000000000005</v>
      </c>
      <c r="M78" s="734">
        <v>5</v>
      </c>
      <c r="N78" s="735">
        <v>249.35000000000002</v>
      </c>
    </row>
    <row r="79" spans="1:14" ht="14.45" customHeight="1" x14ac:dyDescent="0.2">
      <c r="A79" s="729" t="s">
        <v>576</v>
      </c>
      <c r="B79" s="730" t="s">
        <v>577</v>
      </c>
      <c r="C79" s="731" t="s">
        <v>590</v>
      </c>
      <c r="D79" s="732" t="s">
        <v>591</v>
      </c>
      <c r="E79" s="733">
        <v>50113001</v>
      </c>
      <c r="F79" s="732" t="s">
        <v>610</v>
      </c>
      <c r="G79" s="731" t="s">
        <v>611</v>
      </c>
      <c r="H79" s="731">
        <v>193105</v>
      </c>
      <c r="I79" s="731">
        <v>93105</v>
      </c>
      <c r="J79" s="731" t="s">
        <v>750</v>
      </c>
      <c r="K79" s="731" t="s">
        <v>752</v>
      </c>
      <c r="L79" s="734">
        <v>207.44000000000005</v>
      </c>
      <c r="M79" s="734">
        <v>2</v>
      </c>
      <c r="N79" s="735">
        <v>414.88000000000011</v>
      </c>
    </row>
    <row r="80" spans="1:14" ht="14.45" customHeight="1" x14ac:dyDescent="0.2">
      <c r="A80" s="729" t="s">
        <v>576</v>
      </c>
      <c r="B80" s="730" t="s">
        <v>577</v>
      </c>
      <c r="C80" s="731" t="s">
        <v>590</v>
      </c>
      <c r="D80" s="732" t="s">
        <v>591</v>
      </c>
      <c r="E80" s="733">
        <v>50113001</v>
      </c>
      <c r="F80" s="732" t="s">
        <v>610</v>
      </c>
      <c r="G80" s="731" t="s">
        <v>622</v>
      </c>
      <c r="H80" s="731">
        <v>192034</v>
      </c>
      <c r="I80" s="731">
        <v>92034</v>
      </c>
      <c r="J80" s="731" t="s">
        <v>753</v>
      </c>
      <c r="K80" s="731" t="s">
        <v>754</v>
      </c>
      <c r="L80" s="734">
        <v>125.86</v>
      </c>
      <c r="M80" s="734">
        <v>1</v>
      </c>
      <c r="N80" s="735">
        <v>125.86</v>
      </c>
    </row>
    <row r="81" spans="1:14" ht="14.45" customHeight="1" x14ac:dyDescent="0.2">
      <c r="A81" s="729" t="s">
        <v>576</v>
      </c>
      <c r="B81" s="730" t="s">
        <v>577</v>
      </c>
      <c r="C81" s="731" t="s">
        <v>590</v>
      </c>
      <c r="D81" s="732" t="s">
        <v>591</v>
      </c>
      <c r="E81" s="733">
        <v>50113001</v>
      </c>
      <c r="F81" s="732" t="s">
        <v>610</v>
      </c>
      <c r="G81" s="731" t="s">
        <v>622</v>
      </c>
      <c r="H81" s="731">
        <v>192587</v>
      </c>
      <c r="I81" s="731">
        <v>92587</v>
      </c>
      <c r="J81" s="731" t="s">
        <v>755</v>
      </c>
      <c r="K81" s="731" t="s">
        <v>756</v>
      </c>
      <c r="L81" s="734">
        <v>58.6</v>
      </c>
      <c r="M81" s="734">
        <v>1</v>
      </c>
      <c r="N81" s="735">
        <v>58.6</v>
      </c>
    </row>
    <row r="82" spans="1:14" ht="14.45" customHeight="1" x14ac:dyDescent="0.2">
      <c r="A82" s="729" t="s">
        <v>576</v>
      </c>
      <c r="B82" s="730" t="s">
        <v>577</v>
      </c>
      <c r="C82" s="731" t="s">
        <v>590</v>
      </c>
      <c r="D82" s="732" t="s">
        <v>591</v>
      </c>
      <c r="E82" s="733">
        <v>50113001</v>
      </c>
      <c r="F82" s="732" t="s">
        <v>610</v>
      </c>
      <c r="G82" s="731" t="s">
        <v>611</v>
      </c>
      <c r="H82" s="731">
        <v>237888</v>
      </c>
      <c r="I82" s="731">
        <v>237888</v>
      </c>
      <c r="J82" s="731" t="s">
        <v>757</v>
      </c>
      <c r="K82" s="731" t="s">
        <v>758</v>
      </c>
      <c r="L82" s="734">
        <v>74.640000000000015</v>
      </c>
      <c r="M82" s="734">
        <v>1</v>
      </c>
      <c r="N82" s="735">
        <v>74.640000000000015</v>
      </c>
    </row>
    <row r="83" spans="1:14" ht="14.45" customHeight="1" x14ac:dyDescent="0.2">
      <c r="A83" s="729" t="s">
        <v>576</v>
      </c>
      <c r="B83" s="730" t="s">
        <v>577</v>
      </c>
      <c r="C83" s="731" t="s">
        <v>590</v>
      </c>
      <c r="D83" s="732" t="s">
        <v>591</v>
      </c>
      <c r="E83" s="733">
        <v>50113001</v>
      </c>
      <c r="F83" s="732" t="s">
        <v>610</v>
      </c>
      <c r="G83" s="731" t="s">
        <v>611</v>
      </c>
      <c r="H83" s="731">
        <v>201992</v>
      </c>
      <c r="I83" s="731">
        <v>201992</v>
      </c>
      <c r="J83" s="731" t="s">
        <v>759</v>
      </c>
      <c r="K83" s="731" t="s">
        <v>760</v>
      </c>
      <c r="L83" s="734">
        <v>552.81000000000006</v>
      </c>
      <c r="M83" s="734">
        <v>1</v>
      </c>
      <c r="N83" s="735">
        <v>552.81000000000006</v>
      </c>
    </row>
    <row r="84" spans="1:14" ht="14.45" customHeight="1" x14ac:dyDescent="0.2">
      <c r="A84" s="729" t="s">
        <v>576</v>
      </c>
      <c r="B84" s="730" t="s">
        <v>577</v>
      </c>
      <c r="C84" s="731" t="s">
        <v>590</v>
      </c>
      <c r="D84" s="732" t="s">
        <v>591</v>
      </c>
      <c r="E84" s="733">
        <v>50113001</v>
      </c>
      <c r="F84" s="732" t="s">
        <v>610</v>
      </c>
      <c r="G84" s="731" t="s">
        <v>611</v>
      </c>
      <c r="H84" s="731">
        <v>197522</v>
      </c>
      <c r="I84" s="731">
        <v>97522</v>
      </c>
      <c r="J84" s="731" t="s">
        <v>759</v>
      </c>
      <c r="K84" s="731" t="s">
        <v>761</v>
      </c>
      <c r="L84" s="734">
        <v>159.01999999999995</v>
      </c>
      <c r="M84" s="734">
        <v>2</v>
      </c>
      <c r="N84" s="735">
        <v>318.03999999999991</v>
      </c>
    </row>
    <row r="85" spans="1:14" ht="14.45" customHeight="1" x14ac:dyDescent="0.2">
      <c r="A85" s="729" t="s">
        <v>576</v>
      </c>
      <c r="B85" s="730" t="s">
        <v>577</v>
      </c>
      <c r="C85" s="731" t="s">
        <v>590</v>
      </c>
      <c r="D85" s="732" t="s">
        <v>591</v>
      </c>
      <c r="E85" s="733">
        <v>50113001</v>
      </c>
      <c r="F85" s="732" t="s">
        <v>610</v>
      </c>
      <c r="G85" s="731" t="s">
        <v>611</v>
      </c>
      <c r="H85" s="731">
        <v>184090</v>
      </c>
      <c r="I85" s="731">
        <v>84090</v>
      </c>
      <c r="J85" s="731" t="s">
        <v>762</v>
      </c>
      <c r="K85" s="731" t="s">
        <v>763</v>
      </c>
      <c r="L85" s="734">
        <v>60.08</v>
      </c>
      <c r="M85" s="734">
        <v>1</v>
      </c>
      <c r="N85" s="735">
        <v>60.08</v>
      </c>
    </row>
    <row r="86" spans="1:14" ht="14.45" customHeight="1" x14ac:dyDescent="0.2">
      <c r="A86" s="729" t="s">
        <v>576</v>
      </c>
      <c r="B86" s="730" t="s">
        <v>577</v>
      </c>
      <c r="C86" s="731" t="s">
        <v>590</v>
      </c>
      <c r="D86" s="732" t="s">
        <v>591</v>
      </c>
      <c r="E86" s="733">
        <v>50113001</v>
      </c>
      <c r="F86" s="732" t="s">
        <v>610</v>
      </c>
      <c r="G86" s="731" t="s">
        <v>611</v>
      </c>
      <c r="H86" s="731">
        <v>141826</v>
      </c>
      <c r="I86" s="731">
        <v>41826</v>
      </c>
      <c r="J86" s="731" t="s">
        <v>764</v>
      </c>
      <c r="K86" s="731" t="s">
        <v>765</v>
      </c>
      <c r="L86" s="734">
        <v>469.85000000000014</v>
      </c>
      <c r="M86" s="734">
        <v>1</v>
      </c>
      <c r="N86" s="735">
        <v>469.85000000000014</v>
      </c>
    </row>
    <row r="87" spans="1:14" ht="14.45" customHeight="1" x14ac:dyDescent="0.2">
      <c r="A87" s="729" t="s">
        <v>576</v>
      </c>
      <c r="B87" s="730" t="s">
        <v>577</v>
      </c>
      <c r="C87" s="731" t="s">
        <v>590</v>
      </c>
      <c r="D87" s="732" t="s">
        <v>591</v>
      </c>
      <c r="E87" s="733">
        <v>50113001</v>
      </c>
      <c r="F87" s="732" t="s">
        <v>610</v>
      </c>
      <c r="G87" s="731" t="s">
        <v>611</v>
      </c>
      <c r="H87" s="731">
        <v>101290</v>
      </c>
      <c r="I87" s="731">
        <v>1290</v>
      </c>
      <c r="J87" s="731" t="s">
        <v>766</v>
      </c>
      <c r="K87" s="731" t="s">
        <v>767</v>
      </c>
      <c r="L87" s="734">
        <v>134.43000000000004</v>
      </c>
      <c r="M87" s="734">
        <v>1</v>
      </c>
      <c r="N87" s="735">
        <v>134.43000000000004</v>
      </c>
    </row>
    <row r="88" spans="1:14" ht="14.45" customHeight="1" x14ac:dyDescent="0.2">
      <c r="A88" s="729" t="s">
        <v>576</v>
      </c>
      <c r="B88" s="730" t="s">
        <v>577</v>
      </c>
      <c r="C88" s="731" t="s">
        <v>590</v>
      </c>
      <c r="D88" s="732" t="s">
        <v>591</v>
      </c>
      <c r="E88" s="733">
        <v>50113001</v>
      </c>
      <c r="F88" s="732" t="s">
        <v>610</v>
      </c>
      <c r="G88" s="731" t="s">
        <v>611</v>
      </c>
      <c r="H88" s="731">
        <v>230421</v>
      </c>
      <c r="I88" s="731">
        <v>230421</v>
      </c>
      <c r="J88" s="731" t="s">
        <v>768</v>
      </c>
      <c r="K88" s="731" t="s">
        <v>769</v>
      </c>
      <c r="L88" s="734">
        <v>76.98</v>
      </c>
      <c r="M88" s="734">
        <v>8</v>
      </c>
      <c r="N88" s="735">
        <v>615.84</v>
      </c>
    </row>
    <row r="89" spans="1:14" ht="14.45" customHeight="1" x14ac:dyDescent="0.2">
      <c r="A89" s="729" t="s">
        <v>576</v>
      </c>
      <c r="B89" s="730" t="s">
        <v>577</v>
      </c>
      <c r="C89" s="731" t="s">
        <v>590</v>
      </c>
      <c r="D89" s="732" t="s">
        <v>591</v>
      </c>
      <c r="E89" s="733">
        <v>50113001</v>
      </c>
      <c r="F89" s="732" t="s">
        <v>610</v>
      </c>
      <c r="G89" s="731" t="s">
        <v>611</v>
      </c>
      <c r="H89" s="731">
        <v>221074</v>
      </c>
      <c r="I89" s="731">
        <v>221074</v>
      </c>
      <c r="J89" s="731" t="s">
        <v>768</v>
      </c>
      <c r="K89" s="731" t="s">
        <v>769</v>
      </c>
      <c r="L89" s="734">
        <v>76.33</v>
      </c>
      <c r="M89" s="734">
        <v>11</v>
      </c>
      <c r="N89" s="735">
        <v>839.63</v>
      </c>
    </row>
    <row r="90" spans="1:14" ht="14.45" customHeight="1" x14ac:dyDescent="0.2">
      <c r="A90" s="729" t="s">
        <v>576</v>
      </c>
      <c r="B90" s="730" t="s">
        <v>577</v>
      </c>
      <c r="C90" s="731" t="s">
        <v>590</v>
      </c>
      <c r="D90" s="732" t="s">
        <v>591</v>
      </c>
      <c r="E90" s="733">
        <v>50113001</v>
      </c>
      <c r="F90" s="732" t="s">
        <v>610</v>
      </c>
      <c r="G90" s="731" t="s">
        <v>611</v>
      </c>
      <c r="H90" s="731">
        <v>230420</v>
      </c>
      <c r="I90" s="731">
        <v>230420</v>
      </c>
      <c r="J90" s="731" t="s">
        <v>768</v>
      </c>
      <c r="K90" s="731" t="s">
        <v>769</v>
      </c>
      <c r="L90" s="734">
        <v>76.980000000000018</v>
      </c>
      <c r="M90" s="734">
        <v>2</v>
      </c>
      <c r="N90" s="735">
        <v>153.96000000000004</v>
      </c>
    </row>
    <row r="91" spans="1:14" ht="14.45" customHeight="1" x14ac:dyDescent="0.2">
      <c r="A91" s="729" t="s">
        <v>576</v>
      </c>
      <c r="B91" s="730" t="s">
        <v>577</v>
      </c>
      <c r="C91" s="731" t="s">
        <v>590</v>
      </c>
      <c r="D91" s="732" t="s">
        <v>591</v>
      </c>
      <c r="E91" s="733">
        <v>50113001</v>
      </c>
      <c r="F91" s="732" t="s">
        <v>610</v>
      </c>
      <c r="G91" s="731" t="s">
        <v>611</v>
      </c>
      <c r="H91" s="731">
        <v>189026</v>
      </c>
      <c r="I91" s="731">
        <v>89026</v>
      </c>
      <c r="J91" s="731" t="s">
        <v>770</v>
      </c>
      <c r="K91" s="731" t="s">
        <v>771</v>
      </c>
      <c r="L91" s="734">
        <v>87.35</v>
      </c>
      <c r="M91" s="734">
        <v>2</v>
      </c>
      <c r="N91" s="735">
        <v>174.7</v>
      </c>
    </row>
    <row r="92" spans="1:14" ht="14.45" customHeight="1" x14ac:dyDescent="0.2">
      <c r="A92" s="729" t="s">
        <v>576</v>
      </c>
      <c r="B92" s="730" t="s">
        <v>577</v>
      </c>
      <c r="C92" s="731" t="s">
        <v>590</v>
      </c>
      <c r="D92" s="732" t="s">
        <v>591</v>
      </c>
      <c r="E92" s="733">
        <v>50113001</v>
      </c>
      <c r="F92" s="732" t="s">
        <v>610</v>
      </c>
      <c r="G92" s="731" t="s">
        <v>611</v>
      </c>
      <c r="H92" s="731">
        <v>175631</v>
      </c>
      <c r="I92" s="731">
        <v>75631</v>
      </c>
      <c r="J92" s="731" t="s">
        <v>772</v>
      </c>
      <c r="K92" s="731" t="s">
        <v>773</v>
      </c>
      <c r="L92" s="734">
        <v>34.940000000000005</v>
      </c>
      <c r="M92" s="734">
        <v>1</v>
      </c>
      <c r="N92" s="735">
        <v>34.940000000000005</v>
      </c>
    </row>
    <row r="93" spans="1:14" ht="14.45" customHeight="1" x14ac:dyDescent="0.2">
      <c r="A93" s="729" t="s">
        <v>576</v>
      </c>
      <c r="B93" s="730" t="s">
        <v>577</v>
      </c>
      <c r="C93" s="731" t="s">
        <v>590</v>
      </c>
      <c r="D93" s="732" t="s">
        <v>591</v>
      </c>
      <c r="E93" s="733">
        <v>50113001</v>
      </c>
      <c r="F93" s="732" t="s">
        <v>610</v>
      </c>
      <c r="G93" s="731" t="s">
        <v>611</v>
      </c>
      <c r="H93" s="731">
        <v>846346</v>
      </c>
      <c r="I93" s="731">
        <v>119672</v>
      </c>
      <c r="J93" s="731" t="s">
        <v>774</v>
      </c>
      <c r="K93" s="731" t="s">
        <v>775</v>
      </c>
      <c r="L93" s="734">
        <v>120.96</v>
      </c>
      <c r="M93" s="734">
        <v>1</v>
      </c>
      <c r="N93" s="735">
        <v>120.96</v>
      </c>
    </row>
    <row r="94" spans="1:14" ht="14.45" customHeight="1" x14ac:dyDescent="0.2">
      <c r="A94" s="729" t="s">
        <v>576</v>
      </c>
      <c r="B94" s="730" t="s">
        <v>577</v>
      </c>
      <c r="C94" s="731" t="s">
        <v>590</v>
      </c>
      <c r="D94" s="732" t="s">
        <v>591</v>
      </c>
      <c r="E94" s="733">
        <v>50113001</v>
      </c>
      <c r="F94" s="732" t="s">
        <v>610</v>
      </c>
      <c r="G94" s="731" t="s">
        <v>611</v>
      </c>
      <c r="H94" s="731">
        <v>117011</v>
      </c>
      <c r="I94" s="731">
        <v>17011</v>
      </c>
      <c r="J94" s="731" t="s">
        <v>776</v>
      </c>
      <c r="K94" s="731" t="s">
        <v>777</v>
      </c>
      <c r="L94" s="734">
        <v>145</v>
      </c>
      <c r="M94" s="734">
        <v>6</v>
      </c>
      <c r="N94" s="735">
        <v>870</v>
      </c>
    </row>
    <row r="95" spans="1:14" ht="14.45" customHeight="1" x14ac:dyDescent="0.2">
      <c r="A95" s="729" t="s">
        <v>576</v>
      </c>
      <c r="B95" s="730" t="s">
        <v>577</v>
      </c>
      <c r="C95" s="731" t="s">
        <v>590</v>
      </c>
      <c r="D95" s="732" t="s">
        <v>591</v>
      </c>
      <c r="E95" s="733">
        <v>50113001</v>
      </c>
      <c r="F95" s="732" t="s">
        <v>610</v>
      </c>
      <c r="G95" s="731" t="s">
        <v>611</v>
      </c>
      <c r="H95" s="731">
        <v>103542</v>
      </c>
      <c r="I95" s="731">
        <v>3542</v>
      </c>
      <c r="J95" s="731" t="s">
        <v>778</v>
      </c>
      <c r="K95" s="731" t="s">
        <v>779</v>
      </c>
      <c r="L95" s="734">
        <v>35.290000000000006</v>
      </c>
      <c r="M95" s="734">
        <v>2</v>
      </c>
      <c r="N95" s="735">
        <v>70.580000000000013</v>
      </c>
    </row>
    <row r="96" spans="1:14" ht="14.45" customHeight="1" x14ac:dyDescent="0.2">
      <c r="A96" s="729" t="s">
        <v>576</v>
      </c>
      <c r="B96" s="730" t="s">
        <v>577</v>
      </c>
      <c r="C96" s="731" t="s">
        <v>590</v>
      </c>
      <c r="D96" s="732" t="s">
        <v>591</v>
      </c>
      <c r="E96" s="733">
        <v>50113001</v>
      </c>
      <c r="F96" s="732" t="s">
        <v>610</v>
      </c>
      <c r="G96" s="731" t="s">
        <v>611</v>
      </c>
      <c r="H96" s="731">
        <v>844831</v>
      </c>
      <c r="I96" s="731">
        <v>9999999</v>
      </c>
      <c r="J96" s="731" t="s">
        <v>780</v>
      </c>
      <c r="K96" s="731" t="s">
        <v>781</v>
      </c>
      <c r="L96" s="734">
        <v>2920.0099999999998</v>
      </c>
      <c r="M96" s="734">
        <v>1</v>
      </c>
      <c r="N96" s="735">
        <v>2920.0099999999998</v>
      </c>
    </row>
    <row r="97" spans="1:14" ht="14.45" customHeight="1" x14ac:dyDescent="0.2">
      <c r="A97" s="729" t="s">
        <v>576</v>
      </c>
      <c r="B97" s="730" t="s">
        <v>577</v>
      </c>
      <c r="C97" s="731" t="s">
        <v>590</v>
      </c>
      <c r="D97" s="732" t="s">
        <v>591</v>
      </c>
      <c r="E97" s="733">
        <v>50113001</v>
      </c>
      <c r="F97" s="732" t="s">
        <v>610</v>
      </c>
      <c r="G97" s="731" t="s">
        <v>611</v>
      </c>
      <c r="H97" s="731">
        <v>232606</v>
      </c>
      <c r="I97" s="731">
        <v>232606</v>
      </c>
      <c r="J97" s="731" t="s">
        <v>782</v>
      </c>
      <c r="K97" s="731" t="s">
        <v>783</v>
      </c>
      <c r="L97" s="734">
        <v>109.81</v>
      </c>
      <c r="M97" s="734">
        <v>1</v>
      </c>
      <c r="N97" s="735">
        <v>109.81</v>
      </c>
    </row>
    <row r="98" spans="1:14" ht="14.45" customHeight="1" x14ac:dyDescent="0.2">
      <c r="A98" s="729" t="s">
        <v>576</v>
      </c>
      <c r="B98" s="730" t="s">
        <v>577</v>
      </c>
      <c r="C98" s="731" t="s">
        <v>590</v>
      </c>
      <c r="D98" s="732" t="s">
        <v>591</v>
      </c>
      <c r="E98" s="733">
        <v>50113001</v>
      </c>
      <c r="F98" s="732" t="s">
        <v>610</v>
      </c>
      <c r="G98" s="731" t="s">
        <v>611</v>
      </c>
      <c r="H98" s="731">
        <v>241672</v>
      </c>
      <c r="I98" s="731">
        <v>241672</v>
      </c>
      <c r="J98" s="731" t="s">
        <v>784</v>
      </c>
      <c r="K98" s="731" t="s">
        <v>785</v>
      </c>
      <c r="L98" s="734">
        <v>111.41</v>
      </c>
      <c r="M98" s="734">
        <v>32</v>
      </c>
      <c r="N98" s="735">
        <v>3565.12</v>
      </c>
    </row>
    <row r="99" spans="1:14" ht="14.45" customHeight="1" x14ac:dyDescent="0.2">
      <c r="A99" s="729" t="s">
        <v>576</v>
      </c>
      <c r="B99" s="730" t="s">
        <v>577</v>
      </c>
      <c r="C99" s="731" t="s">
        <v>590</v>
      </c>
      <c r="D99" s="732" t="s">
        <v>591</v>
      </c>
      <c r="E99" s="733">
        <v>50113001</v>
      </c>
      <c r="F99" s="732" t="s">
        <v>610</v>
      </c>
      <c r="G99" s="731" t="s">
        <v>611</v>
      </c>
      <c r="H99" s="731">
        <v>104071</v>
      </c>
      <c r="I99" s="731">
        <v>4071</v>
      </c>
      <c r="J99" s="731" t="s">
        <v>786</v>
      </c>
      <c r="K99" s="731" t="s">
        <v>787</v>
      </c>
      <c r="L99" s="734">
        <v>224.1100000000001</v>
      </c>
      <c r="M99" s="734">
        <v>2</v>
      </c>
      <c r="N99" s="735">
        <v>448.2200000000002</v>
      </c>
    </row>
    <row r="100" spans="1:14" ht="14.45" customHeight="1" x14ac:dyDescent="0.2">
      <c r="A100" s="729" t="s">
        <v>576</v>
      </c>
      <c r="B100" s="730" t="s">
        <v>577</v>
      </c>
      <c r="C100" s="731" t="s">
        <v>590</v>
      </c>
      <c r="D100" s="732" t="s">
        <v>591</v>
      </c>
      <c r="E100" s="733">
        <v>50113001</v>
      </c>
      <c r="F100" s="732" t="s">
        <v>610</v>
      </c>
      <c r="G100" s="731" t="s">
        <v>611</v>
      </c>
      <c r="H100" s="731">
        <v>102479</v>
      </c>
      <c r="I100" s="731">
        <v>2479</v>
      </c>
      <c r="J100" s="731" t="s">
        <v>786</v>
      </c>
      <c r="K100" s="731" t="s">
        <v>788</v>
      </c>
      <c r="L100" s="734">
        <v>65.489999999999995</v>
      </c>
      <c r="M100" s="734">
        <v>3</v>
      </c>
      <c r="N100" s="735">
        <v>196.46999999999997</v>
      </c>
    </row>
    <row r="101" spans="1:14" ht="14.45" customHeight="1" x14ac:dyDescent="0.2">
      <c r="A101" s="729" t="s">
        <v>576</v>
      </c>
      <c r="B101" s="730" t="s">
        <v>577</v>
      </c>
      <c r="C101" s="731" t="s">
        <v>590</v>
      </c>
      <c r="D101" s="732" t="s">
        <v>591</v>
      </c>
      <c r="E101" s="733">
        <v>50113001</v>
      </c>
      <c r="F101" s="732" t="s">
        <v>610</v>
      </c>
      <c r="G101" s="731" t="s">
        <v>611</v>
      </c>
      <c r="H101" s="731">
        <v>846599</v>
      </c>
      <c r="I101" s="731">
        <v>107754</v>
      </c>
      <c r="J101" s="731" t="s">
        <v>789</v>
      </c>
      <c r="K101" s="731" t="s">
        <v>329</v>
      </c>
      <c r="L101" s="734">
        <v>132.54500000000002</v>
      </c>
      <c r="M101" s="734">
        <v>4</v>
      </c>
      <c r="N101" s="735">
        <v>530.18000000000006</v>
      </c>
    </row>
    <row r="102" spans="1:14" ht="14.45" customHeight="1" x14ac:dyDescent="0.2">
      <c r="A102" s="729" t="s">
        <v>576</v>
      </c>
      <c r="B102" s="730" t="s">
        <v>577</v>
      </c>
      <c r="C102" s="731" t="s">
        <v>590</v>
      </c>
      <c r="D102" s="732" t="s">
        <v>591</v>
      </c>
      <c r="E102" s="733">
        <v>50113001</v>
      </c>
      <c r="F102" s="732" t="s">
        <v>610</v>
      </c>
      <c r="G102" s="731" t="s">
        <v>611</v>
      </c>
      <c r="H102" s="731">
        <v>158425</v>
      </c>
      <c r="I102" s="731">
        <v>58425</v>
      </c>
      <c r="J102" s="731" t="s">
        <v>790</v>
      </c>
      <c r="K102" s="731" t="s">
        <v>791</v>
      </c>
      <c r="L102" s="734">
        <v>61.570000000000007</v>
      </c>
      <c r="M102" s="734">
        <v>5</v>
      </c>
      <c r="N102" s="735">
        <v>307.85000000000002</v>
      </c>
    </row>
    <row r="103" spans="1:14" ht="14.45" customHeight="1" x14ac:dyDescent="0.2">
      <c r="A103" s="729" t="s">
        <v>576</v>
      </c>
      <c r="B103" s="730" t="s">
        <v>577</v>
      </c>
      <c r="C103" s="731" t="s">
        <v>590</v>
      </c>
      <c r="D103" s="732" t="s">
        <v>591</v>
      </c>
      <c r="E103" s="733">
        <v>50113001</v>
      </c>
      <c r="F103" s="732" t="s">
        <v>610</v>
      </c>
      <c r="G103" s="731" t="s">
        <v>611</v>
      </c>
      <c r="H103" s="731">
        <v>179333</v>
      </c>
      <c r="I103" s="731">
        <v>179333</v>
      </c>
      <c r="J103" s="731" t="s">
        <v>792</v>
      </c>
      <c r="K103" s="731" t="s">
        <v>793</v>
      </c>
      <c r="L103" s="734">
        <v>224.62400000000002</v>
      </c>
      <c r="M103" s="734">
        <v>5</v>
      </c>
      <c r="N103" s="735">
        <v>1123.1200000000001</v>
      </c>
    </row>
    <row r="104" spans="1:14" ht="14.45" customHeight="1" x14ac:dyDescent="0.2">
      <c r="A104" s="729" t="s">
        <v>576</v>
      </c>
      <c r="B104" s="730" t="s">
        <v>577</v>
      </c>
      <c r="C104" s="731" t="s">
        <v>590</v>
      </c>
      <c r="D104" s="732" t="s">
        <v>591</v>
      </c>
      <c r="E104" s="733">
        <v>50113001</v>
      </c>
      <c r="F104" s="732" t="s">
        <v>610</v>
      </c>
      <c r="G104" s="731" t="s">
        <v>611</v>
      </c>
      <c r="H104" s="731">
        <v>179325</v>
      </c>
      <c r="I104" s="731">
        <v>179325</v>
      </c>
      <c r="J104" s="731" t="s">
        <v>792</v>
      </c>
      <c r="K104" s="731" t="s">
        <v>794</v>
      </c>
      <c r="L104" s="734">
        <v>33.950000000000003</v>
      </c>
      <c r="M104" s="734">
        <v>3</v>
      </c>
      <c r="N104" s="735">
        <v>101.85000000000001</v>
      </c>
    </row>
    <row r="105" spans="1:14" ht="14.45" customHeight="1" x14ac:dyDescent="0.2">
      <c r="A105" s="729" t="s">
        <v>576</v>
      </c>
      <c r="B105" s="730" t="s">
        <v>577</v>
      </c>
      <c r="C105" s="731" t="s">
        <v>590</v>
      </c>
      <c r="D105" s="732" t="s">
        <v>591</v>
      </c>
      <c r="E105" s="733">
        <v>50113001</v>
      </c>
      <c r="F105" s="732" t="s">
        <v>610</v>
      </c>
      <c r="G105" s="731" t="s">
        <v>611</v>
      </c>
      <c r="H105" s="731">
        <v>167508</v>
      </c>
      <c r="I105" s="731">
        <v>167508</v>
      </c>
      <c r="J105" s="731" t="s">
        <v>795</v>
      </c>
      <c r="K105" s="731" t="s">
        <v>796</v>
      </c>
      <c r="L105" s="734">
        <v>118.86</v>
      </c>
      <c r="M105" s="734">
        <v>1</v>
      </c>
      <c r="N105" s="735">
        <v>118.86</v>
      </c>
    </row>
    <row r="106" spans="1:14" ht="14.45" customHeight="1" x14ac:dyDescent="0.2">
      <c r="A106" s="729" t="s">
        <v>576</v>
      </c>
      <c r="B106" s="730" t="s">
        <v>577</v>
      </c>
      <c r="C106" s="731" t="s">
        <v>590</v>
      </c>
      <c r="D106" s="732" t="s">
        <v>591</v>
      </c>
      <c r="E106" s="733">
        <v>50113001</v>
      </c>
      <c r="F106" s="732" t="s">
        <v>610</v>
      </c>
      <c r="G106" s="731" t="s">
        <v>611</v>
      </c>
      <c r="H106" s="731">
        <v>226523</v>
      </c>
      <c r="I106" s="731">
        <v>226523</v>
      </c>
      <c r="J106" s="731" t="s">
        <v>797</v>
      </c>
      <c r="K106" s="731" t="s">
        <v>798</v>
      </c>
      <c r="L106" s="734">
        <v>51.96</v>
      </c>
      <c r="M106" s="734">
        <v>6</v>
      </c>
      <c r="N106" s="735">
        <v>311.76</v>
      </c>
    </row>
    <row r="107" spans="1:14" ht="14.45" customHeight="1" x14ac:dyDescent="0.2">
      <c r="A107" s="729" t="s">
        <v>576</v>
      </c>
      <c r="B107" s="730" t="s">
        <v>577</v>
      </c>
      <c r="C107" s="731" t="s">
        <v>590</v>
      </c>
      <c r="D107" s="732" t="s">
        <v>591</v>
      </c>
      <c r="E107" s="733">
        <v>50113001</v>
      </c>
      <c r="F107" s="732" t="s">
        <v>610</v>
      </c>
      <c r="G107" s="731" t="s">
        <v>611</v>
      </c>
      <c r="H107" s="731">
        <v>226525</v>
      </c>
      <c r="I107" s="731">
        <v>226525</v>
      </c>
      <c r="J107" s="731" t="s">
        <v>797</v>
      </c>
      <c r="K107" s="731" t="s">
        <v>799</v>
      </c>
      <c r="L107" s="734">
        <v>66.34</v>
      </c>
      <c r="M107" s="734">
        <v>4</v>
      </c>
      <c r="N107" s="735">
        <v>265.36</v>
      </c>
    </row>
    <row r="108" spans="1:14" ht="14.45" customHeight="1" x14ac:dyDescent="0.2">
      <c r="A108" s="729" t="s">
        <v>576</v>
      </c>
      <c r="B108" s="730" t="s">
        <v>577</v>
      </c>
      <c r="C108" s="731" t="s">
        <v>590</v>
      </c>
      <c r="D108" s="732" t="s">
        <v>591</v>
      </c>
      <c r="E108" s="733">
        <v>50113001</v>
      </c>
      <c r="F108" s="732" t="s">
        <v>610</v>
      </c>
      <c r="G108" s="731" t="s">
        <v>611</v>
      </c>
      <c r="H108" s="731">
        <v>920200</v>
      </c>
      <c r="I108" s="731">
        <v>15877</v>
      </c>
      <c r="J108" s="731" t="s">
        <v>800</v>
      </c>
      <c r="K108" s="731" t="s">
        <v>329</v>
      </c>
      <c r="L108" s="734">
        <v>252.97799999999998</v>
      </c>
      <c r="M108" s="734">
        <v>6</v>
      </c>
      <c r="N108" s="735">
        <v>1517.8679999999999</v>
      </c>
    </row>
    <row r="109" spans="1:14" ht="14.45" customHeight="1" x14ac:dyDescent="0.2">
      <c r="A109" s="729" t="s">
        <v>576</v>
      </c>
      <c r="B109" s="730" t="s">
        <v>577</v>
      </c>
      <c r="C109" s="731" t="s">
        <v>590</v>
      </c>
      <c r="D109" s="732" t="s">
        <v>591</v>
      </c>
      <c r="E109" s="733">
        <v>50113001</v>
      </c>
      <c r="F109" s="732" t="s">
        <v>610</v>
      </c>
      <c r="G109" s="731" t="s">
        <v>611</v>
      </c>
      <c r="H109" s="731">
        <v>920235</v>
      </c>
      <c r="I109" s="731">
        <v>15880</v>
      </c>
      <c r="J109" s="731" t="s">
        <v>801</v>
      </c>
      <c r="K109" s="731" t="s">
        <v>329</v>
      </c>
      <c r="L109" s="734">
        <v>163.56999972595398</v>
      </c>
      <c r="M109" s="734">
        <v>6</v>
      </c>
      <c r="N109" s="735">
        <v>981.41999835572392</v>
      </c>
    </row>
    <row r="110" spans="1:14" ht="14.45" customHeight="1" x14ac:dyDescent="0.2">
      <c r="A110" s="729" t="s">
        <v>576</v>
      </c>
      <c r="B110" s="730" t="s">
        <v>577</v>
      </c>
      <c r="C110" s="731" t="s">
        <v>590</v>
      </c>
      <c r="D110" s="732" t="s">
        <v>591</v>
      </c>
      <c r="E110" s="733">
        <v>50113001</v>
      </c>
      <c r="F110" s="732" t="s">
        <v>610</v>
      </c>
      <c r="G110" s="731" t="s">
        <v>611</v>
      </c>
      <c r="H110" s="731">
        <v>23987</v>
      </c>
      <c r="I110" s="731">
        <v>23987</v>
      </c>
      <c r="J110" s="731" t="s">
        <v>802</v>
      </c>
      <c r="K110" s="731" t="s">
        <v>803</v>
      </c>
      <c r="L110" s="734">
        <v>167.42</v>
      </c>
      <c r="M110" s="734">
        <v>8</v>
      </c>
      <c r="N110" s="735">
        <v>1339.36</v>
      </c>
    </row>
    <row r="111" spans="1:14" ht="14.45" customHeight="1" x14ac:dyDescent="0.2">
      <c r="A111" s="729" t="s">
        <v>576</v>
      </c>
      <c r="B111" s="730" t="s">
        <v>577</v>
      </c>
      <c r="C111" s="731" t="s">
        <v>590</v>
      </c>
      <c r="D111" s="732" t="s">
        <v>591</v>
      </c>
      <c r="E111" s="733">
        <v>50113001</v>
      </c>
      <c r="F111" s="732" t="s">
        <v>610</v>
      </c>
      <c r="G111" s="731" t="s">
        <v>611</v>
      </c>
      <c r="H111" s="731">
        <v>215476</v>
      </c>
      <c r="I111" s="731">
        <v>215476</v>
      </c>
      <c r="J111" s="731" t="s">
        <v>804</v>
      </c>
      <c r="K111" s="731" t="s">
        <v>805</v>
      </c>
      <c r="L111" s="734">
        <v>122.99</v>
      </c>
      <c r="M111" s="734">
        <v>2</v>
      </c>
      <c r="N111" s="735">
        <v>245.98</v>
      </c>
    </row>
    <row r="112" spans="1:14" ht="14.45" customHeight="1" x14ac:dyDescent="0.2">
      <c r="A112" s="729" t="s">
        <v>576</v>
      </c>
      <c r="B112" s="730" t="s">
        <v>577</v>
      </c>
      <c r="C112" s="731" t="s">
        <v>590</v>
      </c>
      <c r="D112" s="732" t="s">
        <v>591</v>
      </c>
      <c r="E112" s="733">
        <v>50113001</v>
      </c>
      <c r="F112" s="732" t="s">
        <v>610</v>
      </c>
      <c r="G112" s="731" t="s">
        <v>611</v>
      </c>
      <c r="H112" s="731">
        <v>183272</v>
      </c>
      <c r="I112" s="731">
        <v>215478</v>
      </c>
      <c r="J112" s="731" t="s">
        <v>806</v>
      </c>
      <c r="K112" s="731" t="s">
        <v>807</v>
      </c>
      <c r="L112" s="734">
        <v>161.54999999999998</v>
      </c>
      <c r="M112" s="734">
        <v>2</v>
      </c>
      <c r="N112" s="735">
        <v>323.09999999999997</v>
      </c>
    </row>
    <row r="113" spans="1:14" ht="14.45" customHeight="1" x14ac:dyDescent="0.2">
      <c r="A113" s="729" t="s">
        <v>576</v>
      </c>
      <c r="B113" s="730" t="s">
        <v>577</v>
      </c>
      <c r="C113" s="731" t="s">
        <v>590</v>
      </c>
      <c r="D113" s="732" t="s">
        <v>591</v>
      </c>
      <c r="E113" s="733">
        <v>50113001</v>
      </c>
      <c r="F113" s="732" t="s">
        <v>610</v>
      </c>
      <c r="G113" s="731" t="s">
        <v>622</v>
      </c>
      <c r="H113" s="731">
        <v>193741</v>
      </c>
      <c r="I113" s="731">
        <v>193741</v>
      </c>
      <c r="J113" s="731" t="s">
        <v>808</v>
      </c>
      <c r="K113" s="731" t="s">
        <v>809</v>
      </c>
      <c r="L113" s="734">
        <v>2247.66</v>
      </c>
      <c r="M113" s="734">
        <v>1</v>
      </c>
      <c r="N113" s="735">
        <v>2247.66</v>
      </c>
    </row>
    <row r="114" spans="1:14" ht="14.45" customHeight="1" x14ac:dyDescent="0.2">
      <c r="A114" s="729" t="s">
        <v>576</v>
      </c>
      <c r="B114" s="730" t="s">
        <v>577</v>
      </c>
      <c r="C114" s="731" t="s">
        <v>590</v>
      </c>
      <c r="D114" s="732" t="s">
        <v>591</v>
      </c>
      <c r="E114" s="733">
        <v>50113001</v>
      </c>
      <c r="F114" s="732" t="s">
        <v>610</v>
      </c>
      <c r="G114" s="731" t="s">
        <v>622</v>
      </c>
      <c r="H114" s="731">
        <v>193745</v>
      </c>
      <c r="I114" s="731">
        <v>193745</v>
      </c>
      <c r="J114" s="731" t="s">
        <v>810</v>
      </c>
      <c r="K114" s="731" t="s">
        <v>811</v>
      </c>
      <c r="L114" s="734">
        <v>1506.31</v>
      </c>
      <c r="M114" s="734">
        <v>1</v>
      </c>
      <c r="N114" s="735">
        <v>1506.31</v>
      </c>
    </row>
    <row r="115" spans="1:14" ht="14.45" customHeight="1" x14ac:dyDescent="0.2">
      <c r="A115" s="729" t="s">
        <v>576</v>
      </c>
      <c r="B115" s="730" t="s">
        <v>577</v>
      </c>
      <c r="C115" s="731" t="s">
        <v>590</v>
      </c>
      <c r="D115" s="732" t="s">
        <v>591</v>
      </c>
      <c r="E115" s="733">
        <v>50113001</v>
      </c>
      <c r="F115" s="732" t="s">
        <v>610</v>
      </c>
      <c r="G115" s="731" t="s">
        <v>611</v>
      </c>
      <c r="H115" s="731">
        <v>192202</v>
      </c>
      <c r="I115" s="731">
        <v>192202</v>
      </c>
      <c r="J115" s="731" t="s">
        <v>812</v>
      </c>
      <c r="K115" s="731" t="s">
        <v>813</v>
      </c>
      <c r="L115" s="734">
        <v>87.769999999999982</v>
      </c>
      <c r="M115" s="734">
        <v>1</v>
      </c>
      <c r="N115" s="735">
        <v>87.769999999999982</v>
      </c>
    </row>
    <row r="116" spans="1:14" ht="14.45" customHeight="1" x14ac:dyDescent="0.2">
      <c r="A116" s="729" t="s">
        <v>576</v>
      </c>
      <c r="B116" s="730" t="s">
        <v>577</v>
      </c>
      <c r="C116" s="731" t="s">
        <v>590</v>
      </c>
      <c r="D116" s="732" t="s">
        <v>591</v>
      </c>
      <c r="E116" s="733">
        <v>50113001</v>
      </c>
      <c r="F116" s="732" t="s">
        <v>610</v>
      </c>
      <c r="G116" s="731" t="s">
        <v>611</v>
      </c>
      <c r="H116" s="731">
        <v>192204</v>
      </c>
      <c r="I116" s="731">
        <v>192204</v>
      </c>
      <c r="J116" s="731" t="s">
        <v>812</v>
      </c>
      <c r="K116" s="731" t="s">
        <v>814</v>
      </c>
      <c r="L116" s="734">
        <v>74.679999999999993</v>
      </c>
      <c r="M116" s="734">
        <v>2</v>
      </c>
      <c r="N116" s="735">
        <v>149.35999999999999</v>
      </c>
    </row>
    <row r="117" spans="1:14" ht="14.45" customHeight="1" x14ac:dyDescent="0.2">
      <c r="A117" s="729" t="s">
        <v>576</v>
      </c>
      <c r="B117" s="730" t="s">
        <v>577</v>
      </c>
      <c r="C117" s="731" t="s">
        <v>590</v>
      </c>
      <c r="D117" s="732" t="s">
        <v>591</v>
      </c>
      <c r="E117" s="733">
        <v>50113001</v>
      </c>
      <c r="F117" s="732" t="s">
        <v>610</v>
      </c>
      <c r="G117" s="731" t="s">
        <v>611</v>
      </c>
      <c r="H117" s="731">
        <v>229191</v>
      </c>
      <c r="I117" s="731">
        <v>229191</v>
      </c>
      <c r="J117" s="731" t="s">
        <v>815</v>
      </c>
      <c r="K117" s="731" t="s">
        <v>816</v>
      </c>
      <c r="L117" s="734">
        <v>141.20999999999998</v>
      </c>
      <c r="M117" s="734">
        <v>1</v>
      </c>
      <c r="N117" s="735">
        <v>141.20999999999998</v>
      </c>
    </row>
    <row r="118" spans="1:14" ht="14.45" customHeight="1" x14ac:dyDescent="0.2">
      <c r="A118" s="729" t="s">
        <v>576</v>
      </c>
      <c r="B118" s="730" t="s">
        <v>577</v>
      </c>
      <c r="C118" s="731" t="s">
        <v>590</v>
      </c>
      <c r="D118" s="732" t="s">
        <v>591</v>
      </c>
      <c r="E118" s="733">
        <v>50113001</v>
      </c>
      <c r="F118" s="732" t="s">
        <v>610</v>
      </c>
      <c r="G118" s="731" t="s">
        <v>611</v>
      </c>
      <c r="H118" s="731">
        <v>209038</v>
      </c>
      <c r="I118" s="731">
        <v>209038</v>
      </c>
      <c r="J118" s="731" t="s">
        <v>817</v>
      </c>
      <c r="K118" s="731" t="s">
        <v>818</v>
      </c>
      <c r="L118" s="734">
        <v>1421.62</v>
      </c>
      <c r="M118" s="734">
        <v>1</v>
      </c>
      <c r="N118" s="735">
        <v>1421.62</v>
      </c>
    </row>
    <row r="119" spans="1:14" ht="14.45" customHeight="1" x14ac:dyDescent="0.2">
      <c r="A119" s="729" t="s">
        <v>576</v>
      </c>
      <c r="B119" s="730" t="s">
        <v>577</v>
      </c>
      <c r="C119" s="731" t="s">
        <v>590</v>
      </c>
      <c r="D119" s="732" t="s">
        <v>591</v>
      </c>
      <c r="E119" s="733">
        <v>50113001</v>
      </c>
      <c r="F119" s="732" t="s">
        <v>610</v>
      </c>
      <c r="G119" s="731" t="s">
        <v>329</v>
      </c>
      <c r="H119" s="731">
        <v>203030</v>
      </c>
      <c r="I119" s="731">
        <v>203030</v>
      </c>
      <c r="J119" s="731" t="s">
        <v>819</v>
      </c>
      <c r="K119" s="731" t="s">
        <v>820</v>
      </c>
      <c r="L119" s="734">
        <v>207.48999999999995</v>
      </c>
      <c r="M119" s="734">
        <v>1</v>
      </c>
      <c r="N119" s="735">
        <v>207.48999999999995</v>
      </c>
    </row>
    <row r="120" spans="1:14" ht="14.45" customHeight="1" x14ac:dyDescent="0.2">
      <c r="A120" s="729" t="s">
        <v>576</v>
      </c>
      <c r="B120" s="730" t="s">
        <v>577</v>
      </c>
      <c r="C120" s="731" t="s">
        <v>590</v>
      </c>
      <c r="D120" s="732" t="s">
        <v>591</v>
      </c>
      <c r="E120" s="733">
        <v>50113001</v>
      </c>
      <c r="F120" s="732" t="s">
        <v>610</v>
      </c>
      <c r="G120" s="731" t="s">
        <v>611</v>
      </c>
      <c r="H120" s="731">
        <v>199680</v>
      </c>
      <c r="I120" s="731">
        <v>199680</v>
      </c>
      <c r="J120" s="731" t="s">
        <v>821</v>
      </c>
      <c r="K120" s="731" t="s">
        <v>822</v>
      </c>
      <c r="L120" s="734">
        <v>362.46</v>
      </c>
      <c r="M120" s="734">
        <v>6</v>
      </c>
      <c r="N120" s="735">
        <v>2174.7599999999998</v>
      </c>
    </row>
    <row r="121" spans="1:14" ht="14.45" customHeight="1" x14ac:dyDescent="0.2">
      <c r="A121" s="729" t="s">
        <v>576</v>
      </c>
      <c r="B121" s="730" t="s">
        <v>577</v>
      </c>
      <c r="C121" s="731" t="s">
        <v>590</v>
      </c>
      <c r="D121" s="732" t="s">
        <v>591</v>
      </c>
      <c r="E121" s="733">
        <v>50113001</v>
      </c>
      <c r="F121" s="732" t="s">
        <v>610</v>
      </c>
      <c r="G121" s="731" t="s">
        <v>611</v>
      </c>
      <c r="H121" s="731">
        <v>187076</v>
      </c>
      <c r="I121" s="731">
        <v>87076</v>
      </c>
      <c r="J121" s="731" t="s">
        <v>823</v>
      </c>
      <c r="K121" s="731" t="s">
        <v>824</v>
      </c>
      <c r="L121" s="734">
        <v>134.84333333333331</v>
      </c>
      <c r="M121" s="734">
        <v>9</v>
      </c>
      <c r="N121" s="735">
        <v>1213.5899999999997</v>
      </c>
    </row>
    <row r="122" spans="1:14" ht="14.45" customHeight="1" x14ac:dyDescent="0.2">
      <c r="A122" s="729" t="s">
        <v>576</v>
      </c>
      <c r="B122" s="730" t="s">
        <v>577</v>
      </c>
      <c r="C122" s="731" t="s">
        <v>590</v>
      </c>
      <c r="D122" s="732" t="s">
        <v>591</v>
      </c>
      <c r="E122" s="733">
        <v>50113001</v>
      </c>
      <c r="F122" s="732" t="s">
        <v>610</v>
      </c>
      <c r="G122" s="731" t="s">
        <v>611</v>
      </c>
      <c r="H122" s="731">
        <v>846413</v>
      </c>
      <c r="I122" s="731">
        <v>57585</v>
      </c>
      <c r="J122" s="731" t="s">
        <v>825</v>
      </c>
      <c r="K122" s="731" t="s">
        <v>826</v>
      </c>
      <c r="L122" s="734">
        <v>133.12000000000003</v>
      </c>
      <c r="M122" s="734">
        <v>2</v>
      </c>
      <c r="N122" s="735">
        <v>266.24000000000007</v>
      </c>
    </row>
    <row r="123" spans="1:14" ht="14.45" customHeight="1" x14ac:dyDescent="0.2">
      <c r="A123" s="729" t="s">
        <v>576</v>
      </c>
      <c r="B123" s="730" t="s">
        <v>577</v>
      </c>
      <c r="C123" s="731" t="s">
        <v>590</v>
      </c>
      <c r="D123" s="732" t="s">
        <v>591</v>
      </c>
      <c r="E123" s="733">
        <v>50113001</v>
      </c>
      <c r="F123" s="732" t="s">
        <v>610</v>
      </c>
      <c r="G123" s="731" t="s">
        <v>611</v>
      </c>
      <c r="H123" s="731">
        <v>181293</v>
      </c>
      <c r="I123" s="731">
        <v>181293</v>
      </c>
      <c r="J123" s="731" t="s">
        <v>827</v>
      </c>
      <c r="K123" s="731" t="s">
        <v>828</v>
      </c>
      <c r="L123" s="734">
        <v>224.10999999999996</v>
      </c>
      <c r="M123" s="734">
        <v>1</v>
      </c>
      <c r="N123" s="735">
        <v>224.10999999999996</v>
      </c>
    </row>
    <row r="124" spans="1:14" ht="14.45" customHeight="1" x14ac:dyDescent="0.2">
      <c r="A124" s="729" t="s">
        <v>576</v>
      </c>
      <c r="B124" s="730" t="s">
        <v>577</v>
      </c>
      <c r="C124" s="731" t="s">
        <v>590</v>
      </c>
      <c r="D124" s="732" t="s">
        <v>591</v>
      </c>
      <c r="E124" s="733">
        <v>50113001</v>
      </c>
      <c r="F124" s="732" t="s">
        <v>610</v>
      </c>
      <c r="G124" s="731" t="s">
        <v>611</v>
      </c>
      <c r="H124" s="731">
        <v>129740</v>
      </c>
      <c r="I124" s="731">
        <v>29740</v>
      </c>
      <c r="J124" s="731" t="s">
        <v>829</v>
      </c>
      <c r="K124" s="731" t="s">
        <v>830</v>
      </c>
      <c r="L124" s="734">
        <v>695.63</v>
      </c>
      <c r="M124" s="734">
        <v>1</v>
      </c>
      <c r="N124" s="735">
        <v>695.63</v>
      </c>
    </row>
    <row r="125" spans="1:14" ht="14.45" customHeight="1" x14ac:dyDescent="0.2">
      <c r="A125" s="729" t="s">
        <v>576</v>
      </c>
      <c r="B125" s="730" t="s">
        <v>577</v>
      </c>
      <c r="C125" s="731" t="s">
        <v>590</v>
      </c>
      <c r="D125" s="732" t="s">
        <v>591</v>
      </c>
      <c r="E125" s="733">
        <v>50113001</v>
      </c>
      <c r="F125" s="732" t="s">
        <v>610</v>
      </c>
      <c r="G125" s="731" t="s">
        <v>622</v>
      </c>
      <c r="H125" s="731">
        <v>243136</v>
      </c>
      <c r="I125" s="731">
        <v>243136</v>
      </c>
      <c r="J125" s="731" t="s">
        <v>831</v>
      </c>
      <c r="K125" s="731" t="s">
        <v>832</v>
      </c>
      <c r="L125" s="734">
        <v>131.00999999999996</v>
      </c>
      <c r="M125" s="734">
        <v>1</v>
      </c>
      <c r="N125" s="735">
        <v>131.00999999999996</v>
      </c>
    </row>
    <row r="126" spans="1:14" ht="14.45" customHeight="1" x14ac:dyDescent="0.2">
      <c r="A126" s="729" t="s">
        <v>576</v>
      </c>
      <c r="B126" s="730" t="s">
        <v>577</v>
      </c>
      <c r="C126" s="731" t="s">
        <v>590</v>
      </c>
      <c r="D126" s="732" t="s">
        <v>591</v>
      </c>
      <c r="E126" s="733">
        <v>50113001</v>
      </c>
      <c r="F126" s="732" t="s">
        <v>610</v>
      </c>
      <c r="G126" s="731" t="s">
        <v>622</v>
      </c>
      <c r="H126" s="731">
        <v>243130</v>
      </c>
      <c r="I126" s="731">
        <v>243130</v>
      </c>
      <c r="J126" s="731" t="s">
        <v>831</v>
      </c>
      <c r="K126" s="731" t="s">
        <v>833</v>
      </c>
      <c r="L126" s="734">
        <v>78.67</v>
      </c>
      <c r="M126" s="734">
        <v>2</v>
      </c>
      <c r="N126" s="735">
        <v>157.34</v>
      </c>
    </row>
    <row r="127" spans="1:14" ht="14.45" customHeight="1" x14ac:dyDescent="0.2">
      <c r="A127" s="729" t="s">
        <v>576</v>
      </c>
      <c r="B127" s="730" t="s">
        <v>577</v>
      </c>
      <c r="C127" s="731" t="s">
        <v>590</v>
      </c>
      <c r="D127" s="732" t="s">
        <v>591</v>
      </c>
      <c r="E127" s="733">
        <v>50113001</v>
      </c>
      <c r="F127" s="732" t="s">
        <v>610</v>
      </c>
      <c r="G127" s="731" t="s">
        <v>622</v>
      </c>
      <c r="H127" s="731">
        <v>243131</v>
      </c>
      <c r="I127" s="731">
        <v>243131</v>
      </c>
      <c r="J127" s="731" t="s">
        <v>831</v>
      </c>
      <c r="K127" s="731" t="s">
        <v>834</v>
      </c>
      <c r="L127" s="734">
        <v>77.679999999999993</v>
      </c>
      <c r="M127" s="734">
        <v>2</v>
      </c>
      <c r="N127" s="735">
        <v>155.35999999999999</v>
      </c>
    </row>
    <row r="128" spans="1:14" ht="14.45" customHeight="1" x14ac:dyDescent="0.2">
      <c r="A128" s="729" t="s">
        <v>576</v>
      </c>
      <c r="B128" s="730" t="s">
        <v>577</v>
      </c>
      <c r="C128" s="731" t="s">
        <v>590</v>
      </c>
      <c r="D128" s="732" t="s">
        <v>591</v>
      </c>
      <c r="E128" s="733">
        <v>50113001</v>
      </c>
      <c r="F128" s="732" t="s">
        <v>610</v>
      </c>
      <c r="G128" s="731" t="s">
        <v>622</v>
      </c>
      <c r="H128" s="731">
        <v>243138</v>
      </c>
      <c r="I128" s="731">
        <v>243138</v>
      </c>
      <c r="J128" s="731" t="s">
        <v>835</v>
      </c>
      <c r="K128" s="731" t="s">
        <v>836</v>
      </c>
      <c r="L128" s="734">
        <v>61.17</v>
      </c>
      <c r="M128" s="734">
        <v>2</v>
      </c>
      <c r="N128" s="735">
        <v>122.34</v>
      </c>
    </row>
    <row r="129" spans="1:14" ht="14.45" customHeight="1" x14ac:dyDescent="0.2">
      <c r="A129" s="729" t="s">
        <v>576</v>
      </c>
      <c r="B129" s="730" t="s">
        <v>577</v>
      </c>
      <c r="C129" s="731" t="s">
        <v>590</v>
      </c>
      <c r="D129" s="732" t="s">
        <v>591</v>
      </c>
      <c r="E129" s="733">
        <v>50113001</v>
      </c>
      <c r="F129" s="732" t="s">
        <v>610</v>
      </c>
      <c r="G129" s="731" t="s">
        <v>611</v>
      </c>
      <c r="H129" s="731">
        <v>142613</v>
      </c>
      <c r="I129" s="731">
        <v>42613</v>
      </c>
      <c r="J129" s="731" t="s">
        <v>837</v>
      </c>
      <c r="K129" s="731" t="s">
        <v>838</v>
      </c>
      <c r="L129" s="734">
        <v>134.50000000000003</v>
      </c>
      <c r="M129" s="734">
        <v>1</v>
      </c>
      <c r="N129" s="735">
        <v>134.50000000000003</v>
      </c>
    </row>
    <row r="130" spans="1:14" ht="14.45" customHeight="1" x14ac:dyDescent="0.2">
      <c r="A130" s="729" t="s">
        <v>576</v>
      </c>
      <c r="B130" s="730" t="s">
        <v>577</v>
      </c>
      <c r="C130" s="731" t="s">
        <v>590</v>
      </c>
      <c r="D130" s="732" t="s">
        <v>591</v>
      </c>
      <c r="E130" s="733">
        <v>50113001</v>
      </c>
      <c r="F130" s="732" t="s">
        <v>610</v>
      </c>
      <c r="G130" s="731" t="s">
        <v>611</v>
      </c>
      <c r="H130" s="731">
        <v>214595</v>
      </c>
      <c r="I130" s="731">
        <v>214595</v>
      </c>
      <c r="J130" s="731" t="s">
        <v>839</v>
      </c>
      <c r="K130" s="731" t="s">
        <v>840</v>
      </c>
      <c r="L130" s="734">
        <v>134.05000000000001</v>
      </c>
      <c r="M130" s="734">
        <v>1</v>
      </c>
      <c r="N130" s="735">
        <v>134.05000000000001</v>
      </c>
    </row>
    <row r="131" spans="1:14" ht="14.45" customHeight="1" x14ac:dyDescent="0.2">
      <c r="A131" s="729" t="s">
        <v>576</v>
      </c>
      <c r="B131" s="730" t="s">
        <v>577</v>
      </c>
      <c r="C131" s="731" t="s">
        <v>590</v>
      </c>
      <c r="D131" s="732" t="s">
        <v>591</v>
      </c>
      <c r="E131" s="733">
        <v>50113001</v>
      </c>
      <c r="F131" s="732" t="s">
        <v>610</v>
      </c>
      <c r="G131" s="731" t="s">
        <v>611</v>
      </c>
      <c r="H131" s="731">
        <v>847477</v>
      </c>
      <c r="I131" s="731">
        <v>151436</v>
      </c>
      <c r="J131" s="731" t="s">
        <v>841</v>
      </c>
      <c r="K131" s="731" t="s">
        <v>842</v>
      </c>
      <c r="L131" s="734">
        <v>522.59</v>
      </c>
      <c r="M131" s="734">
        <v>13</v>
      </c>
      <c r="N131" s="735">
        <v>6793.67</v>
      </c>
    </row>
    <row r="132" spans="1:14" ht="14.45" customHeight="1" x14ac:dyDescent="0.2">
      <c r="A132" s="729" t="s">
        <v>576</v>
      </c>
      <c r="B132" s="730" t="s">
        <v>577</v>
      </c>
      <c r="C132" s="731" t="s">
        <v>590</v>
      </c>
      <c r="D132" s="732" t="s">
        <v>591</v>
      </c>
      <c r="E132" s="733">
        <v>50113001</v>
      </c>
      <c r="F132" s="732" t="s">
        <v>610</v>
      </c>
      <c r="G132" s="731" t="s">
        <v>611</v>
      </c>
      <c r="H132" s="731">
        <v>185266</v>
      </c>
      <c r="I132" s="731">
        <v>185266</v>
      </c>
      <c r="J132" s="731" t="s">
        <v>843</v>
      </c>
      <c r="K132" s="731" t="s">
        <v>844</v>
      </c>
      <c r="L132" s="734">
        <v>176.15</v>
      </c>
      <c r="M132" s="734">
        <v>1</v>
      </c>
      <c r="N132" s="735">
        <v>176.15</v>
      </c>
    </row>
    <row r="133" spans="1:14" ht="14.45" customHeight="1" x14ac:dyDescent="0.2">
      <c r="A133" s="729" t="s">
        <v>576</v>
      </c>
      <c r="B133" s="730" t="s">
        <v>577</v>
      </c>
      <c r="C133" s="731" t="s">
        <v>590</v>
      </c>
      <c r="D133" s="732" t="s">
        <v>591</v>
      </c>
      <c r="E133" s="733">
        <v>50113001</v>
      </c>
      <c r="F133" s="732" t="s">
        <v>610</v>
      </c>
      <c r="G133" s="731" t="s">
        <v>611</v>
      </c>
      <c r="H133" s="731">
        <v>126898</v>
      </c>
      <c r="I133" s="731">
        <v>126898</v>
      </c>
      <c r="J133" s="731" t="s">
        <v>845</v>
      </c>
      <c r="K133" s="731" t="s">
        <v>846</v>
      </c>
      <c r="L133" s="734">
        <v>1041.69</v>
      </c>
      <c r="M133" s="734">
        <v>5</v>
      </c>
      <c r="N133" s="735">
        <v>5208.4500000000007</v>
      </c>
    </row>
    <row r="134" spans="1:14" ht="14.45" customHeight="1" x14ac:dyDescent="0.2">
      <c r="A134" s="729" t="s">
        <v>576</v>
      </c>
      <c r="B134" s="730" t="s">
        <v>577</v>
      </c>
      <c r="C134" s="731" t="s">
        <v>590</v>
      </c>
      <c r="D134" s="732" t="s">
        <v>591</v>
      </c>
      <c r="E134" s="733">
        <v>50113001</v>
      </c>
      <c r="F134" s="732" t="s">
        <v>610</v>
      </c>
      <c r="G134" s="731" t="s">
        <v>611</v>
      </c>
      <c r="H134" s="731">
        <v>133360</v>
      </c>
      <c r="I134" s="731">
        <v>133360</v>
      </c>
      <c r="J134" s="731" t="s">
        <v>847</v>
      </c>
      <c r="K134" s="731" t="s">
        <v>848</v>
      </c>
      <c r="L134" s="734">
        <v>602.54</v>
      </c>
      <c r="M134" s="734">
        <v>1</v>
      </c>
      <c r="N134" s="735">
        <v>602.54</v>
      </c>
    </row>
    <row r="135" spans="1:14" ht="14.45" customHeight="1" x14ac:dyDescent="0.2">
      <c r="A135" s="729" t="s">
        <v>576</v>
      </c>
      <c r="B135" s="730" t="s">
        <v>577</v>
      </c>
      <c r="C135" s="731" t="s">
        <v>590</v>
      </c>
      <c r="D135" s="732" t="s">
        <v>591</v>
      </c>
      <c r="E135" s="733">
        <v>50113001</v>
      </c>
      <c r="F135" s="732" t="s">
        <v>610</v>
      </c>
      <c r="G135" s="731" t="s">
        <v>622</v>
      </c>
      <c r="H135" s="731">
        <v>149195</v>
      </c>
      <c r="I135" s="731">
        <v>49195</v>
      </c>
      <c r="J135" s="731" t="s">
        <v>849</v>
      </c>
      <c r="K135" s="731" t="s">
        <v>850</v>
      </c>
      <c r="L135" s="734">
        <v>224.005</v>
      </c>
      <c r="M135" s="734">
        <v>2</v>
      </c>
      <c r="N135" s="735">
        <v>448.01</v>
      </c>
    </row>
    <row r="136" spans="1:14" ht="14.45" customHeight="1" x14ac:dyDescent="0.2">
      <c r="A136" s="729" t="s">
        <v>576</v>
      </c>
      <c r="B136" s="730" t="s">
        <v>577</v>
      </c>
      <c r="C136" s="731" t="s">
        <v>590</v>
      </c>
      <c r="D136" s="732" t="s">
        <v>591</v>
      </c>
      <c r="E136" s="733">
        <v>50113001</v>
      </c>
      <c r="F136" s="732" t="s">
        <v>610</v>
      </c>
      <c r="G136" s="731" t="s">
        <v>622</v>
      </c>
      <c r="H136" s="731">
        <v>114439</v>
      </c>
      <c r="I136" s="731">
        <v>14439</v>
      </c>
      <c r="J136" s="731" t="s">
        <v>849</v>
      </c>
      <c r="K136" s="731" t="s">
        <v>851</v>
      </c>
      <c r="L136" s="734">
        <v>74.430000000000007</v>
      </c>
      <c r="M136" s="734">
        <v>1</v>
      </c>
      <c r="N136" s="735">
        <v>74.430000000000007</v>
      </c>
    </row>
    <row r="137" spans="1:14" ht="14.45" customHeight="1" x14ac:dyDescent="0.2">
      <c r="A137" s="729" t="s">
        <v>576</v>
      </c>
      <c r="B137" s="730" t="s">
        <v>577</v>
      </c>
      <c r="C137" s="731" t="s">
        <v>590</v>
      </c>
      <c r="D137" s="732" t="s">
        <v>591</v>
      </c>
      <c r="E137" s="733">
        <v>50113001</v>
      </c>
      <c r="F137" s="732" t="s">
        <v>610</v>
      </c>
      <c r="G137" s="731" t="s">
        <v>622</v>
      </c>
      <c r="H137" s="731">
        <v>213485</v>
      </c>
      <c r="I137" s="731">
        <v>213485</v>
      </c>
      <c r="J137" s="731" t="s">
        <v>852</v>
      </c>
      <c r="K137" s="731" t="s">
        <v>853</v>
      </c>
      <c r="L137" s="734">
        <v>721.18974358974367</v>
      </c>
      <c r="M137" s="734">
        <v>39</v>
      </c>
      <c r="N137" s="735">
        <v>28126.400000000005</v>
      </c>
    </row>
    <row r="138" spans="1:14" ht="14.45" customHeight="1" x14ac:dyDescent="0.2">
      <c r="A138" s="729" t="s">
        <v>576</v>
      </c>
      <c r="B138" s="730" t="s">
        <v>577</v>
      </c>
      <c r="C138" s="731" t="s">
        <v>590</v>
      </c>
      <c r="D138" s="732" t="s">
        <v>591</v>
      </c>
      <c r="E138" s="733">
        <v>50113001</v>
      </c>
      <c r="F138" s="732" t="s">
        <v>610</v>
      </c>
      <c r="G138" s="731" t="s">
        <v>622</v>
      </c>
      <c r="H138" s="731">
        <v>213487</v>
      </c>
      <c r="I138" s="731">
        <v>213487</v>
      </c>
      <c r="J138" s="731" t="s">
        <v>852</v>
      </c>
      <c r="K138" s="731" t="s">
        <v>854</v>
      </c>
      <c r="L138" s="734">
        <v>271.84999999999997</v>
      </c>
      <c r="M138" s="734">
        <v>78</v>
      </c>
      <c r="N138" s="735">
        <v>21204.3</v>
      </c>
    </row>
    <row r="139" spans="1:14" ht="14.45" customHeight="1" x14ac:dyDescent="0.2">
      <c r="A139" s="729" t="s">
        <v>576</v>
      </c>
      <c r="B139" s="730" t="s">
        <v>577</v>
      </c>
      <c r="C139" s="731" t="s">
        <v>590</v>
      </c>
      <c r="D139" s="732" t="s">
        <v>591</v>
      </c>
      <c r="E139" s="733">
        <v>50113001</v>
      </c>
      <c r="F139" s="732" t="s">
        <v>610</v>
      </c>
      <c r="G139" s="731" t="s">
        <v>622</v>
      </c>
      <c r="H139" s="731">
        <v>213490</v>
      </c>
      <c r="I139" s="731">
        <v>213490</v>
      </c>
      <c r="J139" s="731" t="s">
        <v>852</v>
      </c>
      <c r="K139" s="731" t="s">
        <v>855</v>
      </c>
      <c r="L139" s="734">
        <v>913.63571428571413</v>
      </c>
      <c r="M139" s="734">
        <v>14</v>
      </c>
      <c r="N139" s="735">
        <v>12790.899999999998</v>
      </c>
    </row>
    <row r="140" spans="1:14" ht="14.45" customHeight="1" x14ac:dyDescent="0.2">
      <c r="A140" s="729" t="s">
        <v>576</v>
      </c>
      <c r="B140" s="730" t="s">
        <v>577</v>
      </c>
      <c r="C140" s="731" t="s">
        <v>590</v>
      </c>
      <c r="D140" s="732" t="s">
        <v>591</v>
      </c>
      <c r="E140" s="733">
        <v>50113001</v>
      </c>
      <c r="F140" s="732" t="s">
        <v>610</v>
      </c>
      <c r="G140" s="731" t="s">
        <v>622</v>
      </c>
      <c r="H140" s="731">
        <v>213494</v>
      </c>
      <c r="I140" s="731">
        <v>213494</v>
      </c>
      <c r="J140" s="731" t="s">
        <v>852</v>
      </c>
      <c r="K140" s="731" t="s">
        <v>856</v>
      </c>
      <c r="L140" s="734">
        <v>408.94040000000001</v>
      </c>
      <c r="M140" s="734">
        <v>50</v>
      </c>
      <c r="N140" s="735">
        <v>20447.02</v>
      </c>
    </row>
    <row r="141" spans="1:14" ht="14.45" customHeight="1" x14ac:dyDescent="0.2">
      <c r="A141" s="729" t="s">
        <v>576</v>
      </c>
      <c r="B141" s="730" t="s">
        <v>577</v>
      </c>
      <c r="C141" s="731" t="s">
        <v>590</v>
      </c>
      <c r="D141" s="732" t="s">
        <v>591</v>
      </c>
      <c r="E141" s="733">
        <v>50113001</v>
      </c>
      <c r="F141" s="732" t="s">
        <v>610</v>
      </c>
      <c r="G141" s="731" t="s">
        <v>622</v>
      </c>
      <c r="H141" s="731">
        <v>213489</v>
      </c>
      <c r="I141" s="731">
        <v>213489</v>
      </c>
      <c r="J141" s="731" t="s">
        <v>852</v>
      </c>
      <c r="K141" s="731" t="s">
        <v>857</v>
      </c>
      <c r="L141" s="734">
        <v>629.55828125000005</v>
      </c>
      <c r="M141" s="734">
        <v>64</v>
      </c>
      <c r="N141" s="735">
        <v>40291.730000000003</v>
      </c>
    </row>
    <row r="142" spans="1:14" ht="14.45" customHeight="1" x14ac:dyDescent="0.2">
      <c r="A142" s="729" t="s">
        <v>576</v>
      </c>
      <c r="B142" s="730" t="s">
        <v>577</v>
      </c>
      <c r="C142" s="731" t="s">
        <v>590</v>
      </c>
      <c r="D142" s="732" t="s">
        <v>591</v>
      </c>
      <c r="E142" s="733">
        <v>50113001</v>
      </c>
      <c r="F142" s="732" t="s">
        <v>610</v>
      </c>
      <c r="G142" s="731" t="s">
        <v>622</v>
      </c>
      <c r="H142" s="731">
        <v>213482</v>
      </c>
      <c r="I142" s="731">
        <v>213482</v>
      </c>
      <c r="J142" s="731" t="s">
        <v>858</v>
      </c>
      <c r="K142" s="731" t="s">
        <v>859</v>
      </c>
      <c r="L142" s="734">
        <v>1501.0199999999998</v>
      </c>
      <c r="M142" s="734">
        <v>4</v>
      </c>
      <c r="N142" s="735">
        <v>6004.079999999999</v>
      </c>
    </row>
    <row r="143" spans="1:14" ht="14.45" customHeight="1" x14ac:dyDescent="0.2">
      <c r="A143" s="729" t="s">
        <v>576</v>
      </c>
      <c r="B143" s="730" t="s">
        <v>577</v>
      </c>
      <c r="C143" s="731" t="s">
        <v>590</v>
      </c>
      <c r="D143" s="732" t="s">
        <v>591</v>
      </c>
      <c r="E143" s="733">
        <v>50113001</v>
      </c>
      <c r="F143" s="732" t="s">
        <v>610</v>
      </c>
      <c r="G143" s="731" t="s">
        <v>622</v>
      </c>
      <c r="H143" s="731">
        <v>213480</v>
      </c>
      <c r="I143" s="731">
        <v>213480</v>
      </c>
      <c r="J143" s="731" t="s">
        <v>858</v>
      </c>
      <c r="K143" s="731" t="s">
        <v>857</v>
      </c>
      <c r="L143" s="734">
        <v>1106.2350000000001</v>
      </c>
      <c r="M143" s="734">
        <v>12</v>
      </c>
      <c r="N143" s="735">
        <v>13274.820000000002</v>
      </c>
    </row>
    <row r="144" spans="1:14" ht="14.45" customHeight="1" x14ac:dyDescent="0.2">
      <c r="A144" s="729" t="s">
        <v>576</v>
      </c>
      <c r="B144" s="730" t="s">
        <v>577</v>
      </c>
      <c r="C144" s="731" t="s">
        <v>590</v>
      </c>
      <c r="D144" s="732" t="s">
        <v>591</v>
      </c>
      <c r="E144" s="733">
        <v>50113001</v>
      </c>
      <c r="F144" s="732" t="s">
        <v>610</v>
      </c>
      <c r="G144" s="731" t="s">
        <v>622</v>
      </c>
      <c r="H144" s="731">
        <v>156805</v>
      </c>
      <c r="I144" s="731">
        <v>56805</v>
      </c>
      <c r="J144" s="731" t="s">
        <v>860</v>
      </c>
      <c r="K144" s="731" t="s">
        <v>861</v>
      </c>
      <c r="L144" s="734">
        <v>58.54</v>
      </c>
      <c r="M144" s="734">
        <v>20</v>
      </c>
      <c r="N144" s="735">
        <v>1170.8</v>
      </c>
    </row>
    <row r="145" spans="1:14" ht="14.45" customHeight="1" x14ac:dyDescent="0.2">
      <c r="A145" s="729" t="s">
        <v>576</v>
      </c>
      <c r="B145" s="730" t="s">
        <v>577</v>
      </c>
      <c r="C145" s="731" t="s">
        <v>590</v>
      </c>
      <c r="D145" s="732" t="s">
        <v>591</v>
      </c>
      <c r="E145" s="733">
        <v>50113001</v>
      </c>
      <c r="F145" s="732" t="s">
        <v>610</v>
      </c>
      <c r="G145" s="731" t="s">
        <v>622</v>
      </c>
      <c r="H145" s="731">
        <v>239807</v>
      </c>
      <c r="I145" s="731">
        <v>239807</v>
      </c>
      <c r="J145" s="731" t="s">
        <v>862</v>
      </c>
      <c r="K145" s="731" t="s">
        <v>863</v>
      </c>
      <c r="L145" s="734">
        <v>40.366666666666667</v>
      </c>
      <c r="M145" s="734">
        <v>48</v>
      </c>
      <c r="N145" s="735">
        <v>1937.6</v>
      </c>
    </row>
    <row r="146" spans="1:14" ht="14.45" customHeight="1" x14ac:dyDescent="0.2">
      <c r="A146" s="729" t="s">
        <v>576</v>
      </c>
      <c r="B146" s="730" t="s">
        <v>577</v>
      </c>
      <c r="C146" s="731" t="s">
        <v>590</v>
      </c>
      <c r="D146" s="732" t="s">
        <v>591</v>
      </c>
      <c r="E146" s="733">
        <v>50113001</v>
      </c>
      <c r="F146" s="732" t="s">
        <v>610</v>
      </c>
      <c r="G146" s="731" t="s">
        <v>622</v>
      </c>
      <c r="H146" s="731">
        <v>214036</v>
      </c>
      <c r="I146" s="731">
        <v>214036</v>
      </c>
      <c r="J146" s="731" t="s">
        <v>862</v>
      </c>
      <c r="K146" s="731" t="s">
        <v>863</v>
      </c>
      <c r="L146" s="734">
        <v>40.35</v>
      </c>
      <c r="M146" s="734">
        <v>54</v>
      </c>
      <c r="N146" s="735">
        <v>2178.9</v>
      </c>
    </row>
    <row r="147" spans="1:14" ht="14.45" customHeight="1" x14ac:dyDescent="0.2">
      <c r="A147" s="729" t="s">
        <v>576</v>
      </c>
      <c r="B147" s="730" t="s">
        <v>577</v>
      </c>
      <c r="C147" s="731" t="s">
        <v>590</v>
      </c>
      <c r="D147" s="732" t="s">
        <v>591</v>
      </c>
      <c r="E147" s="733">
        <v>50113001</v>
      </c>
      <c r="F147" s="732" t="s">
        <v>610</v>
      </c>
      <c r="G147" s="731" t="s">
        <v>611</v>
      </c>
      <c r="H147" s="731">
        <v>199333</v>
      </c>
      <c r="I147" s="731">
        <v>99333</v>
      </c>
      <c r="J147" s="731" t="s">
        <v>864</v>
      </c>
      <c r="K147" s="731" t="s">
        <v>865</v>
      </c>
      <c r="L147" s="734">
        <v>246.78166666666672</v>
      </c>
      <c r="M147" s="734">
        <v>6</v>
      </c>
      <c r="N147" s="735">
        <v>1480.6900000000003</v>
      </c>
    </row>
    <row r="148" spans="1:14" ht="14.45" customHeight="1" x14ac:dyDescent="0.2">
      <c r="A148" s="729" t="s">
        <v>576</v>
      </c>
      <c r="B148" s="730" t="s">
        <v>577</v>
      </c>
      <c r="C148" s="731" t="s">
        <v>590</v>
      </c>
      <c r="D148" s="732" t="s">
        <v>591</v>
      </c>
      <c r="E148" s="733">
        <v>50113001</v>
      </c>
      <c r="F148" s="732" t="s">
        <v>610</v>
      </c>
      <c r="G148" s="731" t="s">
        <v>611</v>
      </c>
      <c r="H148" s="731">
        <v>221744</v>
      </c>
      <c r="I148" s="731">
        <v>221744</v>
      </c>
      <c r="J148" s="731" t="s">
        <v>866</v>
      </c>
      <c r="K148" s="731" t="s">
        <v>867</v>
      </c>
      <c r="L148" s="734">
        <v>50.94</v>
      </c>
      <c r="M148" s="734">
        <v>14</v>
      </c>
      <c r="N148" s="735">
        <v>713.16</v>
      </c>
    </row>
    <row r="149" spans="1:14" ht="14.45" customHeight="1" x14ac:dyDescent="0.2">
      <c r="A149" s="729" t="s">
        <v>576</v>
      </c>
      <c r="B149" s="730" t="s">
        <v>577</v>
      </c>
      <c r="C149" s="731" t="s">
        <v>590</v>
      </c>
      <c r="D149" s="732" t="s">
        <v>591</v>
      </c>
      <c r="E149" s="733">
        <v>50113001</v>
      </c>
      <c r="F149" s="732" t="s">
        <v>610</v>
      </c>
      <c r="G149" s="731" t="s">
        <v>622</v>
      </c>
      <c r="H149" s="731">
        <v>150766</v>
      </c>
      <c r="I149" s="731">
        <v>150766</v>
      </c>
      <c r="J149" s="731" t="s">
        <v>868</v>
      </c>
      <c r="K149" s="731" t="s">
        <v>869</v>
      </c>
      <c r="L149" s="734">
        <v>593.65</v>
      </c>
      <c r="M149" s="734">
        <v>1</v>
      </c>
      <c r="N149" s="735">
        <v>593.65</v>
      </c>
    </row>
    <row r="150" spans="1:14" ht="14.45" customHeight="1" x14ac:dyDescent="0.2">
      <c r="A150" s="729" t="s">
        <v>576</v>
      </c>
      <c r="B150" s="730" t="s">
        <v>577</v>
      </c>
      <c r="C150" s="731" t="s">
        <v>590</v>
      </c>
      <c r="D150" s="732" t="s">
        <v>591</v>
      </c>
      <c r="E150" s="733">
        <v>50113001</v>
      </c>
      <c r="F150" s="732" t="s">
        <v>610</v>
      </c>
      <c r="G150" s="731" t="s">
        <v>611</v>
      </c>
      <c r="H150" s="731">
        <v>111337</v>
      </c>
      <c r="I150" s="731">
        <v>52421</v>
      </c>
      <c r="J150" s="731" t="s">
        <v>870</v>
      </c>
      <c r="K150" s="731" t="s">
        <v>871</v>
      </c>
      <c r="L150" s="734">
        <v>75.900000000000006</v>
      </c>
      <c r="M150" s="734">
        <v>1</v>
      </c>
      <c r="N150" s="735">
        <v>75.900000000000006</v>
      </c>
    </row>
    <row r="151" spans="1:14" ht="14.45" customHeight="1" x14ac:dyDescent="0.2">
      <c r="A151" s="729" t="s">
        <v>576</v>
      </c>
      <c r="B151" s="730" t="s">
        <v>577</v>
      </c>
      <c r="C151" s="731" t="s">
        <v>590</v>
      </c>
      <c r="D151" s="732" t="s">
        <v>591</v>
      </c>
      <c r="E151" s="733">
        <v>50113001</v>
      </c>
      <c r="F151" s="732" t="s">
        <v>610</v>
      </c>
      <c r="G151" s="731" t="s">
        <v>611</v>
      </c>
      <c r="H151" s="731">
        <v>152147</v>
      </c>
      <c r="I151" s="731">
        <v>152147</v>
      </c>
      <c r="J151" s="731" t="s">
        <v>872</v>
      </c>
      <c r="K151" s="731" t="s">
        <v>873</v>
      </c>
      <c r="L151" s="734">
        <v>145.66999999999996</v>
      </c>
      <c r="M151" s="734">
        <v>1</v>
      </c>
      <c r="N151" s="735">
        <v>145.66999999999996</v>
      </c>
    </row>
    <row r="152" spans="1:14" ht="14.45" customHeight="1" x14ac:dyDescent="0.2">
      <c r="A152" s="729" t="s">
        <v>576</v>
      </c>
      <c r="B152" s="730" t="s">
        <v>577</v>
      </c>
      <c r="C152" s="731" t="s">
        <v>590</v>
      </c>
      <c r="D152" s="732" t="s">
        <v>591</v>
      </c>
      <c r="E152" s="733">
        <v>50113001</v>
      </c>
      <c r="F152" s="732" t="s">
        <v>610</v>
      </c>
      <c r="G152" s="731" t="s">
        <v>611</v>
      </c>
      <c r="H152" s="731">
        <v>31915</v>
      </c>
      <c r="I152" s="731">
        <v>31915</v>
      </c>
      <c r="J152" s="731" t="s">
        <v>874</v>
      </c>
      <c r="K152" s="731" t="s">
        <v>875</v>
      </c>
      <c r="L152" s="734">
        <v>173.69000000000003</v>
      </c>
      <c r="M152" s="734">
        <v>6</v>
      </c>
      <c r="N152" s="735">
        <v>1042.1400000000001</v>
      </c>
    </row>
    <row r="153" spans="1:14" ht="14.45" customHeight="1" x14ac:dyDescent="0.2">
      <c r="A153" s="729" t="s">
        <v>576</v>
      </c>
      <c r="B153" s="730" t="s">
        <v>577</v>
      </c>
      <c r="C153" s="731" t="s">
        <v>590</v>
      </c>
      <c r="D153" s="732" t="s">
        <v>591</v>
      </c>
      <c r="E153" s="733">
        <v>50113001</v>
      </c>
      <c r="F153" s="732" t="s">
        <v>610</v>
      </c>
      <c r="G153" s="731" t="s">
        <v>611</v>
      </c>
      <c r="H153" s="731">
        <v>47256</v>
      </c>
      <c r="I153" s="731">
        <v>47256</v>
      </c>
      <c r="J153" s="731" t="s">
        <v>876</v>
      </c>
      <c r="K153" s="731" t="s">
        <v>877</v>
      </c>
      <c r="L153" s="734">
        <v>222.20000000000002</v>
      </c>
      <c r="M153" s="734">
        <v>7</v>
      </c>
      <c r="N153" s="735">
        <v>1555.4</v>
      </c>
    </row>
    <row r="154" spans="1:14" ht="14.45" customHeight="1" x14ac:dyDescent="0.2">
      <c r="A154" s="729" t="s">
        <v>576</v>
      </c>
      <c r="B154" s="730" t="s">
        <v>577</v>
      </c>
      <c r="C154" s="731" t="s">
        <v>590</v>
      </c>
      <c r="D154" s="732" t="s">
        <v>591</v>
      </c>
      <c r="E154" s="733">
        <v>50113001</v>
      </c>
      <c r="F154" s="732" t="s">
        <v>610</v>
      </c>
      <c r="G154" s="731" t="s">
        <v>611</v>
      </c>
      <c r="H154" s="731">
        <v>848335</v>
      </c>
      <c r="I154" s="731">
        <v>155782</v>
      </c>
      <c r="J154" s="731" t="s">
        <v>878</v>
      </c>
      <c r="K154" s="731" t="s">
        <v>879</v>
      </c>
      <c r="L154" s="734">
        <v>53.48</v>
      </c>
      <c r="M154" s="734">
        <v>3</v>
      </c>
      <c r="N154" s="735">
        <v>160.44</v>
      </c>
    </row>
    <row r="155" spans="1:14" ht="14.45" customHeight="1" x14ac:dyDescent="0.2">
      <c r="A155" s="729" t="s">
        <v>576</v>
      </c>
      <c r="B155" s="730" t="s">
        <v>577</v>
      </c>
      <c r="C155" s="731" t="s">
        <v>590</v>
      </c>
      <c r="D155" s="732" t="s">
        <v>591</v>
      </c>
      <c r="E155" s="733">
        <v>50113001</v>
      </c>
      <c r="F155" s="732" t="s">
        <v>610</v>
      </c>
      <c r="G155" s="731" t="s">
        <v>329</v>
      </c>
      <c r="H155" s="731">
        <v>234730</v>
      </c>
      <c r="I155" s="731">
        <v>234730</v>
      </c>
      <c r="J155" s="731" t="s">
        <v>880</v>
      </c>
      <c r="K155" s="731" t="s">
        <v>881</v>
      </c>
      <c r="L155" s="734">
        <v>197.27</v>
      </c>
      <c r="M155" s="734">
        <v>1</v>
      </c>
      <c r="N155" s="735">
        <v>197.27</v>
      </c>
    </row>
    <row r="156" spans="1:14" ht="14.45" customHeight="1" x14ac:dyDescent="0.2">
      <c r="A156" s="729" t="s">
        <v>576</v>
      </c>
      <c r="B156" s="730" t="s">
        <v>577</v>
      </c>
      <c r="C156" s="731" t="s">
        <v>590</v>
      </c>
      <c r="D156" s="732" t="s">
        <v>591</v>
      </c>
      <c r="E156" s="733">
        <v>50113001</v>
      </c>
      <c r="F156" s="732" t="s">
        <v>610</v>
      </c>
      <c r="G156" s="731" t="s">
        <v>611</v>
      </c>
      <c r="H156" s="731">
        <v>102538</v>
      </c>
      <c r="I156" s="731">
        <v>2538</v>
      </c>
      <c r="J156" s="731" t="s">
        <v>882</v>
      </c>
      <c r="K156" s="731" t="s">
        <v>883</v>
      </c>
      <c r="L156" s="734">
        <v>55.440000000000012</v>
      </c>
      <c r="M156" s="734">
        <v>1</v>
      </c>
      <c r="N156" s="735">
        <v>55.440000000000012</v>
      </c>
    </row>
    <row r="157" spans="1:14" ht="14.45" customHeight="1" x14ac:dyDescent="0.2">
      <c r="A157" s="729" t="s">
        <v>576</v>
      </c>
      <c r="B157" s="730" t="s">
        <v>577</v>
      </c>
      <c r="C157" s="731" t="s">
        <v>590</v>
      </c>
      <c r="D157" s="732" t="s">
        <v>591</v>
      </c>
      <c r="E157" s="733">
        <v>50113001</v>
      </c>
      <c r="F157" s="732" t="s">
        <v>610</v>
      </c>
      <c r="G157" s="731" t="s">
        <v>611</v>
      </c>
      <c r="H157" s="731">
        <v>102539</v>
      </c>
      <c r="I157" s="731">
        <v>2539</v>
      </c>
      <c r="J157" s="731" t="s">
        <v>882</v>
      </c>
      <c r="K157" s="731" t="s">
        <v>884</v>
      </c>
      <c r="L157" s="734">
        <v>52.56</v>
      </c>
      <c r="M157" s="734">
        <v>2</v>
      </c>
      <c r="N157" s="735">
        <v>105.12</v>
      </c>
    </row>
    <row r="158" spans="1:14" ht="14.45" customHeight="1" x14ac:dyDescent="0.2">
      <c r="A158" s="729" t="s">
        <v>576</v>
      </c>
      <c r="B158" s="730" t="s">
        <v>577</v>
      </c>
      <c r="C158" s="731" t="s">
        <v>590</v>
      </c>
      <c r="D158" s="732" t="s">
        <v>591</v>
      </c>
      <c r="E158" s="733">
        <v>50113001</v>
      </c>
      <c r="F158" s="732" t="s">
        <v>610</v>
      </c>
      <c r="G158" s="731" t="s">
        <v>611</v>
      </c>
      <c r="H158" s="731">
        <v>112061</v>
      </c>
      <c r="I158" s="731">
        <v>12061</v>
      </c>
      <c r="J158" s="731" t="s">
        <v>885</v>
      </c>
      <c r="K158" s="731" t="s">
        <v>886</v>
      </c>
      <c r="L158" s="734">
        <v>211.35</v>
      </c>
      <c r="M158" s="734">
        <v>3</v>
      </c>
      <c r="N158" s="735">
        <v>634.04999999999995</v>
      </c>
    </row>
    <row r="159" spans="1:14" ht="14.45" customHeight="1" x14ac:dyDescent="0.2">
      <c r="A159" s="729" t="s">
        <v>576</v>
      </c>
      <c r="B159" s="730" t="s">
        <v>577</v>
      </c>
      <c r="C159" s="731" t="s">
        <v>590</v>
      </c>
      <c r="D159" s="732" t="s">
        <v>591</v>
      </c>
      <c r="E159" s="733">
        <v>50113001</v>
      </c>
      <c r="F159" s="732" t="s">
        <v>610</v>
      </c>
      <c r="G159" s="731" t="s">
        <v>611</v>
      </c>
      <c r="H159" s="731">
        <v>125366</v>
      </c>
      <c r="I159" s="731">
        <v>25366</v>
      </c>
      <c r="J159" s="731" t="s">
        <v>887</v>
      </c>
      <c r="K159" s="731" t="s">
        <v>888</v>
      </c>
      <c r="L159" s="734">
        <v>70.98</v>
      </c>
      <c r="M159" s="734">
        <v>7</v>
      </c>
      <c r="N159" s="735">
        <v>496.86</v>
      </c>
    </row>
    <row r="160" spans="1:14" ht="14.45" customHeight="1" x14ac:dyDescent="0.2">
      <c r="A160" s="729" t="s">
        <v>576</v>
      </c>
      <c r="B160" s="730" t="s">
        <v>577</v>
      </c>
      <c r="C160" s="731" t="s">
        <v>590</v>
      </c>
      <c r="D160" s="732" t="s">
        <v>591</v>
      </c>
      <c r="E160" s="733">
        <v>50113001</v>
      </c>
      <c r="F160" s="732" t="s">
        <v>610</v>
      </c>
      <c r="G160" s="731" t="s">
        <v>611</v>
      </c>
      <c r="H160" s="731">
        <v>202873</v>
      </c>
      <c r="I160" s="731">
        <v>202873</v>
      </c>
      <c r="J160" s="731" t="s">
        <v>889</v>
      </c>
      <c r="K160" s="731" t="s">
        <v>890</v>
      </c>
      <c r="L160" s="734">
        <v>40.36</v>
      </c>
      <c r="M160" s="734">
        <v>1</v>
      </c>
      <c r="N160" s="735">
        <v>40.36</v>
      </c>
    </row>
    <row r="161" spans="1:14" ht="14.45" customHeight="1" x14ac:dyDescent="0.2">
      <c r="A161" s="729" t="s">
        <v>576</v>
      </c>
      <c r="B161" s="730" t="s">
        <v>577</v>
      </c>
      <c r="C161" s="731" t="s">
        <v>590</v>
      </c>
      <c r="D161" s="732" t="s">
        <v>591</v>
      </c>
      <c r="E161" s="733">
        <v>50113001</v>
      </c>
      <c r="F161" s="732" t="s">
        <v>610</v>
      </c>
      <c r="G161" s="731" t="s">
        <v>611</v>
      </c>
      <c r="H161" s="731">
        <v>109139</v>
      </c>
      <c r="I161" s="731">
        <v>176129</v>
      </c>
      <c r="J161" s="731" t="s">
        <v>891</v>
      </c>
      <c r="K161" s="731" t="s">
        <v>892</v>
      </c>
      <c r="L161" s="734">
        <v>639.13999999999987</v>
      </c>
      <c r="M161" s="734">
        <v>6</v>
      </c>
      <c r="N161" s="735">
        <v>3834.8399999999992</v>
      </c>
    </row>
    <row r="162" spans="1:14" ht="14.45" customHeight="1" x14ac:dyDescent="0.2">
      <c r="A162" s="729" t="s">
        <v>576</v>
      </c>
      <c r="B162" s="730" t="s">
        <v>577</v>
      </c>
      <c r="C162" s="731" t="s">
        <v>590</v>
      </c>
      <c r="D162" s="732" t="s">
        <v>591</v>
      </c>
      <c r="E162" s="733">
        <v>50113001</v>
      </c>
      <c r="F162" s="732" t="s">
        <v>610</v>
      </c>
      <c r="G162" s="731" t="s">
        <v>611</v>
      </c>
      <c r="H162" s="731">
        <v>193746</v>
      </c>
      <c r="I162" s="731">
        <v>93746</v>
      </c>
      <c r="J162" s="731" t="s">
        <v>893</v>
      </c>
      <c r="K162" s="731" t="s">
        <v>894</v>
      </c>
      <c r="L162" s="734">
        <v>384.53</v>
      </c>
      <c r="M162" s="734">
        <v>2</v>
      </c>
      <c r="N162" s="735">
        <v>769.06</v>
      </c>
    </row>
    <row r="163" spans="1:14" ht="14.45" customHeight="1" x14ac:dyDescent="0.2">
      <c r="A163" s="729" t="s">
        <v>576</v>
      </c>
      <c r="B163" s="730" t="s">
        <v>577</v>
      </c>
      <c r="C163" s="731" t="s">
        <v>590</v>
      </c>
      <c r="D163" s="732" t="s">
        <v>591</v>
      </c>
      <c r="E163" s="733">
        <v>50113001</v>
      </c>
      <c r="F163" s="732" t="s">
        <v>610</v>
      </c>
      <c r="G163" s="731" t="s">
        <v>622</v>
      </c>
      <c r="H163" s="731">
        <v>100308</v>
      </c>
      <c r="I163" s="731">
        <v>100308</v>
      </c>
      <c r="J163" s="731" t="s">
        <v>895</v>
      </c>
      <c r="K163" s="731" t="s">
        <v>896</v>
      </c>
      <c r="L163" s="734">
        <v>39.289999999999992</v>
      </c>
      <c r="M163" s="734">
        <v>8</v>
      </c>
      <c r="N163" s="735">
        <v>314.31999999999994</v>
      </c>
    </row>
    <row r="164" spans="1:14" ht="14.45" customHeight="1" x14ac:dyDescent="0.2">
      <c r="A164" s="729" t="s">
        <v>576</v>
      </c>
      <c r="B164" s="730" t="s">
        <v>577</v>
      </c>
      <c r="C164" s="731" t="s">
        <v>590</v>
      </c>
      <c r="D164" s="732" t="s">
        <v>591</v>
      </c>
      <c r="E164" s="733">
        <v>50113001</v>
      </c>
      <c r="F164" s="732" t="s">
        <v>610</v>
      </c>
      <c r="G164" s="731" t="s">
        <v>622</v>
      </c>
      <c r="H164" s="731">
        <v>845593</v>
      </c>
      <c r="I164" s="731">
        <v>100304</v>
      </c>
      <c r="J164" s="731" t="s">
        <v>895</v>
      </c>
      <c r="K164" s="731" t="s">
        <v>897</v>
      </c>
      <c r="L164" s="734">
        <v>40.980000000000004</v>
      </c>
      <c r="M164" s="734">
        <v>1</v>
      </c>
      <c r="N164" s="735">
        <v>40.980000000000004</v>
      </c>
    </row>
    <row r="165" spans="1:14" ht="14.45" customHeight="1" x14ac:dyDescent="0.2">
      <c r="A165" s="729" t="s">
        <v>576</v>
      </c>
      <c r="B165" s="730" t="s">
        <v>577</v>
      </c>
      <c r="C165" s="731" t="s">
        <v>590</v>
      </c>
      <c r="D165" s="732" t="s">
        <v>591</v>
      </c>
      <c r="E165" s="733">
        <v>50113001</v>
      </c>
      <c r="F165" s="732" t="s">
        <v>610</v>
      </c>
      <c r="G165" s="731" t="s">
        <v>611</v>
      </c>
      <c r="H165" s="731">
        <v>214337</v>
      </c>
      <c r="I165" s="731">
        <v>214337</v>
      </c>
      <c r="J165" s="731" t="s">
        <v>898</v>
      </c>
      <c r="K165" s="731" t="s">
        <v>899</v>
      </c>
      <c r="L165" s="734">
        <v>263.00999999999988</v>
      </c>
      <c r="M165" s="734">
        <v>4</v>
      </c>
      <c r="N165" s="735">
        <v>1052.0399999999995</v>
      </c>
    </row>
    <row r="166" spans="1:14" ht="14.45" customHeight="1" x14ac:dyDescent="0.2">
      <c r="A166" s="729" t="s">
        <v>576</v>
      </c>
      <c r="B166" s="730" t="s">
        <v>577</v>
      </c>
      <c r="C166" s="731" t="s">
        <v>590</v>
      </c>
      <c r="D166" s="732" t="s">
        <v>591</v>
      </c>
      <c r="E166" s="733">
        <v>50113001</v>
      </c>
      <c r="F166" s="732" t="s">
        <v>610</v>
      </c>
      <c r="G166" s="731" t="s">
        <v>611</v>
      </c>
      <c r="H166" s="731">
        <v>214355</v>
      </c>
      <c r="I166" s="731">
        <v>214355</v>
      </c>
      <c r="J166" s="731" t="s">
        <v>900</v>
      </c>
      <c r="K166" s="731" t="s">
        <v>899</v>
      </c>
      <c r="L166" s="734">
        <v>215.34857142857146</v>
      </c>
      <c r="M166" s="734">
        <v>7</v>
      </c>
      <c r="N166" s="735">
        <v>1507.4400000000003</v>
      </c>
    </row>
    <row r="167" spans="1:14" ht="14.45" customHeight="1" x14ac:dyDescent="0.2">
      <c r="A167" s="729" t="s">
        <v>576</v>
      </c>
      <c r="B167" s="730" t="s">
        <v>577</v>
      </c>
      <c r="C167" s="731" t="s">
        <v>590</v>
      </c>
      <c r="D167" s="732" t="s">
        <v>591</v>
      </c>
      <c r="E167" s="733">
        <v>50113001</v>
      </c>
      <c r="F167" s="732" t="s">
        <v>610</v>
      </c>
      <c r="G167" s="731" t="s">
        <v>611</v>
      </c>
      <c r="H167" s="731">
        <v>176205</v>
      </c>
      <c r="I167" s="731">
        <v>180825</v>
      </c>
      <c r="J167" s="731" t="s">
        <v>901</v>
      </c>
      <c r="K167" s="731" t="s">
        <v>902</v>
      </c>
      <c r="L167" s="734">
        <v>104.64000000000004</v>
      </c>
      <c r="M167" s="734">
        <v>1</v>
      </c>
      <c r="N167" s="735">
        <v>104.64000000000004</v>
      </c>
    </row>
    <row r="168" spans="1:14" ht="14.45" customHeight="1" x14ac:dyDescent="0.2">
      <c r="A168" s="729" t="s">
        <v>576</v>
      </c>
      <c r="B168" s="730" t="s">
        <v>577</v>
      </c>
      <c r="C168" s="731" t="s">
        <v>590</v>
      </c>
      <c r="D168" s="732" t="s">
        <v>591</v>
      </c>
      <c r="E168" s="733">
        <v>50113001</v>
      </c>
      <c r="F168" s="732" t="s">
        <v>610</v>
      </c>
      <c r="G168" s="731" t="s">
        <v>611</v>
      </c>
      <c r="H168" s="731">
        <v>216572</v>
      </c>
      <c r="I168" s="731">
        <v>216572</v>
      </c>
      <c r="J168" s="731" t="s">
        <v>903</v>
      </c>
      <c r="K168" s="731" t="s">
        <v>904</v>
      </c>
      <c r="L168" s="734">
        <v>36.455714285714286</v>
      </c>
      <c r="M168" s="734">
        <v>7</v>
      </c>
      <c r="N168" s="735">
        <v>255.19</v>
      </c>
    </row>
    <row r="169" spans="1:14" ht="14.45" customHeight="1" x14ac:dyDescent="0.2">
      <c r="A169" s="729" t="s">
        <v>576</v>
      </c>
      <c r="B169" s="730" t="s">
        <v>577</v>
      </c>
      <c r="C169" s="731" t="s">
        <v>590</v>
      </c>
      <c r="D169" s="732" t="s">
        <v>591</v>
      </c>
      <c r="E169" s="733">
        <v>50113001</v>
      </c>
      <c r="F169" s="732" t="s">
        <v>610</v>
      </c>
      <c r="G169" s="731" t="s">
        <v>611</v>
      </c>
      <c r="H169" s="731">
        <v>223200</v>
      </c>
      <c r="I169" s="731">
        <v>223200</v>
      </c>
      <c r="J169" s="731" t="s">
        <v>905</v>
      </c>
      <c r="K169" s="731" t="s">
        <v>906</v>
      </c>
      <c r="L169" s="734">
        <v>142.3175</v>
      </c>
      <c r="M169" s="734">
        <v>8</v>
      </c>
      <c r="N169" s="735">
        <v>1138.54</v>
      </c>
    </row>
    <row r="170" spans="1:14" ht="14.45" customHeight="1" x14ac:dyDescent="0.2">
      <c r="A170" s="729" t="s">
        <v>576</v>
      </c>
      <c r="B170" s="730" t="s">
        <v>577</v>
      </c>
      <c r="C170" s="731" t="s">
        <v>590</v>
      </c>
      <c r="D170" s="732" t="s">
        <v>591</v>
      </c>
      <c r="E170" s="733">
        <v>50113001</v>
      </c>
      <c r="F170" s="732" t="s">
        <v>610</v>
      </c>
      <c r="G170" s="731" t="s">
        <v>611</v>
      </c>
      <c r="H170" s="731">
        <v>51384</v>
      </c>
      <c r="I170" s="731">
        <v>51384</v>
      </c>
      <c r="J170" s="731" t="s">
        <v>907</v>
      </c>
      <c r="K170" s="731" t="s">
        <v>908</v>
      </c>
      <c r="L170" s="734">
        <v>192.5</v>
      </c>
      <c r="M170" s="734">
        <v>4</v>
      </c>
      <c r="N170" s="735">
        <v>770</v>
      </c>
    </row>
    <row r="171" spans="1:14" ht="14.45" customHeight="1" x14ac:dyDescent="0.2">
      <c r="A171" s="729" t="s">
        <v>576</v>
      </c>
      <c r="B171" s="730" t="s">
        <v>577</v>
      </c>
      <c r="C171" s="731" t="s">
        <v>590</v>
      </c>
      <c r="D171" s="732" t="s">
        <v>591</v>
      </c>
      <c r="E171" s="733">
        <v>50113001</v>
      </c>
      <c r="F171" s="732" t="s">
        <v>610</v>
      </c>
      <c r="G171" s="731" t="s">
        <v>611</v>
      </c>
      <c r="H171" s="731">
        <v>51383</v>
      </c>
      <c r="I171" s="731">
        <v>51383</v>
      </c>
      <c r="J171" s="731" t="s">
        <v>907</v>
      </c>
      <c r="K171" s="731" t="s">
        <v>909</v>
      </c>
      <c r="L171" s="734">
        <v>93.5</v>
      </c>
      <c r="M171" s="734">
        <v>2</v>
      </c>
      <c r="N171" s="735">
        <v>187</v>
      </c>
    </row>
    <row r="172" spans="1:14" ht="14.45" customHeight="1" x14ac:dyDescent="0.2">
      <c r="A172" s="729" t="s">
        <v>576</v>
      </c>
      <c r="B172" s="730" t="s">
        <v>577</v>
      </c>
      <c r="C172" s="731" t="s">
        <v>590</v>
      </c>
      <c r="D172" s="732" t="s">
        <v>591</v>
      </c>
      <c r="E172" s="733">
        <v>50113001</v>
      </c>
      <c r="F172" s="732" t="s">
        <v>610</v>
      </c>
      <c r="G172" s="731" t="s">
        <v>611</v>
      </c>
      <c r="H172" s="731">
        <v>51366</v>
      </c>
      <c r="I172" s="731">
        <v>51366</v>
      </c>
      <c r="J172" s="731" t="s">
        <v>907</v>
      </c>
      <c r="K172" s="731" t="s">
        <v>910</v>
      </c>
      <c r="L172" s="734">
        <v>171.60000000000002</v>
      </c>
      <c r="M172" s="734">
        <v>41</v>
      </c>
      <c r="N172" s="735">
        <v>7035.6000000000013</v>
      </c>
    </row>
    <row r="173" spans="1:14" ht="14.45" customHeight="1" x14ac:dyDescent="0.2">
      <c r="A173" s="729" t="s">
        <v>576</v>
      </c>
      <c r="B173" s="730" t="s">
        <v>577</v>
      </c>
      <c r="C173" s="731" t="s">
        <v>590</v>
      </c>
      <c r="D173" s="732" t="s">
        <v>591</v>
      </c>
      <c r="E173" s="733">
        <v>50113001</v>
      </c>
      <c r="F173" s="732" t="s">
        <v>610</v>
      </c>
      <c r="G173" s="731" t="s">
        <v>611</v>
      </c>
      <c r="H173" s="731">
        <v>51367</v>
      </c>
      <c r="I173" s="731">
        <v>51367</v>
      </c>
      <c r="J173" s="731" t="s">
        <v>907</v>
      </c>
      <c r="K173" s="731" t="s">
        <v>911</v>
      </c>
      <c r="L173" s="734">
        <v>92.949999999999989</v>
      </c>
      <c r="M173" s="734">
        <v>48</v>
      </c>
      <c r="N173" s="735">
        <v>4461.5999999999995</v>
      </c>
    </row>
    <row r="174" spans="1:14" ht="14.45" customHeight="1" x14ac:dyDescent="0.2">
      <c r="A174" s="729" t="s">
        <v>576</v>
      </c>
      <c r="B174" s="730" t="s">
        <v>577</v>
      </c>
      <c r="C174" s="731" t="s">
        <v>590</v>
      </c>
      <c r="D174" s="732" t="s">
        <v>591</v>
      </c>
      <c r="E174" s="733">
        <v>50113001</v>
      </c>
      <c r="F174" s="732" t="s">
        <v>610</v>
      </c>
      <c r="G174" s="731" t="s">
        <v>611</v>
      </c>
      <c r="H174" s="731">
        <v>229792</v>
      </c>
      <c r="I174" s="731">
        <v>229792</v>
      </c>
      <c r="J174" s="731" t="s">
        <v>912</v>
      </c>
      <c r="K174" s="731" t="s">
        <v>913</v>
      </c>
      <c r="L174" s="734">
        <v>81.77000000000001</v>
      </c>
      <c r="M174" s="734">
        <v>4</v>
      </c>
      <c r="N174" s="735">
        <v>327.08000000000004</v>
      </c>
    </row>
    <row r="175" spans="1:14" ht="14.45" customHeight="1" x14ac:dyDescent="0.2">
      <c r="A175" s="729" t="s">
        <v>576</v>
      </c>
      <c r="B175" s="730" t="s">
        <v>577</v>
      </c>
      <c r="C175" s="731" t="s">
        <v>590</v>
      </c>
      <c r="D175" s="732" t="s">
        <v>591</v>
      </c>
      <c r="E175" s="733">
        <v>50113001</v>
      </c>
      <c r="F175" s="732" t="s">
        <v>610</v>
      </c>
      <c r="G175" s="731" t="s">
        <v>611</v>
      </c>
      <c r="H175" s="731">
        <v>207898</v>
      </c>
      <c r="I175" s="731">
        <v>207898</v>
      </c>
      <c r="J175" s="731" t="s">
        <v>914</v>
      </c>
      <c r="K175" s="731" t="s">
        <v>915</v>
      </c>
      <c r="L175" s="734">
        <v>64.58</v>
      </c>
      <c r="M175" s="734">
        <v>1</v>
      </c>
      <c r="N175" s="735">
        <v>64.58</v>
      </c>
    </row>
    <row r="176" spans="1:14" ht="14.45" customHeight="1" x14ac:dyDescent="0.2">
      <c r="A176" s="729" t="s">
        <v>576</v>
      </c>
      <c r="B176" s="730" t="s">
        <v>577</v>
      </c>
      <c r="C176" s="731" t="s">
        <v>590</v>
      </c>
      <c r="D176" s="732" t="s">
        <v>591</v>
      </c>
      <c r="E176" s="733">
        <v>50113001</v>
      </c>
      <c r="F176" s="732" t="s">
        <v>610</v>
      </c>
      <c r="G176" s="731" t="s">
        <v>611</v>
      </c>
      <c r="H176" s="731">
        <v>207899</v>
      </c>
      <c r="I176" s="731">
        <v>207899</v>
      </c>
      <c r="J176" s="731" t="s">
        <v>914</v>
      </c>
      <c r="K176" s="731" t="s">
        <v>916</v>
      </c>
      <c r="L176" s="734">
        <v>66.850000000000009</v>
      </c>
      <c r="M176" s="734">
        <v>1</v>
      </c>
      <c r="N176" s="735">
        <v>66.850000000000009</v>
      </c>
    </row>
    <row r="177" spans="1:14" ht="14.45" customHeight="1" x14ac:dyDescent="0.2">
      <c r="A177" s="729" t="s">
        <v>576</v>
      </c>
      <c r="B177" s="730" t="s">
        <v>577</v>
      </c>
      <c r="C177" s="731" t="s">
        <v>590</v>
      </c>
      <c r="D177" s="732" t="s">
        <v>591</v>
      </c>
      <c r="E177" s="733">
        <v>50113001</v>
      </c>
      <c r="F177" s="732" t="s">
        <v>610</v>
      </c>
      <c r="G177" s="731" t="s">
        <v>611</v>
      </c>
      <c r="H177" s="731">
        <v>229793</v>
      </c>
      <c r="I177" s="731">
        <v>229793</v>
      </c>
      <c r="J177" s="731" t="s">
        <v>917</v>
      </c>
      <c r="K177" s="731" t="s">
        <v>918</v>
      </c>
      <c r="L177" s="734">
        <v>126.40000000000002</v>
      </c>
      <c r="M177" s="734">
        <v>5</v>
      </c>
      <c r="N177" s="735">
        <v>632.00000000000011</v>
      </c>
    </row>
    <row r="178" spans="1:14" ht="14.45" customHeight="1" x14ac:dyDescent="0.2">
      <c r="A178" s="729" t="s">
        <v>576</v>
      </c>
      <c r="B178" s="730" t="s">
        <v>577</v>
      </c>
      <c r="C178" s="731" t="s">
        <v>590</v>
      </c>
      <c r="D178" s="732" t="s">
        <v>591</v>
      </c>
      <c r="E178" s="733">
        <v>50113001</v>
      </c>
      <c r="F178" s="732" t="s">
        <v>610</v>
      </c>
      <c r="G178" s="731" t="s">
        <v>611</v>
      </c>
      <c r="H178" s="731">
        <v>157608</v>
      </c>
      <c r="I178" s="731">
        <v>57608</v>
      </c>
      <c r="J178" s="731" t="s">
        <v>919</v>
      </c>
      <c r="K178" s="731" t="s">
        <v>920</v>
      </c>
      <c r="L178" s="734">
        <v>118.86</v>
      </c>
      <c r="M178" s="734">
        <v>1</v>
      </c>
      <c r="N178" s="735">
        <v>118.86</v>
      </c>
    </row>
    <row r="179" spans="1:14" ht="14.45" customHeight="1" x14ac:dyDescent="0.2">
      <c r="A179" s="729" t="s">
        <v>576</v>
      </c>
      <c r="B179" s="730" t="s">
        <v>577</v>
      </c>
      <c r="C179" s="731" t="s">
        <v>590</v>
      </c>
      <c r="D179" s="732" t="s">
        <v>591</v>
      </c>
      <c r="E179" s="733">
        <v>50113001</v>
      </c>
      <c r="F179" s="732" t="s">
        <v>610</v>
      </c>
      <c r="G179" s="731" t="s">
        <v>611</v>
      </c>
      <c r="H179" s="731">
        <v>225166</v>
      </c>
      <c r="I179" s="731">
        <v>225166</v>
      </c>
      <c r="J179" s="731" t="s">
        <v>921</v>
      </c>
      <c r="K179" s="731" t="s">
        <v>922</v>
      </c>
      <c r="L179" s="734">
        <v>58.290000000000013</v>
      </c>
      <c r="M179" s="734">
        <v>1</v>
      </c>
      <c r="N179" s="735">
        <v>58.290000000000013</v>
      </c>
    </row>
    <row r="180" spans="1:14" ht="14.45" customHeight="1" x14ac:dyDescent="0.2">
      <c r="A180" s="729" t="s">
        <v>576</v>
      </c>
      <c r="B180" s="730" t="s">
        <v>577</v>
      </c>
      <c r="C180" s="731" t="s">
        <v>590</v>
      </c>
      <c r="D180" s="732" t="s">
        <v>591</v>
      </c>
      <c r="E180" s="733">
        <v>50113001</v>
      </c>
      <c r="F180" s="732" t="s">
        <v>610</v>
      </c>
      <c r="G180" s="731" t="s">
        <v>611</v>
      </c>
      <c r="H180" s="731">
        <v>224964</v>
      </c>
      <c r="I180" s="731">
        <v>224964</v>
      </c>
      <c r="J180" s="731" t="s">
        <v>923</v>
      </c>
      <c r="K180" s="731" t="s">
        <v>924</v>
      </c>
      <c r="L180" s="734">
        <v>107.74999999999999</v>
      </c>
      <c r="M180" s="734">
        <v>1</v>
      </c>
      <c r="N180" s="735">
        <v>107.74999999999999</v>
      </c>
    </row>
    <row r="181" spans="1:14" ht="14.45" customHeight="1" x14ac:dyDescent="0.2">
      <c r="A181" s="729" t="s">
        <v>576</v>
      </c>
      <c r="B181" s="730" t="s">
        <v>577</v>
      </c>
      <c r="C181" s="731" t="s">
        <v>590</v>
      </c>
      <c r="D181" s="732" t="s">
        <v>591</v>
      </c>
      <c r="E181" s="733">
        <v>50113001</v>
      </c>
      <c r="F181" s="732" t="s">
        <v>610</v>
      </c>
      <c r="G181" s="731" t="s">
        <v>611</v>
      </c>
      <c r="H181" s="731">
        <v>224965</v>
      </c>
      <c r="I181" s="731">
        <v>224965</v>
      </c>
      <c r="J181" s="731" t="s">
        <v>925</v>
      </c>
      <c r="K181" s="731" t="s">
        <v>926</v>
      </c>
      <c r="L181" s="734">
        <v>107.75000000000004</v>
      </c>
      <c r="M181" s="734">
        <v>3</v>
      </c>
      <c r="N181" s="735">
        <v>323.25000000000011</v>
      </c>
    </row>
    <row r="182" spans="1:14" ht="14.45" customHeight="1" x14ac:dyDescent="0.2">
      <c r="A182" s="729" t="s">
        <v>576</v>
      </c>
      <c r="B182" s="730" t="s">
        <v>577</v>
      </c>
      <c r="C182" s="731" t="s">
        <v>590</v>
      </c>
      <c r="D182" s="732" t="s">
        <v>591</v>
      </c>
      <c r="E182" s="733">
        <v>50113001</v>
      </c>
      <c r="F182" s="732" t="s">
        <v>610</v>
      </c>
      <c r="G182" s="731" t="s">
        <v>611</v>
      </c>
      <c r="H182" s="731">
        <v>117189</v>
      </c>
      <c r="I182" s="731">
        <v>17189</v>
      </c>
      <c r="J182" s="731" t="s">
        <v>927</v>
      </c>
      <c r="K182" s="731" t="s">
        <v>928</v>
      </c>
      <c r="L182" s="734">
        <v>55.799999999999983</v>
      </c>
      <c r="M182" s="734">
        <v>1</v>
      </c>
      <c r="N182" s="735">
        <v>55.799999999999983</v>
      </c>
    </row>
    <row r="183" spans="1:14" ht="14.45" customHeight="1" x14ac:dyDescent="0.2">
      <c r="A183" s="729" t="s">
        <v>576</v>
      </c>
      <c r="B183" s="730" t="s">
        <v>577</v>
      </c>
      <c r="C183" s="731" t="s">
        <v>590</v>
      </c>
      <c r="D183" s="732" t="s">
        <v>591</v>
      </c>
      <c r="E183" s="733">
        <v>50113001</v>
      </c>
      <c r="F183" s="732" t="s">
        <v>610</v>
      </c>
      <c r="G183" s="731" t="s">
        <v>611</v>
      </c>
      <c r="H183" s="731">
        <v>848725</v>
      </c>
      <c r="I183" s="731">
        <v>107677</v>
      </c>
      <c r="J183" s="731" t="s">
        <v>929</v>
      </c>
      <c r="K183" s="731" t="s">
        <v>930</v>
      </c>
      <c r="L183" s="734">
        <v>382.11000000000007</v>
      </c>
      <c r="M183" s="734">
        <v>13</v>
      </c>
      <c r="N183" s="735">
        <v>4967.4300000000012</v>
      </c>
    </row>
    <row r="184" spans="1:14" ht="14.45" customHeight="1" x14ac:dyDescent="0.2">
      <c r="A184" s="729" t="s">
        <v>576</v>
      </c>
      <c r="B184" s="730" t="s">
        <v>577</v>
      </c>
      <c r="C184" s="731" t="s">
        <v>590</v>
      </c>
      <c r="D184" s="732" t="s">
        <v>591</v>
      </c>
      <c r="E184" s="733">
        <v>50113001</v>
      </c>
      <c r="F184" s="732" t="s">
        <v>610</v>
      </c>
      <c r="G184" s="731" t="s">
        <v>611</v>
      </c>
      <c r="H184" s="731">
        <v>845697</v>
      </c>
      <c r="I184" s="731">
        <v>200935</v>
      </c>
      <c r="J184" s="731" t="s">
        <v>931</v>
      </c>
      <c r="K184" s="731" t="s">
        <v>932</v>
      </c>
      <c r="L184" s="734">
        <v>44.789999999999992</v>
      </c>
      <c r="M184" s="734">
        <v>32</v>
      </c>
      <c r="N184" s="735">
        <v>1433.2799999999997</v>
      </c>
    </row>
    <row r="185" spans="1:14" ht="14.45" customHeight="1" x14ac:dyDescent="0.2">
      <c r="A185" s="729" t="s">
        <v>576</v>
      </c>
      <c r="B185" s="730" t="s">
        <v>577</v>
      </c>
      <c r="C185" s="731" t="s">
        <v>590</v>
      </c>
      <c r="D185" s="732" t="s">
        <v>591</v>
      </c>
      <c r="E185" s="733">
        <v>50113001</v>
      </c>
      <c r="F185" s="732" t="s">
        <v>610</v>
      </c>
      <c r="G185" s="731" t="s">
        <v>611</v>
      </c>
      <c r="H185" s="731">
        <v>100489</v>
      </c>
      <c r="I185" s="731">
        <v>489</v>
      </c>
      <c r="J185" s="731" t="s">
        <v>933</v>
      </c>
      <c r="K185" s="731" t="s">
        <v>934</v>
      </c>
      <c r="L185" s="734">
        <v>47.29</v>
      </c>
      <c r="M185" s="734">
        <v>2</v>
      </c>
      <c r="N185" s="735">
        <v>94.58</v>
      </c>
    </row>
    <row r="186" spans="1:14" ht="14.45" customHeight="1" x14ac:dyDescent="0.2">
      <c r="A186" s="729" t="s">
        <v>576</v>
      </c>
      <c r="B186" s="730" t="s">
        <v>577</v>
      </c>
      <c r="C186" s="731" t="s">
        <v>590</v>
      </c>
      <c r="D186" s="732" t="s">
        <v>591</v>
      </c>
      <c r="E186" s="733">
        <v>50113001</v>
      </c>
      <c r="F186" s="732" t="s">
        <v>610</v>
      </c>
      <c r="G186" s="731" t="s">
        <v>611</v>
      </c>
      <c r="H186" s="731">
        <v>230426</v>
      </c>
      <c r="I186" s="731">
        <v>230426</v>
      </c>
      <c r="J186" s="731" t="s">
        <v>933</v>
      </c>
      <c r="K186" s="731" t="s">
        <v>935</v>
      </c>
      <c r="L186" s="734">
        <v>78.205000000000013</v>
      </c>
      <c r="M186" s="734">
        <v>2</v>
      </c>
      <c r="N186" s="735">
        <v>156.41000000000003</v>
      </c>
    </row>
    <row r="187" spans="1:14" ht="14.45" customHeight="1" x14ac:dyDescent="0.2">
      <c r="A187" s="729" t="s">
        <v>576</v>
      </c>
      <c r="B187" s="730" t="s">
        <v>577</v>
      </c>
      <c r="C187" s="731" t="s">
        <v>590</v>
      </c>
      <c r="D187" s="732" t="s">
        <v>591</v>
      </c>
      <c r="E187" s="733">
        <v>50113001</v>
      </c>
      <c r="F187" s="732" t="s">
        <v>610</v>
      </c>
      <c r="G187" s="731" t="s">
        <v>622</v>
      </c>
      <c r="H187" s="731">
        <v>166759</v>
      </c>
      <c r="I187" s="731">
        <v>166759</v>
      </c>
      <c r="J187" s="731" t="s">
        <v>936</v>
      </c>
      <c r="K187" s="731" t="s">
        <v>937</v>
      </c>
      <c r="L187" s="734">
        <v>122.10999999999999</v>
      </c>
      <c r="M187" s="734">
        <v>1</v>
      </c>
      <c r="N187" s="735">
        <v>122.10999999999999</v>
      </c>
    </row>
    <row r="188" spans="1:14" ht="14.45" customHeight="1" x14ac:dyDescent="0.2">
      <c r="A188" s="729" t="s">
        <v>576</v>
      </c>
      <c r="B188" s="730" t="s">
        <v>577</v>
      </c>
      <c r="C188" s="731" t="s">
        <v>590</v>
      </c>
      <c r="D188" s="732" t="s">
        <v>591</v>
      </c>
      <c r="E188" s="733">
        <v>50113001</v>
      </c>
      <c r="F188" s="732" t="s">
        <v>610</v>
      </c>
      <c r="G188" s="731" t="s">
        <v>611</v>
      </c>
      <c r="H188" s="731">
        <v>841566</v>
      </c>
      <c r="I188" s="731">
        <v>0</v>
      </c>
      <c r="J188" s="731" t="s">
        <v>938</v>
      </c>
      <c r="K188" s="731" t="s">
        <v>329</v>
      </c>
      <c r="L188" s="734">
        <v>84.927699174241226</v>
      </c>
      <c r="M188" s="734">
        <v>2</v>
      </c>
      <c r="N188" s="735">
        <v>169.85539834848245</v>
      </c>
    </row>
    <row r="189" spans="1:14" ht="14.45" customHeight="1" x14ac:dyDescent="0.2">
      <c r="A189" s="729" t="s">
        <v>576</v>
      </c>
      <c r="B189" s="730" t="s">
        <v>577</v>
      </c>
      <c r="C189" s="731" t="s">
        <v>590</v>
      </c>
      <c r="D189" s="732" t="s">
        <v>591</v>
      </c>
      <c r="E189" s="733">
        <v>50113001</v>
      </c>
      <c r="F189" s="732" t="s">
        <v>610</v>
      </c>
      <c r="G189" s="731" t="s">
        <v>611</v>
      </c>
      <c r="H189" s="731">
        <v>921284</v>
      </c>
      <c r="I189" s="731">
        <v>0</v>
      </c>
      <c r="J189" s="731" t="s">
        <v>939</v>
      </c>
      <c r="K189" s="731" t="s">
        <v>329</v>
      </c>
      <c r="L189" s="734">
        <v>134.78086909141626</v>
      </c>
      <c r="M189" s="734">
        <v>39</v>
      </c>
      <c r="N189" s="735">
        <v>5256.4538945652339</v>
      </c>
    </row>
    <row r="190" spans="1:14" ht="14.45" customHeight="1" x14ac:dyDescent="0.2">
      <c r="A190" s="729" t="s">
        <v>576</v>
      </c>
      <c r="B190" s="730" t="s">
        <v>577</v>
      </c>
      <c r="C190" s="731" t="s">
        <v>590</v>
      </c>
      <c r="D190" s="732" t="s">
        <v>591</v>
      </c>
      <c r="E190" s="733">
        <v>50113001</v>
      </c>
      <c r="F190" s="732" t="s">
        <v>610</v>
      </c>
      <c r="G190" s="731" t="s">
        <v>611</v>
      </c>
      <c r="H190" s="731">
        <v>921458</v>
      </c>
      <c r="I190" s="731">
        <v>0</v>
      </c>
      <c r="J190" s="731" t="s">
        <v>940</v>
      </c>
      <c r="K190" s="731" t="s">
        <v>329</v>
      </c>
      <c r="L190" s="734">
        <v>121.41995793538953</v>
      </c>
      <c r="M190" s="734">
        <v>2</v>
      </c>
      <c r="N190" s="735">
        <v>242.83991587077907</v>
      </c>
    </row>
    <row r="191" spans="1:14" ht="14.45" customHeight="1" x14ac:dyDescent="0.2">
      <c r="A191" s="729" t="s">
        <v>576</v>
      </c>
      <c r="B191" s="730" t="s">
        <v>577</v>
      </c>
      <c r="C191" s="731" t="s">
        <v>590</v>
      </c>
      <c r="D191" s="732" t="s">
        <v>591</v>
      </c>
      <c r="E191" s="733">
        <v>50113001</v>
      </c>
      <c r="F191" s="732" t="s">
        <v>610</v>
      </c>
      <c r="G191" s="731" t="s">
        <v>611</v>
      </c>
      <c r="H191" s="731">
        <v>395019</v>
      </c>
      <c r="I191" s="731">
        <v>0</v>
      </c>
      <c r="J191" s="731" t="s">
        <v>941</v>
      </c>
      <c r="K191" s="731" t="s">
        <v>942</v>
      </c>
      <c r="L191" s="734">
        <v>247.03500102192982</v>
      </c>
      <c r="M191" s="734">
        <v>9</v>
      </c>
      <c r="N191" s="735">
        <v>2223.3150091973685</v>
      </c>
    </row>
    <row r="192" spans="1:14" ht="14.45" customHeight="1" x14ac:dyDescent="0.2">
      <c r="A192" s="729" t="s">
        <v>576</v>
      </c>
      <c r="B192" s="730" t="s">
        <v>577</v>
      </c>
      <c r="C192" s="731" t="s">
        <v>590</v>
      </c>
      <c r="D192" s="732" t="s">
        <v>591</v>
      </c>
      <c r="E192" s="733">
        <v>50113001</v>
      </c>
      <c r="F192" s="732" t="s">
        <v>610</v>
      </c>
      <c r="G192" s="731" t="s">
        <v>611</v>
      </c>
      <c r="H192" s="731">
        <v>394080</v>
      </c>
      <c r="I192" s="731">
        <v>0</v>
      </c>
      <c r="J192" s="731" t="s">
        <v>943</v>
      </c>
      <c r="K192" s="731" t="s">
        <v>944</v>
      </c>
      <c r="L192" s="734">
        <v>699.41681133170675</v>
      </c>
      <c r="M192" s="734">
        <v>1</v>
      </c>
      <c r="N192" s="735">
        <v>699.41681133170675</v>
      </c>
    </row>
    <row r="193" spans="1:14" ht="14.45" customHeight="1" x14ac:dyDescent="0.2">
      <c r="A193" s="729" t="s">
        <v>576</v>
      </c>
      <c r="B193" s="730" t="s">
        <v>577</v>
      </c>
      <c r="C193" s="731" t="s">
        <v>590</v>
      </c>
      <c r="D193" s="732" t="s">
        <v>591</v>
      </c>
      <c r="E193" s="733">
        <v>50113001</v>
      </c>
      <c r="F193" s="732" t="s">
        <v>610</v>
      </c>
      <c r="G193" s="731" t="s">
        <v>611</v>
      </c>
      <c r="H193" s="731">
        <v>900071</v>
      </c>
      <c r="I193" s="731">
        <v>0</v>
      </c>
      <c r="J193" s="731" t="s">
        <v>945</v>
      </c>
      <c r="K193" s="731" t="s">
        <v>329</v>
      </c>
      <c r="L193" s="734">
        <v>153.70862454422553</v>
      </c>
      <c r="M193" s="734">
        <v>7</v>
      </c>
      <c r="N193" s="735">
        <v>1075.9603718095786</v>
      </c>
    </row>
    <row r="194" spans="1:14" ht="14.45" customHeight="1" x14ac:dyDescent="0.2">
      <c r="A194" s="729" t="s">
        <v>576</v>
      </c>
      <c r="B194" s="730" t="s">
        <v>577</v>
      </c>
      <c r="C194" s="731" t="s">
        <v>590</v>
      </c>
      <c r="D194" s="732" t="s">
        <v>591</v>
      </c>
      <c r="E194" s="733">
        <v>50113001</v>
      </c>
      <c r="F194" s="732" t="s">
        <v>610</v>
      </c>
      <c r="G194" s="731" t="s">
        <v>611</v>
      </c>
      <c r="H194" s="731">
        <v>235808</v>
      </c>
      <c r="I194" s="731">
        <v>235808</v>
      </c>
      <c r="J194" s="731" t="s">
        <v>946</v>
      </c>
      <c r="K194" s="731" t="s">
        <v>947</v>
      </c>
      <c r="L194" s="734">
        <v>93.234999999999985</v>
      </c>
      <c r="M194" s="734">
        <v>2</v>
      </c>
      <c r="N194" s="735">
        <v>186.46999999999997</v>
      </c>
    </row>
    <row r="195" spans="1:14" ht="14.45" customHeight="1" x14ac:dyDescent="0.2">
      <c r="A195" s="729" t="s">
        <v>576</v>
      </c>
      <c r="B195" s="730" t="s">
        <v>577</v>
      </c>
      <c r="C195" s="731" t="s">
        <v>590</v>
      </c>
      <c r="D195" s="732" t="s">
        <v>591</v>
      </c>
      <c r="E195" s="733">
        <v>50113001</v>
      </c>
      <c r="F195" s="732" t="s">
        <v>610</v>
      </c>
      <c r="G195" s="731" t="s">
        <v>611</v>
      </c>
      <c r="H195" s="731">
        <v>990927</v>
      </c>
      <c r="I195" s="731">
        <v>0</v>
      </c>
      <c r="J195" s="731" t="s">
        <v>948</v>
      </c>
      <c r="K195" s="731" t="s">
        <v>329</v>
      </c>
      <c r="L195" s="734">
        <v>140.07</v>
      </c>
      <c r="M195" s="734">
        <v>6</v>
      </c>
      <c r="N195" s="735">
        <v>840.42</v>
      </c>
    </row>
    <row r="196" spans="1:14" ht="14.45" customHeight="1" x14ac:dyDescent="0.2">
      <c r="A196" s="729" t="s">
        <v>576</v>
      </c>
      <c r="B196" s="730" t="s">
        <v>577</v>
      </c>
      <c r="C196" s="731" t="s">
        <v>590</v>
      </c>
      <c r="D196" s="732" t="s">
        <v>591</v>
      </c>
      <c r="E196" s="733">
        <v>50113001</v>
      </c>
      <c r="F196" s="732" t="s">
        <v>610</v>
      </c>
      <c r="G196" s="731" t="s">
        <v>611</v>
      </c>
      <c r="H196" s="731">
        <v>127953</v>
      </c>
      <c r="I196" s="731">
        <v>27953</v>
      </c>
      <c r="J196" s="731" t="s">
        <v>949</v>
      </c>
      <c r="K196" s="731" t="s">
        <v>950</v>
      </c>
      <c r="L196" s="734">
        <v>1083.6399999999999</v>
      </c>
      <c r="M196" s="734">
        <v>1</v>
      </c>
      <c r="N196" s="735">
        <v>1083.6399999999999</v>
      </c>
    </row>
    <row r="197" spans="1:14" ht="14.45" customHeight="1" x14ac:dyDescent="0.2">
      <c r="A197" s="729" t="s">
        <v>576</v>
      </c>
      <c r="B197" s="730" t="s">
        <v>577</v>
      </c>
      <c r="C197" s="731" t="s">
        <v>590</v>
      </c>
      <c r="D197" s="732" t="s">
        <v>591</v>
      </c>
      <c r="E197" s="733">
        <v>50113001</v>
      </c>
      <c r="F197" s="732" t="s">
        <v>610</v>
      </c>
      <c r="G197" s="731" t="s">
        <v>611</v>
      </c>
      <c r="H197" s="731">
        <v>225400</v>
      </c>
      <c r="I197" s="731">
        <v>225400</v>
      </c>
      <c r="J197" s="731" t="s">
        <v>951</v>
      </c>
      <c r="K197" s="731" t="s">
        <v>952</v>
      </c>
      <c r="L197" s="734">
        <v>52.95</v>
      </c>
      <c r="M197" s="734">
        <v>1</v>
      </c>
      <c r="N197" s="735">
        <v>52.95</v>
      </c>
    </row>
    <row r="198" spans="1:14" ht="14.45" customHeight="1" x14ac:dyDescent="0.2">
      <c r="A198" s="729" t="s">
        <v>576</v>
      </c>
      <c r="B198" s="730" t="s">
        <v>577</v>
      </c>
      <c r="C198" s="731" t="s">
        <v>590</v>
      </c>
      <c r="D198" s="732" t="s">
        <v>591</v>
      </c>
      <c r="E198" s="733">
        <v>50113001</v>
      </c>
      <c r="F198" s="732" t="s">
        <v>610</v>
      </c>
      <c r="G198" s="731" t="s">
        <v>622</v>
      </c>
      <c r="H198" s="731">
        <v>187427</v>
      </c>
      <c r="I198" s="731">
        <v>187427</v>
      </c>
      <c r="J198" s="731" t="s">
        <v>953</v>
      </c>
      <c r="K198" s="731" t="s">
        <v>954</v>
      </c>
      <c r="L198" s="734">
        <v>62.600000000000009</v>
      </c>
      <c r="M198" s="734">
        <v>2</v>
      </c>
      <c r="N198" s="735">
        <v>125.20000000000002</v>
      </c>
    </row>
    <row r="199" spans="1:14" ht="14.45" customHeight="1" x14ac:dyDescent="0.2">
      <c r="A199" s="729" t="s">
        <v>576</v>
      </c>
      <c r="B199" s="730" t="s">
        <v>577</v>
      </c>
      <c r="C199" s="731" t="s">
        <v>590</v>
      </c>
      <c r="D199" s="732" t="s">
        <v>591</v>
      </c>
      <c r="E199" s="733">
        <v>50113001</v>
      </c>
      <c r="F199" s="732" t="s">
        <v>610</v>
      </c>
      <c r="G199" s="731" t="s">
        <v>611</v>
      </c>
      <c r="H199" s="731">
        <v>188219</v>
      </c>
      <c r="I199" s="731">
        <v>88219</v>
      </c>
      <c r="J199" s="731" t="s">
        <v>955</v>
      </c>
      <c r="K199" s="731" t="s">
        <v>956</v>
      </c>
      <c r="L199" s="734">
        <v>142.74233333333331</v>
      </c>
      <c r="M199" s="734">
        <v>30</v>
      </c>
      <c r="N199" s="735">
        <v>4282.2699999999995</v>
      </c>
    </row>
    <row r="200" spans="1:14" ht="14.45" customHeight="1" x14ac:dyDescent="0.2">
      <c r="A200" s="729" t="s">
        <v>576</v>
      </c>
      <c r="B200" s="730" t="s">
        <v>577</v>
      </c>
      <c r="C200" s="731" t="s">
        <v>590</v>
      </c>
      <c r="D200" s="732" t="s">
        <v>591</v>
      </c>
      <c r="E200" s="733">
        <v>50113001</v>
      </c>
      <c r="F200" s="732" t="s">
        <v>610</v>
      </c>
      <c r="G200" s="731" t="s">
        <v>611</v>
      </c>
      <c r="H200" s="731">
        <v>216146</v>
      </c>
      <c r="I200" s="731">
        <v>216146</v>
      </c>
      <c r="J200" s="731" t="s">
        <v>955</v>
      </c>
      <c r="K200" s="731" t="s">
        <v>957</v>
      </c>
      <c r="L200" s="734">
        <v>135.2657142857143</v>
      </c>
      <c r="M200" s="734">
        <v>7</v>
      </c>
      <c r="N200" s="735">
        <v>946.86</v>
      </c>
    </row>
    <row r="201" spans="1:14" ht="14.45" customHeight="1" x14ac:dyDescent="0.2">
      <c r="A201" s="729" t="s">
        <v>576</v>
      </c>
      <c r="B201" s="730" t="s">
        <v>577</v>
      </c>
      <c r="C201" s="731" t="s">
        <v>590</v>
      </c>
      <c r="D201" s="732" t="s">
        <v>591</v>
      </c>
      <c r="E201" s="733">
        <v>50113001</v>
      </c>
      <c r="F201" s="732" t="s">
        <v>610</v>
      </c>
      <c r="G201" s="731" t="s">
        <v>611</v>
      </c>
      <c r="H201" s="731">
        <v>203092</v>
      </c>
      <c r="I201" s="731">
        <v>203092</v>
      </c>
      <c r="J201" s="731" t="s">
        <v>958</v>
      </c>
      <c r="K201" s="731" t="s">
        <v>959</v>
      </c>
      <c r="L201" s="734">
        <v>150.34</v>
      </c>
      <c r="M201" s="734">
        <v>1</v>
      </c>
      <c r="N201" s="735">
        <v>150.34</v>
      </c>
    </row>
    <row r="202" spans="1:14" ht="14.45" customHeight="1" x14ac:dyDescent="0.2">
      <c r="A202" s="729" t="s">
        <v>576</v>
      </c>
      <c r="B202" s="730" t="s">
        <v>577</v>
      </c>
      <c r="C202" s="731" t="s">
        <v>590</v>
      </c>
      <c r="D202" s="732" t="s">
        <v>591</v>
      </c>
      <c r="E202" s="733">
        <v>50113001</v>
      </c>
      <c r="F202" s="732" t="s">
        <v>610</v>
      </c>
      <c r="G202" s="731" t="s">
        <v>611</v>
      </c>
      <c r="H202" s="731">
        <v>117165</v>
      </c>
      <c r="I202" s="731">
        <v>17165</v>
      </c>
      <c r="J202" s="731" t="s">
        <v>960</v>
      </c>
      <c r="K202" s="731" t="s">
        <v>961</v>
      </c>
      <c r="L202" s="734">
        <v>270.61999999999989</v>
      </c>
      <c r="M202" s="734">
        <v>1</v>
      </c>
      <c r="N202" s="735">
        <v>270.61999999999989</v>
      </c>
    </row>
    <row r="203" spans="1:14" ht="14.45" customHeight="1" x14ac:dyDescent="0.2">
      <c r="A203" s="729" t="s">
        <v>576</v>
      </c>
      <c r="B203" s="730" t="s">
        <v>577</v>
      </c>
      <c r="C203" s="731" t="s">
        <v>590</v>
      </c>
      <c r="D203" s="732" t="s">
        <v>591</v>
      </c>
      <c r="E203" s="733">
        <v>50113001</v>
      </c>
      <c r="F203" s="732" t="s">
        <v>610</v>
      </c>
      <c r="G203" s="731" t="s">
        <v>611</v>
      </c>
      <c r="H203" s="731">
        <v>159747</v>
      </c>
      <c r="I203" s="731">
        <v>0</v>
      </c>
      <c r="J203" s="731" t="s">
        <v>962</v>
      </c>
      <c r="K203" s="731" t="s">
        <v>963</v>
      </c>
      <c r="L203" s="734">
        <v>35.799999999999997</v>
      </c>
      <c r="M203" s="734">
        <v>2</v>
      </c>
      <c r="N203" s="735">
        <v>71.599999999999994</v>
      </c>
    </row>
    <row r="204" spans="1:14" ht="14.45" customHeight="1" x14ac:dyDescent="0.2">
      <c r="A204" s="729" t="s">
        <v>576</v>
      </c>
      <c r="B204" s="730" t="s">
        <v>577</v>
      </c>
      <c r="C204" s="731" t="s">
        <v>590</v>
      </c>
      <c r="D204" s="732" t="s">
        <v>591</v>
      </c>
      <c r="E204" s="733">
        <v>50113001</v>
      </c>
      <c r="F204" s="732" t="s">
        <v>610</v>
      </c>
      <c r="G204" s="731" t="s">
        <v>622</v>
      </c>
      <c r="H204" s="731">
        <v>149910</v>
      </c>
      <c r="I204" s="731">
        <v>49910</v>
      </c>
      <c r="J204" s="731" t="s">
        <v>964</v>
      </c>
      <c r="K204" s="731" t="s">
        <v>965</v>
      </c>
      <c r="L204" s="734">
        <v>98.469999999999956</v>
      </c>
      <c r="M204" s="734">
        <v>1</v>
      </c>
      <c r="N204" s="735">
        <v>98.469999999999956</v>
      </c>
    </row>
    <row r="205" spans="1:14" ht="14.45" customHeight="1" x14ac:dyDescent="0.2">
      <c r="A205" s="729" t="s">
        <v>576</v>
      </c>
      <c r="B205" s="730" t="s">
        <v>577</v>
      </c>
      <c r="C205" s="731" t="s">
        <v>590</v>
      </c>
      <c r="D205" s="732" t="s">
        <v>591</v>
      </c>
      <c r="E205" s="733">
        <v>50113001</v>
      </c>
      <c r="F205" s="732" t="s">
        <v>610</v>
      </c>
      <c r="G205" s="731" t="s">
        <v>611</v>
      </c>
      <c r="H205" s="731">
        <v>192853</v>
      </c>
      <c r="I205" s="731">
        <v>192853</v>
      </c>
      <c r="J205" s="731" t="s">
        <v>966</v>
      </c>
      <c r="K205" s="731" t="s">
        <v>967</v>
      </c>
      <c r="L205" s="734">
        <v>107.81999999999998</v>
      </c>
      <c r="M205" s="734">
        <v>4</v>
      </c>
      <c r="N205" s="735">
        <v>431.27999999999992</v>
      </c>
    </row>
    <row r="206" spans="1:14" ht="14.45" customHeight="1" x14ac:dyDescent="0.2">
      <c r="A206" s="729" t="s">
        <v>576</v>
      </c>
      <c r="B206" s="730" t="s">
        <v>577</v>
      </c>
      <c r="C206" s="731" t="s">
        <v>590</v>
      </c>
      <c r="D206" s="732" t="s">
        <v>591</v>
      </c>
      <c r="E206" s="733">
        <v>50113001</v>
      </c>
      <c r="F206" s="732" t="s">
        <v>610</v>
      </c>
      <c r="G206" s="731" t="s">
        <v>611</v>
      </c>
      <c r="H206" s="731">
        <v>110151</v>
      </c>
      <c r="I206" s="731">
        <v>10151</v>
      </c>
      <c r="J206" s="731" t="s">
        <v>966</v>
      </c>
      <c r="K206" s="731" t="s">
        <v>968</v>
      </c>
      <c r="L206" s="734">
        <v>65.993333333333339</v>
      </c>
      <c r="M206" s="734">
        <v>6</v>
      </c>
      <c r="N206" s="735">
        <v>395.96000000000004</v>
      </c>
    </row>
    <row r="207" spans="1:14" ht="14.45" customHeight="1" x14ac:dyDescent="0.2">
      <c r="A207" s="729" t="s">
        <v>576</v>
      </c>
      <c r="B207" s="730" t="s">
        <v>577</v>
      </c>
      <c r="C207" s="731" t="s">
        <v>590</v>
      </c>
      <c r="D207" s="732" t="s">
        <v>591</v>
      </c>
      <c r="E207" s="733">
        <v>50113001</v>
      </c>
      <c r="F207" s="732" t="s">
        <v>610</v>
      </c>
      <c r="G207" s="731" t="s">
        <v>611</v>
      </c>
      <c r="H207" s="731">
        <v>147478</v>
      </c>
      <c r="I207" s="731">
        <v>47478</v>
      </c>
      <c r="J207" s="731" t="s">
        <v>969</v>
      </c>
      <c r="K207" s="731" t="s">
        <v>970</v>
      </c>
      <c r="L207" s="734">
        <v>84.59</v>
      </c>
      <c r="M207" s="734">
        <v>1</v>
      </c>
      <c r="N207" s="735">
        <v>84.59</v>
      </c>
    </row>
    <row r="208" spans="1:14" ht="14.45" customHeight="1" x14ac:dyDescent="0.2">
      <c r="A208" s="729" t="s">
        <v>576</v>
      </c>
      <c r="B208" s="730" t="s">
        <v>577</v>
      </c>
      <c r="C208" s="731" t="s">
        <v>590</v>
      </c>
      <c r="D208" s="732" t="s">
        <v>591</v>
      </c>
      <c r="E208" s="733">
        <v>50113001</v>
      </c>
      <c r="F208" s="732" t="s">
        <v>610</v>
      </c>
      <c r="G208" s="731" t="s">
        <v>611</v>
      </c>
      <c r="H208" s="731">
        <v>117992</v>
      </c>
      <c r="I208" s="731">
        <v>17992</v>
      </c>
      <c r="J208" s="731" t="s">
        <v>971</v>
      </c>
      <c r="K208" s="731" t="s">
        <v>972</v>
      </c>
      <c r="L208" s="734">
        <v>83.35</v>
      </c>
      <c r="M208" s="734">
        <v>1</v>
      </c>
      <c r="N208" s="735">
        <v>83.35</v>
      </c>
    </row>
    <row r="209" spans="1:14" ht="14.45" customHeight="1" x14ac:dyDescent="0.2">
      <c r="A209" s="729" t="s">
        <v>576</v>
      </c>
      <c r="B209" s="730" t="s">
        <v>577</v>
      </c>
      <c r="C209" s="731" t="s">
        <v>590</v>
      </c>
      <c r="D209" s="732" t="s">
        <v>591</v>
      </c>
      <c r="E209" s="733">
        <v>50113001</v>
      </c>
      <c r="F209" s="732" t="s">
        <v>610</v>
      </c>
      <c r="G209" s="731" t="s">
        <v>611</v>
      </c>
      <c r="H209" s="731">
        <v>231541</v>
      </c>
      <c r="I209" s="731">
        <v>231541</v>
      </c>
      <c r="J209" s="731" t="s">
        <v>973</v>
      </c>
      <c r="K209" s="731" t="s">
        <v>974</v>
      </c>
      <c r="L209" s="734">
        <v>80.69</v>
      </c>
      <c r="M209" s="734">
        <v>4</v>
      </c>
      <c r="N209" s="735">
        <v>322.76</v>
      </c>
    </row>
    <row r="210" spans="1:14" ht="14.45" customHeight="1" x14ac:dyDescent="0.2">
      <c r="A210" s="729" t="s">
        <v>576</v>
      </c>
      <c r="B210" s="730" t="s">
        <v>577</v>
      </c>
      <c r="C210" s="731" t="s">
        <v>590</v>
      </c>
      <c r="D210" s="732" t="s">
        <v>591</v>
      </c>
      <c r="E210" s="733">
        <v>50113001</v>
      </c>
      <c r="F210" s="732" t="s">
        <v>610</v>
      </c>
      <c r="G210" s="731" t="s">
        <v>611</v>
      </c>
      <c r="H210" s="731">
        <v>231544</v>
      </c>
      <c r="I210" s="731">
        <v>231544</v>
      </c>
      <c r="J210" s="731" t="s">
        <v>973</v>
      </c>
      <c r="K210" s="731" t="s">
        <v>975</v>
      </c>
      <c r="L210" s="734">
        <v>80.7</v>
      </c>
      <c r="M210" s="734">
        <v>8</v>
      </c>
      <c r="N210" s="735">
        <v>645.6</v>
      </c>
    </row>
    <row r="211" spans="1:14" ht="14.45" customHeight="1" x14ac:dyDescent="0.2">
      <c r="A211" s="729" t="s">
        <v>576</v>
      </c>
      <c r="B211" s="730" t="s">
        <v>577</v>
      </c>
      <c r="C211" s="731" t="s">
        <v>590</v>
      </c>
      <c r="D211" s="732" t="s">
        <v>591</v>
      </c>
      <c r="E211" s="733">
        <v>50113001</v>
      </c>
      <c r="F211" s="732" t="s">
        <v>610</v>
      </c>
      <c r="G211" s="731" t="s">
        <v>611</v>
      </c>
      <c r="H211" s="731">
        <v>237330</v>
      </c>
      <c r="I211" s="731">
        <v>237330</v>
      </c>
      <c r="J211" s="731" t="s">
        <v>976</v>
      </c>
      <c r="K211" s="731" t="s">
        <v>977</v>
      </c>
      <c r="L211" s="734">
        <v>110.24901960784314</v>
      </c>
      <c r="M211" s="734">
        <v>51</v>
      </c>
      <c r="N211" s="735">
        <v>5622.7</v>
      </c>
    </row>
    <row r="212" spans="1:14" ht="14.45" customHeight="1" x14ac:dyDescent="0.2">
      <c r="A212" s="729" t="s">
        <v>576</v>
      </c>
      <c r="B212" s="730" t="s">
        <v>577</v>
      </c>
      <c r="C212" s="731" t="s">
        <v>590</v>
      </c>
      <c r="D212" s="732" t="s">
        <v>591</v>
      </c>
      <c r="E212" s="733">
        <v>50113001</v>
      </c>
      <c r="F212" s="732" t="s">
        <v>610</v>
      </c>
      <c r="G212" s="731" t="s">
        <v>611</v>
      </c>
      <c r="H212" s="731">
        <v>987685</v>
      </c>
      <c r="I212" s="731">
        <v>0</v>
      </c>
      <c r="J212" s="731" t="s">
        <v>978</v>
      </c>
      <c r="K212" s="731" t="s">
        <v>329</v>
      </c>
      <c r="L212" s="734">
        <v>132.33000000000001</v>
      </c>
      <c r="M212" s="734">
        <v>7</v>
      </c>
      <c r="N212" s="735">
        <v>926.31000000000017</v>
      </c>
    </row>
    <row r="213" spans="1:14" ht="14.45" customHeight="1" x14ac:dyDescent="0.2">
      <c r="A213" s="729" t="s">
        <v>576</v>
      </c>
      <c r="B213" s="730" t="s">
        <v>577</v>
      </c>
      <c r="C213" s="731" t="s">
        <v>590</v>
      </c>
      <c r="D213" s="732" t="s">
        <v>591</v>
      </c>
      <c r="E213" s="733">
        <v>50113001</v>
      </c>
      <c r="F213" s="732" t="s">
        <v>610</v>
      </c>
      <c r="G213" s="731" t="s">
        <v>611</v>
      </c>
      <c r="H213" s="731">
        <v>159750</v>
      </c>
      <c r="I213" s="731">
        <v>0</v>
      </c>
      <c r="J213" s="731" t="s">
        <v>979</v>
      </c>
      <c r="K213" s="731" t="s">
        <v>980</v>
      </c>
      <c r="L213" s="734">
        <v>28.73</v>
      </c>
      <c r="M213" s="734">
        <v>3</v>
      </c>
      <c r="N213" s="735">
        <v>86.19</v>
      </c>
    </row>
    <row r="214" spans="1:14" ht="14.45" customHeight="1" x14ac:dyDescent="0.2">
      <c r="A214" s="729" t="s">
        <v>576</v>
      </c>
      <c r="B214" s="730" t="s">
        <v>577</v>
      </c>
      <c r="C214" s="731" t="s">
        <v>590</v>
      </c>
      <c r="D214" s="732" t="s">
        <v>591</v>
      </c>
      <c r="E214" s="733">
        <v>50113001</v>
      </c>
      <c r="F214" s="732" t="s">
        <v>610</v>
      </c>
      <c r="G214" s="731" t="s">
        <v>611</v>
      </c>
      <c r="H214" s="731">
        <v>207527</v>
      </c>
      <c r="I214" s="731">
        <v>207527</v>
      </c>
      <c r="J214" s="731" t="s">
        <v>981</v>
      </c>
      <c r="K214" s="731" t="s">
        <v>982</v>
      </c>
      <c r="L214" s="734">
        <v>61.63000000000001</v>
      </c>
      <c r="M214" s="734">
        <v>2</v>
      </c>
      <c r="N214" s="735">
        <v>123.26000000000002</v>
      </c>
    </row>
    <row r="215" spans="1:14" ht="14.45" customHeight="1" x14ac:dyDescent="0.2">
      <c r="A215" s="729" t="s">
        <v>576</v>
      </c>
      <c r="B215" s="730" t="s">
        <v>577</v>
      </c>
      <c r="C215" s="731" t="s">
        <v>590</v>
      </c>
      <c r="D215" s="732" t="s">
        <v>591</v>
      </c>
      <c r="E215" s="733">
        <v>50113001</v>
      </c>
      <c r="F215" s="732" t="s">
        <v>610</v>
      </c>
      <c r="G215" s="731" t="s">
        <v>611</v>
      </c>
      <c r="H215" s="731">
        <v>100502</v>
      </c>
      <c r="I215" s="731">
        <v>502</v>
      </c>
      <c r="J215" s="731" t="s">
        <v>983</v>
      </c>
      <c r="K215" s="731" t="s">
        <v>984</v>
      </c>
      <c r="L215" s="734">
        <v>267.95428571428567</v>
      </c>
      <c r="M215" s="734">
        <v>7</v>
      </c>
      <c r="N215" s="735">
        <v>1875.6799999999998</v>
      </c>
    </row>
    <row r="216" spans="1:14" ht="14.45" customHeight="1" x14ac:dyDescent="0.2">
      <c r="A216" s="729" t="s">
        <v>576</v>
      </c>
      <c r="B216" s="730" t="s">
        <v>577</v>
      </c>
      <c r="C216" s="731" t="s">
        <v>590</v>
      </c>
      <c r="D216" s="732" t="s">
        <v>591</v>
      </c>
      <c r="E216" s="733">
        <v>50113001</v>
      </c>
      <c r="F216" s="732" t="s">
        <v>610</v>
      </c>
      <c r="G216" s="731" t="s">
        <v>611</v>
      </c>
      <c r="H216" s="731">
        <v>102684</v>
      </c>
      <c r="I216" s="731">
        <v>2684</v>
      </c>
      <c r="J216" s="731" t="s">
        <v>983</v>
      </c>
      <c r="K216" s="731" t="s">
        <v>985</v>
      </c>
      <c r="L216" s="734">
        <v>109.155</v>
      </c>
      <c r="M216" s="734">
        <v>16</v>
      </c>
      <c r="N216" s="735">
        <v>1746.48</v>
      </c>
    </row>
    <row r="217" spans="1:14" ht="14.45" customHeight="1" x14ac:dyDescent="0.2">
      <c r="A217" s="729" t="s">
        <v>576</v>
      </c>
      <c r="B217" s="730" t="s">
        <v>577</v>
      </c>
      <c r="C217" s="731" t="s">
        <v>590</v>
      </c>
      <c r="D217" s="732" t="s">
        <v>591</v>
      </c>
      <c r="E217" s="733">
        <v>50113001</v>
      </c>
      <c r="F217" s="732" t="s">
        <v>610</v>
      </c>
      <c r="G217" s="731" t="s">
        <v>622</v>
      </c>
      <c r="H217" s="731">
        <v>239963</v>
      </c>
      <c r="I217" s="731">
        <v>239963</v>
      </c>
      <c r="J217" s="731" t="s">
        <v>986</v>
      </c>
      <c r="K217" s="731" t="s">
        <v>987</v>
      </c>
      <c r="L217" s="734">
        <v>155.56200000000001</v>
      </c>
      <c r="M217" s="734">
        <v>8</v>
      </c>
      <c r="N217" s="735">
        <v>1244.4960000000001</v>
      </c>
    </row>
    <row r="218" spans="1:14" ht="14.45" customHeight="1" x14ac:dyDescent="0.2">
      <c r="A218" s="729" t="s">
        <v>576</v>
      </c>
      <c r="B218" s="730" t="s">
        <v>577</v>
      </c>
      <c r="C218" s="731" t="s">
        <v>590</v>
      </c>
      <c r="D218" s="732" t="s">
        <v>591</v>
      </c>
      <c r="E218" s="733">
        <v>50113001</v>
      </c>
      <c r="F218" s="732" t="s">
        <v>610</v>
      </c>
      <c r="G218" s="731" t="s">
        <v>622</v>
      </c>
      <c r="H218" s="731">
        <v>239964</v>
      </c>
      <c r="I218" s="731">
        <v>239964</v>
      </c>
      <c r="J218" s="731" t="s">
        <v>988</v>
      </c>
      <c r="K218" s="731" t="s">
        <v>989</v>
      </c>
      <c r="L218" s="734">
        <v>185.93900000000002</v>
      </c>
      <c r="M218" s="734">
        <v>20</v>
      </c>
      <c r="N218" s="735">
        <v>3718.78</v>
      </c>
    </row>
    <row r="219" spans="1:14" ht="14.45" customHeight="1" x14ac:dyDescent="0.2">
      <c r="A219" s="729" t="s">
        <v>576</v>
      </c>
      <c r="B219" s="730" t="s">
        <v>577</v>
      </c>
      <c r="C219" s="731" t="s">
        <v>590</v>
      </c>
      <c r="D219" s="732" t="s">
        <v>591</v>
      </c>
      <c r="E219" s="733">
        <v>50113001</v>
      </c>
      <c r="F219" s="732" t="s">
        <v>610</v>
      </c>
      <c r="G219" s="731" t="s">
        <v>622</v>
      </c>
      <c r="H219" s="731">
        <v>127737</v>
      </c>
      <c r="I219" s="731">
        <v>127737</v>
      </c>
      <c r="J219" s="731" t="s">
        <v>988</v>
      </c>
      <c r="K219" s="731" t="s">
        <v>989</v>
      </c>
      <c r="L219" s="734">
        <v>67.39</v>
      </c>
      <c r="M219" s="734">
        <v>11</v>
      </c>
      <c r="N219" s="735">
        <v>741.29</v>
      </c>
    </row>
    <row r="220" spans="1:14" ht="14.45" customHeight="1" x14ac:dyDescent="0.2">
      <c r="A220" s="729" t="s">
        <v>576</v>
      </c>
      <c r="B220" s="730" t="s">
        <v>577</v>
      </c>
      <c r="C220" s="731" t="s">
        <v>590</v>
      </c>
      <c r="D220" s="732" t="s">
        <v>591</v>
      </c>
      <c r="E220" s="733">
        <v>50113001</v>
      </c>
      <c r="F220" s="732" t="s">
        <v>610</v>
      </c>
      <c r="G220" s="731" t="s">
        <v>611</v>
      </c>
      <c r="H220" s="731">
        <v>113816</v>
      </c>
      <c r="I220" s="731">
        <v>13816</v>
      </c>
      <c r="J220" s="731" t="s">
        <v>990</v>
      </c>
      <c r="K220" s="731" t="s">
        <v>991</v>
      </c>
      <c r="L220" s="734">
        <v>255.75000000000006</v>
      </c>
      <c r="M220" s="734">
        <v>1</v>
      </c>
      <c r="N220" s="735">
        <v>255.75000000000006</v>
      </c>
    </row>
    <row r="221" spans="1:14" ht="14.45" customHeight="1" x14ac:dyDescent="0.2">
      <c r="A221" s="729" t="s">
        <v>576</v>
      </c>
      <c r="B221" s="730" t="s">
        <v>577</v>
      </c>
      <c r="C221" s="731" t="s">
        <v>590</v>
      </c>
      <c r="D221" s="732" t="s">
        <v>591</v>
      </c>
      <c r="E221" s="733">
        <v>50113001</v>
      </c>
      <c r="F221" s="732" t="s">
        <v>610</v>
      </c>
      <c r="G221" s="731" t="s">
        <v>611</v>
      </c>
      <c r="H221" s="731">
        <v>850104</v>
      </c>
      <c r="I221" s="731">
        <v>164344</v>
      </c>
      <c r="J221" s="731" t="s">
        <v>992</v>
      </c>
      <c r="K221" s="731" t="s">
        <v>993</v>
      </c>
      <c r="L221" s="734">
        <v>125.35</v>
      </c>
      <c r="M221" s="734">
        <v>1</v>
      </c>
      <c r="N221" s="735">
        <v>125.35</v>
      </c>
    </row>
    <row r="222" spans="1:14" ht="14.45" customHeight="1" x14ac:dyDescent="0.2">
      <c r="A222" s="729" t="s">
        <v>576</v>
      </c>
      <c r="B222" s="730" t="s">
        <v>577</v>
      </c>
      <c r="C222" s="731" t="s">
        <v>590</v>
      </c>
      <c r="D222" s="732" t="s">
        <v>591</v>
      </c>
      <c r="E222" s="733">
        <v>50113001</v>
      </c>
      <c r="F222" s="732" t="s">
        <v>610</v>
      </c>
      <c r="G222" s="731" t="s">
        <v>611</v>
      </c>
      <c r="H222" s="731">
        <v>101125</v>
      </c>
      <c r="I222" s="731">
        <v>1125</v>
      </c>
      <c r="J222" s="731" t="s">
        <v>994</v>
      </c>
      <c r="K222" s="731" t="s">
        <v>995</v>
      </c>
      <c r="L222" s="734">
        <v>77.375999999999991</v>
      </c>
      <c r="M222" s="734">
        <v>30</v>
      </c>
      <c r="N222" s="735">
        <v>2321.2799999999997</v>
      </c>
    </row>
    <row r="223" spans="1:14" ht="14.45" customHeight="1" x14ac:dyDescent="0.2">
      <c r="A223" s="729" t="s">
        <v>576</v>
      </c>
      <c r="B223" s="730" t="s">
        <v>577</v>
      </c>
      <c r="C223" s="731" t="s">
        <v>590</v>
      </c>
      <c r="D223" s="732" t="s">
        <v>591</v>
      </c>
      <c r="E223" s="733">
        <v>50113001</v>
      </c>
      <c r="F223" s="732" t="s">
        <v>610</v>
      </c>
      <c r="G223" s="731" t="s">
        <v>611</v>
      </c>
      <c r="H223" s="731">
        <v>203765</v>
      </c>
      <c r="I223" s="731">
        <v>203765</v>
      </c>
      <c r="J223" s="731" t="s">
        <v>996</v>
      </c>
      <c r="K223" s="731" t="s">
        <v>997</v>
      </c>
      <c r="L223" s="734">
        <v>141.29999999999995</v>
      </c>
      <c r="M223" s="734">
        <v>1</v>
      </c>
      <c r="N223" s="735">
        <v>141.29999999999995</v>
      </c>
    </row>
    <row r="224" spans="1:14" ht="14.45" customHeight="1" x14ac:dyDescent="0.2">
      <c r="A224" s="729" t="s">
        <v>576</v>
      </c>
      <c r="B224" s="730" t="s">
        <v>577</v>
      </c>
      <c r="C224" s="731" t="s">
        <v>590</v>
      </c>
      <c r="D224" s="732" t="s">
        <v>591</v>
      </c>
      <c r="E224" s="733">
        <v>50113001</v>
      </c>
      <c r="F224" s="732" t="s">
        <v>610</v>
      </c>
      <c r="G224" s="731" t="s">
        <v>622</v>
      </c>
      <c r="H224" s="731">
        <v>32859</v>
      </c>
      <c r="I224" s="731">
        <v>32859</v>
      </c>
      <c r="J224" s="731" t="s">
        <v>998</v>
      </c>
      <c r="K224" s="731" t="s">
        <v>999</v>
      </c>
      <c r="L224" s="734">
        <v>135.88999999999996</v>
      </c>
      <c r="M224" s="734">
        <v>1</v>
      </c>
      <c r="N224" s="735">
        <v>135.88999999999996</v>
      </c>
    </row>
    <row r="225" spans="1:14" ht="14.45" customHeight="1" x14ac:dyDescent="0.2">
      <c r="A225" s="729" t="s">
        <v>576</v>
      </c>
      <c r="B225" s="730" t="s">
        <v>577</v>
      </c>
      <c r="C225" s="731" t="s">
        <v>590</v>
      </c>
      <c r="D225" s="732" t="s">
        <v>591</v>
      </c>
      <c r="E225" s="733">
        <v>50113001</v>
      </c>
      <c r="F225" s="732" t="s">
        <v>610</v>
      </c>
      <c r="G225" s="731" t="s">
        <v>622</v>
      </c>
      <c r="H225" s="731">
        <v>132858</v>
      </c>
      <c r="I225" s="731">
        <v>32858</v>
      </c>
      <c r="J225" s="731" t="s">
        <v>998</v>
      </c>
      <c r="K225" s="731" t="s">
        <v>1000</v>
      </c>
      <c r="L225" s="734">
        <v>86.321666666666673</v>
      </c>
      <c r="M225" s="734">
        <v>24</v>
      </c>
      <c r="N225" s="735">
        <v>2071.7200000000003</v>
      </c>
    </row>
    <row r="226" spans="1:14" ht="14.45" customHeight="1" x14ac:dyDescent="0.2">
      <c r="A226" s="729" t="s">
        <v>576</v>
      </c>
      <c r="B226" s="730" t="s">
        <v>577</v>
      </c>
      <c r="C226" s="731" t="s">
        <v>590</v>
      </c>
      <c r="D226" s="732" t="s">
        <v>591</v>
      </c>
      <c r="E226" s="733">
        <v>50113001</v>
      </c>
      <c r="F226" s="732" t="s">
        <v>610</v>
      </c>
      <c r="G226" s="731" t="s">
        <v>622</v>
      </c>
      <c r="H226" s="731">
        <v>132857</v>
      </c>
      <c r="I226" s="731">
        <v>32857</v>
      </c>
      <c r="J226" s="731" t="s">
        <v>998</v>
      </c>
      <c r="K226" s="731" t="s">
        <v>1001</v>
      </c>
      <c r="L226" s="734">
        <v>52.723333333333329</v>
      </c>
      <c r="M226" s="734">
        <v>3</v>
      </c>
      <c r="N226" s="735">
        <v>158.16999999999999</v>
      </c>
    </row>
    <row r="227" spans="1:14" ht="14.45" customHeight="1" x14ac:dyDescent="0.2">
      <c r="A227" s="729" t="s">
        <v>576</v>
      </c>
      <c r="B227" s="730" t="s">
        <v>577</v>
      </c>
      <c r="C227" s="731" t="s">
        <v>590</v>
      </c>
      <c r="D227" s="732" t="s">
        <v>591</v>
      </c>
      <c r="E227" s="733">
        <v>50113001</v>
      </c>
      <c r="F227" s="732" t="s">
        <v>610</v>
      </c>
      <c r="G227" s="731" t="s">
        <v>611</v>
      </c>
      <c r="H227" s="731">
        <v>112572</v>
      </c>
      <c r="I227" s="731">
        <v>112572</v>
      </c>
      <c r="J227" s="731" t="s">
        <v>1002</v>
      </c>
      <c r="K227" s="731" t="s">
        <v>1003</v>
      </c>
      <c r="L227" s="734">
        <v>64.779999999999973</v>
      </c>
      <c r="M227" s="734">
        <v>4</v>
      </c>
      <c r="N227" s="735">
        <v>259.11999999999989</v>
      </c>
    </row>
    <row r="228" spans="1:14" ht="14.45" customHeight="1" x14ac:dyDescent="0.2">
      <c r="A228" s="729" t="s">
        <v>576</v>
      </c>
      <c r="B228" s="730" t="s">
        <v>577</v>
      </c>
      <c r="C228" s="731" t="s">
        <v>590</v>
      </c>
      <c r="D228" s="732" t="s">
        <v>591</v>
      </c>
      <c r="E228" s="733">
        <v>50113001</v>
      </c>
      <c r="F228" s="732" t="s">
        <v>610</v>
      </c>
      <c r="G228" s="731" t="s">
        <v>611</v>
      </c>
      <c r="H228" s="731">
        <v>230353</v>
      </c>
      <c r="I228" s="731">
        <v>230353</v>
      </c>
      <c r="J228" s="731" t="s">
        <v>1004</v>
      </c>
      <c r="K228" s="731" t="s">
        <v>1005</v>
      </c>
      <c r="L228" s="734">
        <v>1634.1824999999999</v>
      </c>
      <c r="M228" s="734">
        <v>12</v>
      </c>
      <c r="N228" s="735">
        <v>19610.189999999999</v>
      </c>
    </row>
    <row r="229" spans="1:14" ht="14.45" customHeight="1" x14ac:dyDescent="0.2">
      <c r="A229" s="729" t="s">
        <v>576</v>
      </c>
      <c r="B229" s="730" t="s">
        <v>577</v>
      </c>
      <c r="C229" s="731" t="s">
        <v>590</v>
      </c>
      <c r="D229" s="732" t="s">
        <v>591</v>
      </c>
      <c r="E229" s="733">
        <v>50113001</v>
      </c>
      <c r="F229" s="732" t="s">
        <v>610</v>
      </c>
      <c r="G229" s="731" t="s">
        <v>622</v>
      </c>
      <c r="H229" s="731">
        <v>191788</v>
      </c>
      <c r="I229" s="731">
        <v>91788</v>
      </c>
      <c r="J229" s="731" t="s">
        <v>1006</v>
      </c>
      <c r="K229" s="731" t="s">
        <v>779</v>
      </c>
      <c r="L229" s="734">
        <v>9.1199999999999992</v>
      </c>
      <c r="M229" s="734">
        <v>21</v>
      </c>
      <c r="N229" s="735">
        <v>191.51999999999998</v>
      </c>
    </row>
    <row r="230" spans="1:14" ht="14.45" customHeight="1" x14ac:dyDescent="0.2">
      <c r="A230" s="729" t="s">
        <v>576</v>
      </c>
      <c r="B230" s="730" t="s">
        <v>577</v>
      </c>
      <c r="C230" s="731" t="s">
        <v>590</v>
      </c>
      <c r="D230" s="732" t="s">
        <v>591</v>
      </c>
      <c r="E230" s="733">
        <v>50113001</v>
      </c>
      <c r="F230" s="732" t="s">
        <v>610</v>
      </c>
      <c r="G230" s="731" t="s">
        <v>622</v>
      </c>
      <c r="H230" s="731">
        <v>184398</v>
      </c>
      <c r="I230" s="731">
        <v>84398</v>
      </c>
      <c r="J230" s="731" t="s">
        <v>1007</v>
      </c>
      <c r="K230" s="731" t="s">
        <v>1008</v>
      </c>
      <c r="L230" s="734">
        <v>114.03000000000004</v>
      </c>
      <c r="M230" s="734">
        <v>1</v>
      </c>
      <c r="N230" s="735">
        <v>114.03000000000004</v>
      </c>
    </row>
    <row r="231" spans="1:14" ht="14.45" customHeight="1" x14ac:dyDescent="0.2">
      <c r="A231" s="729" t="s">
        <v>576</v>
      </c>
      <c r="B231" s="730" t="s">
        <v>577</v>
      </c>
      <c r="C231" s="731" t="s">
        <v>590</v>
      </c>
      <c r="D231" s="732" t="s">
        <v>591</v>
      </c>
      <c r="E231" s="733">
        <v>50113001</v>
      </c>
      <c r="F231" s="732" t="s">
        <v>610</v>
      </c>
      <c r="G231" s="731" t="s">
        <v>622</v>
      </c>
      <c r="H231" s="731">
        <v>184400</v>
      </c>
      <c r="I231" s="731">
        <v>84400</v>
      </c>
      <c r="J231" s="731" t="s">
        <v>1009</v>
      </c>
      <c r="K231" s="731" t="s">
        <v>1010</v>
      </c>
      <c r="L231" s="734">
        <v>254.94999999999993</v>
      </c>
      <c r="M231" s="734">
        <v>1</v>
      </c>
      <c r="N231" s="735">
        <v>254.94999999999993</v>
      </c>
    </row>
    <row r="232" spans="1:14" ht="14.45" customHeight="1" x14ac:dyDescent="0.2">
      <c r="A232" s="729" t="s">
        <v>576</v>
      </c>
      <c r="B232" s="730" t="s">
        <v>577</v>
      </c>
      <c r="C232" s="731" t="s">
        <v>590</v>
      </c>
      <c r="D232" s="732" t="s">
        <v>591</v>
      </c>
      <c r="E232" s="733">
        <v>50113001</v>
      </c>
      <c r="F232" s="732" t="s">
        <v>610</v>
      </c>
      <c r="G232" s="731" t="s">
        <v>611</v>
      </c>
      <c r="H232" s="731">
        <v>117187</v>
      </c>
      <c r="I232" s="731">
        <v>17187</v>
      </c>
      <c r="J232" s="731" t="s">
        <v>1011</v>
      </c>
      <c r="K232" s="731" t="s">
        <v>1012</v>
      </c>
      <c r="L232" s="734">
        <v>89.000000000000014</v>
      </c>
      <c r="M232" s="734">
        <v>1</v>
      </c>
      <c r="N232" s="735">
        <v>89.000000000000014</v>
      </c>
    </row>
    <row r="233" spans="1:14" ht="14.45" customHeight="1" x14ac:dyDescent="0.2">
      <c r="A233" s="729" t="s">
        <v>576</v>
      </c>
      <c r="B233" s="730" t="s">
        <v>577</v>
      </c>
      <c r="C233" s="731" t="s">
        <v>590</v>
      </c>
      <c r="D233" s="732" t="s">
        <v>591</v>
      </c>
      <c r="E233" s="733">
        <v>50113001</v>
      </c>
      <c r="F233" s="732" t="s">
        <v>610</v>
      </c>
      <c r="G233" s="731" t="s">
        <v>622</v>
      </c>
      <c r="H233" s="731">
        <v>111900</v>
      </c>
      <c r="I233" s="731">
        <v>111900</v>
      </c>
      <c r="J233" s="731" t="s">
        <v>1013</v>
      </c>
      <c r="K233" s="731" t="s">
        <v>1014</v>
      </c>
      <c r="L233" s="734">
        <v>70.680000000000021</v>
      </c>
      <c r="M233" s="734">
        <v>2</v>
      </c>
      <c r="N233" s="735">
        <v>141.36000000000004</v>
      </c>
    </row>
    <row r="234" spans="1:14" ht="14.45" customHeight="1" x14ac:dyDescent="0.2">
      <c r="A234" s="729" t="s">
        <v>576</v>
      </c>
      <c r="B234" s="730" t="s">
        <v>577</v>
      </c>
      <c r="C234" s="731" t="s">
        <v>590</v>
      </c>
      <c r="D234" s="732" t="s">
        <v>591</v>
      </c>
      <c r="E234" s="733">
        <v>50113001</v>
      </c>
      <c r="F234" s="732" t="s">
        <v>610</v>
      </c>
      <c r="G234" s="731" t="s">
        <v>611</v>
      </c>
      <c r="H234" s="731">
        <v>104307</v>
      </c>
      <c r="I234" s="731">
        <v>4307</v>
      </c>
      <c r="J234" s="731" t="s">
        <v>1015</v>
      </c>
      <c r="K234" s="731" t="s">
        <v>1016</v>
      </c>
      <c r="L234" s="734">
        <v>349.93279999999999</v>
      </c>
      <c r="M234" s="734">
        <v>25</v>
      </c>
      <c r="N234" s="735">
        <v>8748.32</v>
      </c>
    </row>
    <row r="235" spans="1:14" ht="14.45" customHeight="1" x14ac:dyDescent="0.2">
      <c r="A235" s="729" t="s">
        <v>576</v>
      </c>
      <c r="B235" s="730" t="s">
        <v>577</v>
      </c>
      <c r="C235" s="731" t="s">
        <v>590</v>
      </c>
      <c r="D235" s="732" t="s">
        <v>591</v>
      </c>
      <c r="E235" s="733">
        <v>50113001</v>
      </c>
      <c r="F235" s="732" t="s">
        <v>610</v>
      </c>
      <c r="G235" s="731" t="s">
        <v>622</v>
      </c>
      <c r="H235" s="731">
        <v>100536</v>
      </c>
      <c r="I235" s="731">
        <v>536</v>
      </c>
      <c r="J235" s="731" t="s">
        <v>1017</v>
      </c>
      <c r="K235" s="731" t="s">
        <v>617</v>
      </c>
      <c r="L235" s="734">
        <v>49.319999825323627</v>
      </c>
      <c r="M235" s="734">
        <v>61</v>
      </c>
      <c r="N235" s="735">
        <v>3008.5199893447411</v>
      </c>
    </row>
    <row r="236" spans="1:14" ht="14.45" customHeight="1" x14ac:dyDescent="0.2">
      <c r="A236" s="729" t="s">
        <v>576</v>
      </c>
      <c r="B236" s="730" t="s">
        <v>577</v>
      </c>
      <c r="C236" s="731" t="s">
        <v>590</v>
      </c>
      <c r="D236" s="732" t="s">
        <v>591</v>
      </c>
      <c r="E236" s="733">
        <v>50113001</v>
      </c>
      <c r="F236" s="732" t="s">
        <v>610</v>
      </c>
      <c r="G236" s="731" t="s">
        <v>622</v>
      </c>
      <c r="H236" s="731">
        <v>155823</v>
      </c>
      <c r="I236" s="731">
        <v>55823</v>
      </c>
      <c r="J236" s="731" t="s">
        <v>1018</v>
      </c>
      <c r="K236" s="731" t="s">
        <v>1019</v>
      </c>
      <c r="L236" s="734">
        <v>33.190866666666672</v>
      </c>
      <c r="M236" s="734">
        <v>30</v>
      </c>
      <c r="N236" s="735">
        <v>995.72600000000011</v>
      </c>
    </row>
    <row r="237" spans="1:14" ht="14.45" customHeight="1" x14ac:dyDescent="0.2">
      <c r="A237" s="729" t="s">
        <v>576</v>
      </c>
      <c r="B237" s="730" t="s">
        <v>577</v>
      </c>
      <c r="C237" s="731" t="s">
        <v>590</v>
      </c>
      <c r="D237" s="732" t="s">
        <v>591</v>
      </c>
      <c r="E237" s="733">
        <v>50113001</v>
      </c>
      <c r="F237" s="732" t="s">
        <v>610</v>
      </c>
      <c r="G237" s="731" t="s">
        <v>622</v>
      </c>
      <c r="H237" s="731">
        <v>155824</v>
      </c>
      <c r="I237" s="731">
        <v>55824</v>
      </c>
      <c r="J237" s="731" t="s">
        <v>1018</v>
      </c>
      <c r="K237" s="731" t="s">
        <v>1020</v>
      </c>
      <c r="L237" s="734">
        <v>44.393333333333331</v>
      </c>
      <c r="M237" s="734">
        <v>9</v>
      </c>
      <c r="N237" s="735">
        <v>399.53999999999996</v>
      </c>
    </row>
    <row r="238" spans="1:14" ht="14.45" customHeight="1" x14ac:dyDescent="0.2">
      <c r="A238" s="729" t="s">
        <v>576</v>
      </c>
      <c r="B238" s="730" t="s">
        <v>577</v>
      </c>
      <c r="C238" s="731" t="s">
        <v>590</v>
      </c>
      <c r="D238" s="732" t="s">
        <v>591</v>
      </c>
      <c r="E238" s="733">
        <v>50113001</v>
      </c>
      <c r="F238" s="732" t="s">
        <v>610</v>
      </c>
      <c r="G238" s="731" t="s">
        <v>622</v>
      </c>
      <c r="H238" s="731">
        <v>107981</v>
      </c>
      <c r="I238" s="731">
        <v>7981</v>
      </c>
      <c r="J238" s="731" t="s">
        <v>1018</v>
      </c>
      <c r="K238" s="731" t="s">
        <v>1021</v>
      </c>
      <c r="L238" s="734">
        <v>44.121739130434783</v>
      </c>
      <c r="M238" s="734">
        <v>46</v>
      </c>
      <c r="N238" s="735">
        <v>2029.6</v>
      </c>
    </row>
    <row r="239" spans="1:14" ht="14.45" customHeight="1" x14ac:dyDescent="0.2">
      <c r="A239" s="729" t="s">
        <v>576</v>
      </c>
      <c r="B239" s="730" t="s">
        <v>577</v>
      </c>
      <c r="C239" s="731" t="s">
        <v>590</v>
      </c>
      <c r="D239" s="732" t="s">
        <v>591</v>
      </c>
      <c r="E239" s="733">
        <v>50113001</v>
      </c>
      <c r="F239" s="732" t="s">
        <v>610</v>
      </c>
      <c r="G239" s="731" t="s">
        <v>622</v>
      </c>
      <c r="H239" s="731">
        <v>126786</v>
      </c>
      <c r="I239" s="731">
        <v>26786</v>
      </c>
      <c r="J239" s="731" t="s">
        <v>1022</v>
      </c>
      <c r="K239" s="731" t="s">
        <v>1023</v>
      </c>
      <c r="L239" s="734">
        <v>407.54</v>
      </c>
      <c r="M239" s="734">
        <v>4</v>
      </c>
      <c r="N239" s="735">
        <v>1630.16</v>
      </c>
    </row>
    <row r="240" spans="1:14" ht="14.45" customHeight="1" x14ac:dyDescent="0.2">
      <c r="A240" s="729" t="s">
        <v>576</v>
      </c>
      <c r="B240" s="730" t="s">
        <v>577</v>
      </c>
      <c r="C240" s="731" t="s">
        <v>590</v>
      </c>
      <c r="D240" s="732" t="s">
        <v>591</v>
      </c>
      <c r="E240" s="733">
        <v>50113001</v>
      </c>
      <c r="F240" s="732" t="s">
        <v>610</v>
      </c>
      <c r="G240" s="731" t="s">
        <v>622</v>
      </c>
      <c r="H240" s="731">
        <v>989046</v>
      </c>
      <c r="I240" s="731">
        <v>500752</v>
      </c>
      <c r="J240" s="731" t="s">
        <v>1024</v>
      </c>
      <c r="K240" s="731" t="s">
        <v>1025</v>
      </c>
      <c r="L240" s="734">
        <v>62.81</v>
      </c>
      <c r="M240" s="734">
        <v>1</v>
      </c>
      <c r="N240" s="735">
        <v>62.81</v>
      </c>
    </row>
    <row r="241" spans="1:14" ht="14.45" customHeight="1" x14ac:dyDescent="0.2">
      <c r="A241" s="729" t="s">
        <v>576</v>
      </c>
      <c r="B241" s="730" t="s">
        <v>577</v>
      </c>
      <c r="C241" s="731" t="s">
        <v>590</v>
      </c>
      <c r="D241" s="732" t="s">
        <v>591</v>
      </c>
      <c r="E241" s="733">
        <v>50113001</v>
      </c>
      <c r="F241" s="732" t="s">
        <v>610</v>
      </c>
      <c r="G241" s="731" t="s">
        <v>611</v>
      </c>
      <c r="H241" s="731">
        <v>162579</v>
      </c>
      <c r="I241" s="731">
        <v>162579</v>
      </c>
      <c r="J241" s="731" t="s">
        <v>1026</v>
      </c>
      <c r="K241" s="731" t="s">
        <v>1027</v>
      </c>
      <c r="L241" s="734">
        <v>44.88</v>
      </c>
      <c r="M241" s="734">
        <v>6</v>
      </c>
      <c r="N241" s="735">
        <v>269.28000000000003</v>
      </c>
    </row>
    <row r="242" spans="1:14" ht="14.45" customHeight="1" x14ac:dyDescent="0.2">
      <c r="A242" s="729" t="s">
        <v>576</v>
      </c>
      <c r="B242" s="730" t="s">
        <v>577</v>
      </c>
      <c r="C242" s="731" t="s">
        <v>590</v>
      </c>
      <c r="D242" s="732" t="s">
        <v>591</v>
      </c>
      <c r="E242" s="733">
        <v>50113001</v>
      </c>
      <c r="F242" s="732" t="s">
        <v>610</v>
      </c>
      <c r="G242" s="731" t="s">
        <v>611</v>
      </c>
      <c r="H242" s="731">
        <v>200863</v>
      </c>
      <c r="I242" s="731">
        <v>200863</v>
      </c>
      <c r="J242" s="731" t="s">
        <v>1028</v>
      </c>
      <c r="K242" s="731" t="s">
        <v>1029</v>
      </c>
      <c r="L242" s="734">
        <v>85.450000000000031</v>
      </c>
      <c r="M242" s="734">
        <v>2</v>
      </c>
      <c r="N242" s="735">
        <v>170.90000000000006</v>
      </c>
    </row>
    <row r="243" spans="1:14" ht="14.45" customHeight="1" x14ac:dyDescent="0.2">
      <c r="A243" s="729" t="s">
        <v>576</v>
      </c>
      <c r="B243" s="730" t="s">
        <v>577</v>
      </c>
      <c r="C243" s="731" t="s">
        <v>590</v>
      </c>
      <c r="D243" s="732" t="s">
        <v>591</v>
      </c>
      <c r="E243" s="733">
        <v>50113001</v>
      </c>
      <c r="F243" s="732" t="s">
        <v>610</v>
      </c>
      <c r="G243" s="731" t="s">
        <v>611</v>
      </c>
      <c r="H243" s="731">
        <v>232954</v>
      </c>
      <c r="I243" s="731">
        <v>232954</v>
      </c>
      <c r="J243" s="731" t="s">
        <v>1030</v>
      </c>
      <c r="K243" s="731" t="s">
        <v>1031</v>
      </c>
      <c r="L243" s="734">
        <v>111.38</v>
      </c>
      <c r="M243" s="734">
        <v>1</v>
      </c>
      <c r="N243" s="735">
        <v>111.38</v>
      </c>
    </row>
    <row r="244" spans="1:14" ht="14.45" customHeight="1" x14ac:dyDescent="0.2">
      <c r="A244" s="729" t="s">
        <v>576</v>
      </c>
      <c r="B244" s="730" t="s">
        <v>577</v>
      </c>
      <c r="C244" s="731" t="s">
        <v>590</v>
      </c>
      <c r="D244" s="732" t="s">
        <v>591</v>
      </c>
      <c r="E244" s="733">
        <v>50113001</v>
      </c>
      <c r="F244" s="732" t="s">
        <v>610</v>
      </c>
      <c r="G244" s="731" t="s">
        <v>611</v>
      </c>
      <c r="H244" s="731">
        <v>101940</v>
      </c>
      <c r="I244" s="731">
        <v>1940</v>
      </c>
      <c r="J244" s="731" t="s">
        <v>1032</v>
      </c>
      <c r="K244" s="731" t="s">
        <v>1033</v>
      </c>
      <c r="L244" s="734">
        <v>34.799999999999997</v>
      </c>
      <c r="M244" s="734">
        <v>1</v>
      </c>
      <c r="N244" s="735">
        <v>34.799999999999997</v>
      </c>
    </row>
    <row r="245" spans="1:14" ht="14.45" customHeight="1" x14ac:dyDescent="0.2">
      <c r="A245" s="729" t="s">
        <v>576</v>
      </c>
      <c r="B245" s="730" t="s">
        <v>577</v>
      </c>
      <c r="C245" s="731" t="s">
        <v>590</v>
      </c>
      <c r="D245" s="732" t="s">
        <v>591</v>
      </c>
      <c r="E245" s="733">
        <v>50113001</v>
      </c>
      <c r="F245" s="732" t="s">
        <v>610</v>
      </c>
      <c r="G245" s="731" t="s">
        <v>611</v>
      </c>
      <c r="H245" s="731">
        <v>994705</v>
      </c>
      <c r="I245" s="731">
        <v>0</v>
      </c>
      <c r="J245" s="731" t="s">
        <v>1034</v>
      </c>
      <c r="K245" s="731" t="s">
        <v>329</v>
      </c>
      <c r="L245" s="734">
        <v>104.36</v>
      </c>
      <c r="M245" s="734">
        <v>1</v>
      </c>
      <c r="N245" s="735">
        <v>104.36</v>
      </c>
    </row>
    <row r="246" spans="1:14" ht="14.45" customHeight="1" x14ac:dyDescent="0.2">
      <c r="A246" s="729" t="s">
        <v>576</v>
      </c>
      <c r="B246" s="730" t="s">
        <v>577</v>
      </c>
      <c r="C246" s="731" t="s">
        <v>590</v>
      </c>
      <c r="D246" s="732" t="s">
        <v>591</v>
      </c>
      <c r="E246" s="733">
        <v>50113001</v>
      </c>
      <c r="F246" s="732" t="s">
        <v>610</v>
      </c>
      <c r="G246" s="731" t="s">
        <v>611</v>
      </c>
      <c r="H246" s="731">
        <v>224053</v>
      </c>
      <c r="I246" s="731">
        <v>224053</v>
      </c>
      <c r="J246" s="731" t="s">
        <v>1035</v>
      </c>
      <c r="K246" s="731" t="s">
        <v>1036</v>
      </c>
      <c r="L246" s="734">
        <v>1437.57</v>
      </c>
      <c r="M246" s="734">
        <v>1</v>
      </c>
      <c r="N246" s="735">
        <v>1437.57</v>
      </c>
    </row>
    <row r="247" spans="1:14" ht="14.45" customHeight="1" x14ac:dyDescent="0.2">
      <c r="A247" s="729" t="s">
        <v>576</v>
      </c>
      <c r="B247" s="730" t="s">
        <v>577</v>
      </c>
      <c r="C247" s="731" t="s">
        <v>590</v>
      </c>
      <c r="D247" s="732" t="s">
        <v>591</v>
      </c>
      <c r="E247" s="733">
        <v>50113001</v>
      </c>
      <c r="F247" s="732" t="s">
        <v>610</v>
      </c>
      <c r="G247" s="731" t="s">
        <v>622</v>
      </c>
      <c r="H247" s="731">
        <v>850729</v>
      </c>
      <c r="I247" s="731">
        <v>157875</v>
      </c>
      <c r="J247" s="731" t="s">
        <v>1037</v>
      </c>
      <c r="K247" s="731" t="s">
        <v>1038</v>
      </c>
      <c r="L247" s="734">
        <v>154</v>
      </c>
      <c r="M247" s="734">
        <v>2</v>
      </c>
      <c r="N247" s="735">
        <v>308</v>
      </c>
    </row>
    <row r="248" spans="1:14" ht="14.45" customHeight="1" x14ac:dyDescent="0.2">
      <c r="A248" s="729" t="s">
        <v>576</v>
      </c>
      <c r="B248" s="730" t="s">
        <v>577</v>
      </c>
      <c r="C248" s="731" t="s">
        <v>590</v>
      </c>
      <c r="D248" s="732" t="s">
        <v>591</v>
      </c>
      <c r="E248" s="733">
        <v>50113001</v>
      </c>
      <c r="F248" s="732" t="s">
        <v>610</v>
      </c>
      <c r="G248" s="731" t="s">
        <v>611</v>
      </c>
      <c r="H248" s="731">
        <v>207820</v>
      </c>
      <c r="I248" s="731">
        <v>207820</v>
      </c>
      <c r="J248" s="731" t="s">
        <v>1039</v>
      </c>
      <c r="K248" s="731" t="s">
        <v>1040</v>
      </c>
      <c r="L248" s="734">
        <v>31.256666666666675</v>
      </c>
      <c r="M248" s="734">
        <v>9</v>
      </c>
      <c r="N248" s="735">
        <v>281.31000000000006</v>
      </c>
    </row>
    <row r="249" spans="1:14" ht="14.45" customHeight="1" x14ac:dyDescent="0.2">
      <c r="A249" s="729" t="s">
        <v>576</v>
      </c>
      <c r="B249" s="730" t="s">
        <v>577</v>
      </c>
      <c r="C249" s="731" t="s">
        <v>590</v>
      </c>
      <c r="D249" s="732" t="s">
        <v>591</v>
      </c>
      <c r="E249" s="733">
        <v>50113001</v>
      </c>
      <c r="F249" s="732" t="s">
        <v>610</v>
      </c>
      <c r="G249" s="731" t="s">
        <v>611</v>
      </c>
      <c r="H249" s="731">
        <v>207819</v>
      </c>
      <c r="I249" s="731">
        <v>207819</v>
      </c>
      <c r="J249" s="731" t="s">
        <v>1041</v>
      </c>
      <c r="K249" s="731" t="s">
        <v>1042</v>
      </c>
      <c r="L249" s="734">
        <v>22.3</v>
      </c>
      <c r="M249" s="734">
        <v>8</v>
      </c>
      <c r="N249" s="735">
        <v>178.4</v>
      </c>
    </row>
    <row r="250" spans="1:14" ht="14.45" customHeight="1" x14ac:dyDescent="0.2">
      <c r="A250" s="729" t="s">
        <v>576</v>
      </c>
      <c r="B250" s="730" t="s">
        <v>577</v>
      </c>
      <c r="C250" s="731" t="s">
        <v>590</v>
      </c>
      <c r="D250" s="732" t="s">
        <v>591</v>
      </c>
      <c r="E250" s="733">
        <v>50113001</v>
      </c>
      <c r="F250" s="732" t="s">
        <v>610</v>
      </c>
      <c r="G250" s="731" t="s">
        <v>611</v>
      </c>
      <c r="H250" s="731">
        <v>102963</v>
      </c>
      <c r="I250" s="731">
        <v>2963</v>
      </c>
      <c r="J250" s="731" t="s">
        <v>1043</v>
      </c>
      <c r="K250" s="731" t="s">
        <v>1044</v>
      </c>
      <c r="L250" s="734">
        <v>121.48333333333331</v>
      </c>
      <c r="M250" s="734">
        <v>6</v>
      </c>
      <c r="N250" s="735">
        <v>728.89999999999986</v>
      </c>
    </row>
    <row r="251" spans="1:14" ht="14.45" customHeight="1" x14ac:dyDescent="0.2">
      <c r="A251" s="729" t="s">
        <v>576</v>
      </c>
      <c r="B251" s="730" t="s">
        <v>577</v>
      </c>
      <c r="C251" s="731" t="s">
        <v>590</v>
      </c>
      <c r="D251" s="732" t="s">
        <v>591</v>
      </c>
      <c r="E251" s="733">
        <v>50113001</v>
      </c>
      <c r="F251" s="732" t="s">
        <v>610</v>
      </c>
      <c r="G251" s="731" t="s">
        <v>611</v>
      </c>
      <c r="H251" s="731">
        <v>100269</v>
      </c>
      <c r="I251" s="731">
        <v>269</v>
      </c>
      <c r="J251" s="731" t="s">
        <v>1045</v>
      </c>
      <c r="K251" s="731" t="s">
        <v>1046</v>
      </c>
      <c r="L251" s="734">
        <v>50.812000000000005</v>
      </c>
      <c r="M251" s="734">
        <v>5</v>
      </c>
      <c r="N251" s="735">
        <v>254.06000000000003</v>
      </c>
    </row>
    <row r="252" spans="1:14" ht="14.45" customHeight="1" x14ac:dyDescent="0.2">
      <c r="A252" s="729" t="s">
        <v>576</v>
      </c>
      <c r="B252" s="730" t="s">
        <v>577</v>
      </c>
      <c r="C252" s="731" t="s">
        <v>590</v>
      </c>
      <c r="D252" s="732" t="s">
        <v>591</v>
      </c>
      <c r="E252" s="733">
        <v>50113001</v>
      </c>
      <c r="F252" s="732" t="s">
        <v>610</v>
      </c>
      <c r="G252" s="731" t="s">
        <v>622</v>
      </c>
      <c r="H252" s="731">
        <v>124093</v>
      </c>
      <c r="I252" s="731">
        <v>124093</v>
      </c>
      <c r="J252" s="731" t="s">
        <v>1047</v>
      </c>
      <c r="K252" s="731" t="s">
        <v>1048</v>
      </c>
      <c r="L252" s="734">
        <v>580.39</v>
      </c>
      <c r="M252" s="734">
        <v>1</v>
      </c>
      <c r="N252" s="735">
        <v>580.39</v>
      </c>
    </row>
    <row r="253" spans="1:14" ht="14.45" customHeight="1" x14ac:dyDescent="0.2">
      <c r="A253" s="729" t="s">
        <v>576</v>
      </c>
      <c r="B253" s="730" t="s">
        <v>577</v>
      </c>
      <c r="C253" s="731" t="s">
        <v>590</v>
      </c>
      <c r="D253" s="732" t="s">
        <v>591</v>
      </c>
      <c r="E253" s="733">
        <v>50113001</v>
      </c>
      <c r="F253" s="732" t="s">
        <v>610</v>
      </c>
      <c r="G253" s="731" t="s">
        <v>622</v>
      </c>
      <c r="H253" s="731">
        <v>845220</v>
      </c>
      <c r="I253" s="731">
        <v>101211</v>
      </c>
      <c r="J253" s="731" t="s">
        <v>1049</v>
      </c>
      <c r="K253" s="731" t="s">
        <v>722</v>
      </c>
      <c r="L253" s="734">
        <v>188.82714285714286</v>
      </c>
      <c r="M253" s="734">
        <v>7</v>
      </c>
      <c r="N253" s="735">
        <v>1321.79</v>
      </c>
    </row>
    <row r="254" spans="1:14" ht="14.45" customHeight="1" x14ac:dyDescent="0.2">
      <c r="A254" s="729" t="s">
        <v>576</v>
      </c>
      <c r="B254" s="730" t="s">
        <v>577</v>
      </c>
      <c r="C254" s="731" t="s">
        <v>590</v>
      </c>
      <c r="D254" s="732" t="s">
        <v>591</v>
      </c>
      <c r="E254" s="733">
        <v>50113001</v>
      </c>
      <c r="F254" s="732" t="s">
        <v>610</v>
      </c>
      <c r="G254" s="731" t="s">
        <v>611</v>
      </c>
      <c r="H254" s="731">
        <v>846340</v>
      </c>
      <c r="I254" s="731">
        <v>122690</v>
      </c>
      <c r="J254" s="731" t="s">
        <v>1050</v>
      </c>
      <c r="K254" s="731" t="s">
        <v>793</v>
      </c>
      <c r="L254" s="734">
        <v>277.42</v>
      </c>
      <c r="M254" s="734">
        <v>1</v>
      </c>
      <c r="N254" s="735">
        <v>277.42</v>
      </c>
    </row>
    <row r="255" spans="1:14" ht="14.45" customHeight="1" x14ac:dyDescent="0.2">
      <c r="A255" s="729" t="s">
        <v>576</v>
      </c>
      <c r="B255" s="730" t="s">
        <v>577</v>
      </c>
      <c r="C255" s="731" t="s">
        <v>590</v>
      </c>
      <c r="D255" s="732" t="s">
        <v>591</v>
      </c>
      <c r="E255" s="733">
        <v>50113001</v>
      </c>
      <c r="F255" s="732" t="s">
        <v>610</v>
      </c>
      <c r="G255" s="731" t="s">
        <v>622</v>
      </c>
      <c r="H255" s="731">
        <v>118167</v>
      </c>
      <c r="I255" s="731">
        <v>18167</v>
      </c>
      <c r="J255" s="731" t="s">
        <v>1051</v>
      </c>
      <c r="K255" s="731" t="s">
        <v>1052</v>
      </c>
      <c r="L255" s="734">
        <v>65.78</v>
      </c>
      <c r="M255" s="734">
        <v>20</v>
      </c>
      <c r="N255" s="735">
        <v>1315.6</v>
      </c>
    </row>
    <row r="256" spans="1:14" ht="14.45" customHeight="1" x14ac:dyDescent="0.2">
      <c r="A256" s="729" t="s">
        <v>576</v>
      </c>
      <c r="B256" s="730" t="s">
        <v>577</v>
      </c>
      <c r="C256" s="731" t="s">
        <v>590</v>
      </c>
      <c r="D256" s="732" t="s">
        <v>591</v>
      </c>
      <c r="E256" s="733">
        <v>50113001</v>
      </c>
      <c r="F256" s="732" t="s">
        <v>610</v>
      </c>
      <c r="G256" s="731" t="s">
        <v>611</v>
      </c>
      <c r="H256" s="731">
        <v>241679</v>
      </c>
      <c r="I256" s="731">
        <v>241679</v>
      </c>
      <c r="J256" s="731" t="s">
        <v>1053</v>
      </c>
      <c r="K256" s="731" t="s">
        <v>1054</v>
      </c>
      <c r="L256" s="734">
        <v>59.39</v>
      </c>
      <c r="M256" s="734">
        <v>2</v>
      </c>
      <c r="N256" s="735">
        <v>118.78</v>
      </c>
    </row>
    <row r="257" spans="1:14" ht="14.45" customHeight="1" x14ac:dyDescent="0.2">
      <c r="A257" s="729" t="s">
        <v>576</v>
      </c>
      <c r="B257" s="730" t="s">
        <v>577</v>
      </c>
      <c r="C257" s="731" t="s">
        <v>590</v>
      </c>
      <c r="D257" s="732" t="s">
        <v>591</v>
      </c>
      <c r="E257" s="733">
        <v>50113001</v>
      </c>
      <c r="F257" s="732" t="s">
        <v>610</v>
      </c>
      <c r="G257" s="731" t="s">
        <v>611</v>
      </c>
      <c r="H257" s="731">
        <v>118304</v>
      </c>
      <c r="I257" s="731">
        <v>18304</v>
      </c>
      <c r="J257" s="731" t="s">
        <v>1055</v>
      </c>
      <c r="K257" s="731" t="s">
        <v>1056</v>
      </c>
      <c r="L257" s="734">
        <v>185.61</v>
      </c>
      <c r="M257" s="734">
        <v>1</v>
      </c>
      <c r="N257" s="735">
        <v>185.61</v>
      </c>
    </row>
    <row r="258" spans="1:14" ht="14.45" customHeight="1" x14ac:dyDescent="0.2">
      <c r="A258" s="729" t="s">
        <v>576</v>
      </c>
      <c r="B258" s="730" t="s">
        <v>577</v>
      </c>
      <c r="C258" s="731" t="s">
        <v>590</v>
      </c>
      <c r="D258" s="732" t="s">
        <v>591</v>
      </c>
      <c r="E258" s="733">
        <v>50113001</v>
      </c>
      <c r="F258" s="732" t="s">
        <v>610</v>
      </c>
      <c r="G258" s="731" t="s">
        <v>611</v>
      </c>
      <c r="H258" s="731">
        <v>118305</v>
      </c>
      <c r="I258" s="731">
        <v>18305</v>
      </c>
      <c r="J258" s="731" t="s">
        <v>1055</v>
      </c>
      <c r="K258" s="731" t="s">
        <v>1057</v>
      </c>
      <c r="L258" s="734">
        <v>242</v>
      </c>
      <c r="M258" s="734">
        <v>41</v>
      </c>
      <c r="N258" s="735">
        <v>9922</v>
      </c>
    </row>
    <row r="259" spans="1:14" ht="14.45" customHeight="1" x14ac:dyDescent="0.2">
      <c r="A259" s="729" t="s">
        <v>576</v>
      </c>
      <c r="B259" s="730" t="s">
        <v>577</v>
      </c>
      <c r="C259" s="731" t="s">
        <v>590</v>
      </c>
      <c r="D259" s="732" t="s">
        <v>591</v>
      </c>
      <c r="E259" s="733">
        <v>50113001</v>
      </c>
      <c r="F259" s="732" t="s">
        <v>610</v>
      </c>
      <c r="G259" s="731" t="s">
        <v>611</v>
      </c>
      <c r="H259" s="731">
        <v>159357</v>
      </c>
      <c r="I259" s="731">
        <v>59357</v>
      </c>
      <c r="J259" s="731" t="s">
        <v>1058</v>
      </c>
      <c r="K259" s="731" t="s">
        <v>1059</v>
      </c>
      <c r="L259" s="734">
        <v>188.87999999999997</v>
      </c>
      <c r="M259" s="734">
        <v>5</v>
      </c>
      <c r="N259" s="735">
        <v>944.39999999999986</v>
      </c>
    </row>
    <row r="260" spans="1:14" ht="14.45" customHeight="1" x14ac:dyDescent="0.2">
      <c r="A260" s="729" t="s">
        <v>576</v>
      </c>
      <c r="B260" s="730" t="s">
        <v>577</v>
      </c>
      <c r="C260" s="731" t="s">
        <v>590</v>
      </c>
      <c r="D260" s="732" t="s">
        <v>591</v>
      </c>
      <c r="E260" s="733">
        <v>50113001</v>
      </c>
      <c r="F260" s="732" t="s">
        <v>610</v>
      </c>
      <c r="G260" s="731" t="s">
        <v>611</v>
      </c>
      <c r="H260" s="731">
        <v>114958</v>
      </c>
      <c r="I260" s="731">
        <v>14958</v>
      </c>
      <c r="J260" s="731" t="s">
        <v>1060</v>
      </c>
      <c r="K260" s="731" t="s">
        <v>1061</v>
      </c>
      <c r="L260" s="734">
        <v>32.849999999999994</v>
      </c>
      <c r="M260" s="734">
        <v>3</v>
      </c>
      <c r="N260" s="735">
        <v>98.549999999999983</v>
      </c>
    </row>
    <row r="261" spans="1:14" ht="14.45" customHeight="1" x14ac:dyDescent="0.2">
      <c r="A261" s="729" t="s">
        <v>576</v>
      </c>
      <c r="B261" s="730" t="s">
        <v>577</v>
      </c>
      <c r="C261" s="731" t="s">
        <v>590</v>
      </c>
      <c r="D261" s="732" t="s">
        <v>591</v>
      </c>
      <c r="E261" s="733">
        <v>50113001</v>
      </c>
      <c r="F261" s="732" t="s">
        <v>610</v>
      </c>
      <c r="G261" s="731" t="s">
        <v>611</v>
      </c>
      <c r="H261" s="731">
        <v>993234</v>
      </c>
      <c r="I261" s="731">
        <v>0</v>
      </c>
      <c r="J261" s="731" t="s">
        <v>1062</v>
      </c>
      <c r="K261" s="731" t="s">
        <v>329</v>
      </c>
      <c r="L261" s="734">
        <v>69.28</v>
      </c>
      <c r="M261" s="734">
        <v>2</v>
      </c>
      <c r="N261" s="735">
        <v>138.56</v>
      </c>
    </row>
    <row r="262" spans="1:14" ht="14.45" customHeight="1" x14ac:dyDescent="0.2">
      <c r="A262" s="729" t="s">
        <v>576</v>
      </c>
      <c r="B262" s="730" t="s">
        <v>577</v>
      </c>
      <c r="C262" s="731" t="s">
        <v>590</v>
      </c>
      <c r="D262" s="732" t="s">
        <v>591</v>
      </c>
      <c r="E262" s="733">
        <v>50113001</v>
      </c>
      <c r="F262" s="732" t="s">
        <v>610</v>
      </c>
      <c r="G262" s="731" t="s">
        <v>611</v>
      </c>
      <c r="H262" s="731">
        <v>145567</v>
      </c>
      <c r="I262" s="731">
        <v>145567</v>
      </c>
      <c r="J262" s="731" t="s">
        <v>1063</v>
      </c>
      <c r="K262" s="731" t="s">
        <v>619</v>
      </c>
      <c r="L262" s="734">
        <v>63.070000000000014</v>
      </c>
      <c r="M262" s="734">
        <v>2</v>
      </c>
      <c r="N262" s="735">
        <v>126.14000000000003</v>
      </c>
    </row>
    <row r="263" spans="1:14" ht="14.45" customHeight="1" x14ac:dyDescent="0.2">
      <c r="A263" s="729" t="s">
        <v>576</v>
      </c>
      <c r="B263" s="730" t="s">
        <v>577</v>
      </c>
      <c r="C263" s="731" t="s">
        <v>590</v>
      </c>
      <c r="D263" s="732" t="s">
        <v>591</v>
      </c>
      <c r="E263" s="733">
        <v>50113001</v>
      </c>
      <c r="F263" s="732" t="s">
        <v>610</v>
      </c>
      <c r="G263" s="731" t="s">
        <v>611</v>
      </c>
      <c r="H263" s="731">
        <v>145583</v>
      </c>
      <c r="I263" s="731">
        <v>145583</v>
      </c>
      <c r="J263" s="731" t="s">
        <v>1064</v>
      </c>
      <c r="K263" s="731" t="s">
        <v>1065</v>
      </c>
      <c r="L263" s="734">
        <v>136.87999999999994</v>
      </c>
      <c r="M263" s="734">
        <v>2</v>
      </c>
      <c r="N263" s="735">
        <v>273.75999999999988</v>
      </c>
    </row>
    <row r="264" spans="1:14" ht="14.45" customHeight="1" x14ac:dyDescent="0.2">
      <c r="A264" s="729" t="s">
        <v>576</v>
      </c>
      <c r="B264" s="730" t="s">
        <v>577</v>
      </c>
      <c r="C264" s="731" t="s">
        <v>590</v>
      </c>
      <c r="D264" s="732" t="s">
        <v>591</v>
      </c>
      <c r="E264" s="733">
        <v>50113001</v>
      </c>
      <c r="F264" s="732" t="s">
        <v>610</v>
      </c>
      <c r="G264" s="731" t="s">
        <v>611</v>
      </c>
      <c r="H264" s="731">
        <v>192086</v>
      </c>
      <c r="I264" s="731">
        <v>92086</v>
      </c>
      <c r="J264" s="731" t="s">
        <v>1066</v>
      </c>
      <c r="K264" s="731" t="s">
        <v>1067</v>
      </c>
      <c r="L264" s="734">
        <v>141.0975</v>
      </c>
      <c r="M264" s="734">
        <v>4</v>
      </c>
      <c r="N264" s="735">
        <v>564.39</v>
      </c>
    </row>
    <row r="265" spans="1:14" ht="14.45" customHeight="1" x14ac:dyDescent="0.2">
      <c r="A265" s="729" t="s">
        <v>576</v>
      </c>
      <c r="B265" s="730" t="s">
        <v>577</v>
      </c>
      <c r="C265" s="731" t="s">
        <v>590</v>
      </c>
      <c r="D265" s="732" t="s">
        <v>591</v>
      </c>
      <c r="E265" s="733">
        <v>50113001</v>
      </c>
      <c r="F265" s="732" t="s">
        <v>610</v>
      </c>
      <c r="G265" s="731" t="s">
        <v>611</v>
      </c>
      <c r="H265" s="731">
        <v>147712</v>
      </c>
      <c r="I265" s="731">
        <v>47712</v>
      </c>
      <c r="J265" s="731" t="s">
        <v>1068</v>
      </c>
      <c r="K265" s="731" t="s">
        <v>1069</v>
      </c>
      <c r="L265" s="734">
        <v>224.25</v>
      </c>
      <c r="M265" s="734">
        <v>1</v>
      </c>
      <c r="N265" s="735">
        <v>224.25</v>
      </c>
    </row>
    <row r="266" spans="1:14" ht="14.45" customHeight="1" x14ac:dyDescent="0.2">
      <c r="A266" s="729" t="s">
        <v>576</v>
      </c>
      <c r="B266" s="730" t="s">
        <v>577</v>
      </c>
      <c r="C266" s="731" t="s">
        <v>590</v>
      </c>
      <c r="D266" s="732" t="s">
        <v>591</v>
      </c>
      <c r="E266" s="733">
        <v>50113001</v>
      </c>
      <c r="F266" s="732" t="s">
        <v>610</v>
      </c>
      <c r="G266" s="731" t="s">
        <v>611</v>
      </c>
      <c r="H266" s="731">
        <v>145961</v>
      </c>
      <c r="I266" s="731">
        <v>45961</v>
      </c>
      <c r="J266" s="731" t="s">
        <v>1070</v>
      </c>
      <c r="K266" s="731" t="s">
        <v>1071</v>
      </c>
      <c r="L266" s="734">
        <v>393.46000000000009</v>
      </c>
      <c r="M266" s="734">
        <v>1</v>
      </c>
      <c r="N266" s="735">
        <v>393.46000000000009</v>
      </c>
    </row>
    <row r="267" spans="1:14" ht="14.45" customHeight="1" x14ac:dyDescent="0.2">
      <c r="A267" s="729" t="s">
        <v>576</v>
      </c>
      <c r="B267" s="730" t="s">
        <v>577</v>
      </c>
      <c r="C267" s="731" t="s">
        <v>590</v>
      </c>
      <c r="D267" s="732" t="s">
        <v>591</v>
      </c>
      <c r="E267" s="733">
        <v>50113001</v>
      </c>
      <c r="F267" s="732" t="s">
        <v>610</v>
      </c>
      <c r="G267" s="731" t="s">
        <v>622</v>
      </c>
      <c r="H267" s="731">
        <v>191922</v>
      </c>
      <c r="I267" s="731">
        <v>191922</v>
      </c>
      <c r="J267" s="731" t="s">
        <v>1072</v>
      </c>
      <c r="K267" s="731" t="s">
        <v>1073</v>
      </c>
      <c r="L267" s="734">
        <v>70.389999999999986</v>
      </c>
      <c r="M267" s="734">
        <v>8</v>
      </c>
      <c r="N267" s="735">
        <v>563.11999999999989</v>
      </c>
    </row>
    <row r="268" spans="1:14" ht="14.45" customHeight="1" x14ac:dyDescent="0.2">
      <c r="A268" s="729" t="s">
        <v>576</v>
      </c>
      <c r="B268" s="730" t="s">
        <v>577</v>
      </c>
      <c r="C268" s="731" t="s">
        <v>590</v>
      </c>
      <c r="D268" s="732" t="s">
        <v>591</v>
      </c>
      <c r="E268" s="733">
        <v>50113001</v>
      </c>
      <c r="F268" s="732" t="s">
        <v>610</v>
      </c>
      <c r="G268" s="731" t="s">
        <v>622</v>
      </c>
      <c r="H268" s="731">
        <v>208203</v>
      </c>
      <c r="I268" s="731">
        <v>208203</v>
      </c>
      <c r="J268" s="731" t="s">
        <v>1074</v>
      </c>
      <c r="K268" s="731" t="s">
        <v>1075</v>
      </c>
      <c r="L268" s="734">
        <v>97.31</v>
      </c>
      <c r="M268" s="734">
        <v>2</v>
      </c>
      <c r="N268" s="735">
        <v>194.62</v>
      </c>
    </row>
    <row r="269" spans="1:14" ht="14.45" customHeight="1" x14ac:dyDescent="0.2">
      <c r="A269" s="729" t="s">
        <v>576</v>
      </c>
      <c r="B269" s="730" t="s">
        <v>577</v>
      </c>
      <c r="C269" s="731" t="s">
        <v>590</v>
      </c>
      <c r="D269" s="732" t="s">
        <v>591</v>
      </c>
      <c r="E269" s="733">
        <v>50113001</v>
      </c>
      <c r="F269" s="732" t="s">
        <v>610</v>
      </c>
      <c r="G269" s="731" t="s">
        <v>622</v>
      </c>
      <c r="H269" s="731">
        <v>208204</v>
      </c>
      <c r="I269" s="731">
        <v>208204</v>
      </c>
      <c r="J269" s="731" t="s">
        <v>1074</v>
      </c>
      <c r="K269" s="731" t="s">
        <v>1076</v>
      </c>
      <c r="L269" s="734">
        <v>48.93</v>
      </c>
      <c r="M269" s="734">
        <v>3</v>
      </c>
      <c r="N269" s="735">
        <v>146.79</v>
      </c>
    </row>
    <row r="270" spans="1:14" ht="14.45" customHeight="1" x14ac:dyDescent="0.2">
      <c r="A270" s="729" t="s">
        <v>576</v>
      </c>
      <c r="B270" s="730" t="s">
        <v>577</v>
      </c>
      <c r="C270" s="731" t="s">
        <v>590</v>
      </c>
      <c r="D270" s="732" t="s">
        <v>591</v>
      </c>
      <c r="E270" s="733">
        <v>50113001</v>
      </c>
      <c r="F270" s="732" t="s">
        <v>610</v>
      </c>
      <c r="G270" s="731" t="s">
        <v>622</v>
      </c>
      <c r="H270" s="731">
        <v>208207</v>
      </c>
      <c r="I270" s="731">
        <v>208207</v>
      </c>
      <c r="J270" s="731" t="s">
        <v>1077</v>
      </c>
      <c r="K270" s="731" t="s">
        <v>1078</v>
      </c>
      <c r="L270" s="734">
        <v>80.989999999999995</v>
      </c>
      <c r="M270" s="734">
        <v>3</v>
      </c>
      <c r="N270" s="735">
        <v>242.96999999999997</v>
      </c>
    </row>
    <row r="271" spans="1:14" ht="14.45" customHeight="1" x14ac:dyDescent="0.2">
      <c r="A271" s="729" t="s">
        <v>576</v>
      </c>
      <c r="B271" s="730" t="s">
        <v>577</v>
      </c>
      <c r="C271" s="731" t="s">
        <v>590</v>
      </c>
      <c r="D271" s="732" t="s">
        <v>591</v>
      </c>
      <c r="E271" s="733">
        <v>50113001</v>
      </c>
      <c r="F271" s="732" t="s">
        <v>610</v>
      </c>
      <c r="G271" s="731" t="s">
        <v>622</v>
      </c>
      <c r="H271" s="731">
        <v>109709</v>
      </c>
      <c r="I271" s="731">
        <v>9709</v>
      </c>
      <c r="J271" s="731" t="s">
        <v>1079</v>
      </c>
      <c r="K271" s="731" t="s">
        <v>1080</v>
      </c>
      <c r="L271" s="734">
        <v>64.900000000000006</v>
      </c>
      <c r="M271" s="734">
        <v>20</v>
      </c>
      <c r="N271" s="735">
        <v>1298</v>
      </c>
    </row>
    <row r="272" spans="1:14" ht="14.45" customHeight="1" x14ac:dyDescent="0.2">
      <c r="A272" s="729" t="s">
        <v>576</v>
      </c>
      <c r="B272" s="730" t="s">
        <v>577</v>
      </c>
      <c r="C272" s="731" t="s">
        <v>590</v>
      </c>
      <c r="D272" s="732" t="s">
        <v>591</v>
      </c>
      <c r="E272" s="733">
        <v>50113001</v>
      </c>
      <c r="F272" s="732" t="s">
        <v>610</v>
      </c>
      <c r="G272" s="731" t="s">
        <v>622</v>
      </c>
      <c r="H272" s="731">
        <v>194882</v>
      </c>
      <c r="I272" s="731">
        <v>94882</v>
      </c>
      <c r="J272" s="731" t="s">
        <v>1079</v>
      </c>
      <c r="K272" s="731" t="s">
        <v>1081</v>
      </c>
      <c r="L272" s="734">
        <v>171.66</v>
      </c>
      <c r="M272" s="734">
        <v>2</v>
      </c>
      <c r="N272" s="735">
        <v>343.32</v>
      </c>
    </row>
    <row r="273" spans="1:14" ht="14.45" customHeight="1" x14ac:dyDescent="0.2">
      <c r="A273" s="729" t="s">
        <v>576</v>
      </c>
      <c r="B273" s="730" t="s">
        <v>577</v>
      </c>
      <c r="C273" s="731" t="s">
        <v>590</v>
      </c>
      <c r="D273" s="732" t="s">
        <v>591</v>
      </c>
      <c r="E273" s="733">
        <v>50113001</v>
      </c>
      <c r="F273" s="732" t="s">
        <v>610</v>
      </c>
      <c r="G273" s="731" t="s">
        <v>611</v>
      </c>
      <c r="H273" s="731">
        <v>194852</v>
      </c>
      <c r="I273" s="731">
        <v>94852</v>
      </c>
      <c r="J273" s="731" t="s">
        <v>1082</v>
      </c>
      <c r="K273" s="731" t="s">
        <v>1083</v>
      </c>
      <c r="L273" s="734">
        <v>1029.3699999999999</v>
      </c>
      <c r="M273" s="734">
        <v>3</v>
      </c>
      <c r="N273" s="735">
        <v>3088.1099999999997</v>
      </c>
    </row>
    <row r="274" spans="1:14" ht="14.45" customHeight="1" x14ac:dyDescent="0.2">
      <c r="A274" s="729" t="s">
        <v>576</v>
      </c>
      <c r="B274" s="730" t="s">
        <v>577</v>
      </c>
      <c r="C274" s="731" t="s">
        <v>590</v>
      </c>
      <c r="D274" s="732" t="s">
        <v>591</v>
      </c>
      <c r="E274" s="733">
        <v>50113001</v>
      </c>
      <c r="F274" s="732" t="s">
        <v>610</v>
      </c>
      <c r="G274" s="731" t="s">
        <v>611</v>
      </c>
      <c r="H274" s="731">
        <v>119654</v>
      </c>
      <c r="I274" s="731">
        <v>119654</v>
      </c>
      <c r="J274" s="731" t="s">
        <v>1084</v>
      </c>
      <c r="K274" s="731" t="s">
        <v>1085</v>
      </c>
      <c r="L274" s="734">
        <v>254.44599999999997</v>
      </c>
      <c r="M274" s="734">
        <v>10</v>
      </c>
      <c r="N274" s="735">
        <v>2544.4599999999996</v>
      </c>
    </row>
    <row r="275" spans="1:14" ht="14.45" customHeight="1" x14ac:dyDescent="0.2">
      <c r="A275" s="729" t="s">
        <v>576</v>
      </c>
      <c r="B275" s="730" t="s">
        <v>577</v>
      </c>
      <c r="C275" s="731" t="s">
        <v>590</v>
      </c>
      <c r="D275" s="732" t="s">
        <v>591</v>
      </c>
      <c r="E275" s="733">
        <v>50113001</v>
      </c>
      <c r="F275" s="732" t="s">
        <v>610</v>
      </c>
      <c r="G275" s="731" t="s">
        <v>329</v>
      </c>
      <c r="H275" s="731">
        <v>193019</v>
      </c>
      <c r="I275" s="731">
        <v>93019</v>
      </c>
      <c r="J275" s="731" t="s">
        <v>1086</v>
      </c>
      <c r="K275" s="731" t="s">
        <v>1087</v>
      </c>
      <c r="L275" s="734">
        <v>106.62</v>
      </c>
      <c r="M275" s="734">
        <v>4</v>
      </c>
      <c r="N275" s="735">
        <v>426.48</v>
      </c>
    </row>
    <row r="276" spans="1:14" ht="14.45" customHeight="1" x14ac:dyDescent="0.2">
      <c r="A276" s="729" t="s">
        <v>576</v>
      </c>
      <c r="B276" s="730" t="s">
        <v>577</v>
      </c>
      <c r="C276" s="731" t="s">
        <v>590</v>
      </c>
      <c r="D276" s="732" t="s">
        <v>591</v>
      </c>
      <c r="E276" s="733">
        <v>50113001</v>
      </c>
      <c r="F276" s="732" t="s">
        <v>610</v>
      </c>
      <c r="G276" s="731" t="s">
        <v>611</v>
      </c>
      <c r="H276" s="731">
        <v>844145</v>
      </c>
      <c r="I276" s="731">
        <v>56350</v>
      </c>
      <c r="J276" s="731" t="s">
        <v>1088</v>
      </c>
      <c r="K276" s="731" t="s">
        <v>963</v>
      </c>
      <c r="L276" s="734">
        <v>38.746428571428567</v>
      </c>
      <c r="M276" s="734">
        <v>14</v>
      </c>
      <c r="N276" s="735">
        <v>542.44999999999993</v>
      </c>
    </row>
    <row r="277" spans="1:14" ht="14.45" customHeight="1" x14ac:dyDescent="0.2">
      <c r="A277" s="729" t="s">
        <v>576</v>
      </c>
      <c r="B277" s="730" t="s">
        <v>577</v>
      </c>
      <c r="C277" s="731" t="s">
        <v>590</v>
      </c>
      <c r="D277" s="732" t="s">
        <v>591</v>
      </c>
      <c r="E277" s="733">
        <v>50113001</v>
      </c>
      <c r="F277" s="732" t="s">
        <v>610</v>
      </c>
      <c r="G277" s="731" t="s">
        <v>611</v>
      </c>
      <c r="H277" s="731">
        <v>188850</v>
      </c>
      <c r="I277" s="731">
        <v>188850</v>
      </c>
      <c r="J277" s="731" t="s">
        <v>1089</v>
      </c>
      <c r="K277" s="731" t="s">
        <v>1090</v>
      </c>
      <c r="L277" s="734">
        <v>39.219999999999992</v>
      </c>
      <c r="M277" s="734">
        <v>3</v>
      </c>
      <c r="N277" s="735">
        <v>117.65999999999998</v>
      </c>
    </row>
    <row r="278" spans="1:14" ht="14.45" customHeight="1" x14ac:dyDescent="0.2">
      <c r="A278" s="729" t="s">
        <v>576</v>
      </c>
      <c r="B278" s="730" t="s">
        <v>577</v>
      </c>
      <c r="C278" s="731" t="s">
        <v>590</v>
      </c>
      <c r="D278" s="732" t="s">
        <v>591</v>
      </c>
      <c r="E278" s="733">
        <v>50113001</v>
      </c>
      <c r="F278" s="732" t="s">
        <v>610</v>
      </c>
      <c r="G278" s="731" t="s">
        <v>611</v>
      </c>
      <c r="H278" s="731">
        <v>988179</v>
      </c>
      <c r="I278" s="731">
        <v>0</v>
      </c>
      <c r="J278" s="731" t="s">
        <v>1091</v>
      </c>
      <c r="K278" s="731" t="s">
        <v>329</v>
      </c>
      <c r="L278" s="734">
        <v>88.348000000000013</v>
      </c>
      <c r="M278" s="734">
        <v>5</v>
      </c>
      <c r="N278" s="735">
        <v>441.74000000000007</v>
      </c>
    </row>
    <row r="279" spans="1:14" ht="14.45" customHeight="1" x14ac:dyDescent="0.2">
      <c r="A279" s="729" t="s">
        <v>576</v>
      </c>
      <c r="B279" s="730" t="s">
        <v>577</v>
      </c>
      <c r="C279" s="731" t="s">
        <v>590</v>
      </c>
      <c r="D279" s="732" t="s">
        <v>591</v>
      </c>
      <c r="E279" s="733">
        <v>50113001</v>
      </c>
      <c r="F279" s="732" t="s">
        <v>610</v>
      </c>
      <c r="G279" s="731" t="s">
        <v>611</v>
      </c>
      <c r="H279" s="731">
        <v>397057</v>
      </c>
      <c r="I279" s="731">
        <v>0</v>
      </c>
      <c r="J279" s="731" t="s">
        <v>1092</v>
      </c>
      <c r="K279" s="731" t="s">
        <v>329</v>
      </c>
      <c r="L279" s="734">
        <v>57.470000000000006</v>
      </c>
      <c r="M279" s="734">
        <v>5</v>
      </c>
      <c r="N279" s="735">
        <v>287.35000000000002</v>
      </c>
    </row>
    <row r="280" spans="1:14" ht="14.45" customHeight="1" x14ac:dyDescent="0.2">
      <c r="A280" s="729" t="s">
        <v>576</v>
      </c>
      <c r="B280" s="730" t="s">
        <v>577</v>
      </c>
      <c r="C280" s="731" t="s">
        <v>590</v>
      </c>
      <c r="D280" s="732" t="s">
        <v>591</v>
      </c>
      <c r="E280" s="733">
        <v>50113001</v>
      </c>
      <c r="F280" s="732" t="s">
        <v>610</v>
      </c>
      <c r="G280" s="731" t="s">
        <v>611</v>
      </c>
      <c r="H280" s="731">
        <v>225261</v>
      </c>
      <c r="I280" s="731">
        <v>225261</v>
      </c>
      <c r="J280" s="731" t="s">
        <v>1093</v>
      </c>
      <c r="K280" s="731" t="s">
        <v>1094</v>
      </c>
      <c r="L280" s="734">
        <v>57.816666666666663</v>
      </c>
      <c r="M280" s="734">
        <v>24</v>
      </c>
      <c r="N280" s="735">
        <v>1387.6</v>
      </c>
    </row>
    <row r="281" spans="1:14" ht="14.45" customHeight="1" x14ac:dyDescent="0.2">
      <c r="A281" s="729" t="s">
        <v>576</v>
      </c>
      <c r="B281" s="730" t="s">
        <v>577</v>
      </c>
      <c r="C281" s="731" t="s">
        <v>590</v>
      </c>
      <c r="D281" s="732" t="s">
        <v>591</v>
      </c>
      <c r="E281" s="733">
        <v>50113001</v>
      </c>
      <c r="F281" s="732" t="s">
        <v>610</v>
      </c>
      <c r="G281" s="731" t="s">
        <v>611</v>
      </c>
      <c r="H281" s="731">
        <v>212646</v>
      </c>
      <c r="I281" s="731">
        <v>212646</v>
      </c>
      <c r="J281" s="731" t="s">
        <v>1095</v>
      </c>
      <c r="K281" s="731" t="s">
        <v>1096</v>
      </c>
      <c r="L281" s="734">
        <v>514.55999999999995</v>
      </c>
      <c r="M281" s="734">
        <v>1</v>
      </c>
      <c r="N281" s="735">
        <v>514.55999999999995</v>
      </c>
    </row>
    <row r="282" spans="1:14" ht="14.45" customHeight="1" x14ac:dyDescent="0.2">
      <c r="A282" s="729" t="s">
        <v>576</v>
      </c>
      <c r="B282" s="730" t="s">
        <v>577</v>
      </c>
      <c r="C282" s="731" t="s">
        <v>590</v>
      </c>
      <c r="D282" s="732" t="s">
        <v>591</v>
      </c>
      <c r="E282" s="733">
        <v>50113001</v>
      </c>
      <c r="F282" s="732" t="s">
        <v>610</v>
      </c>
      <c r="G282" s="731" t="s">
        <v>611</v>
      </c>
      <c r="H282" s="731">
        <v>100610</v>
      </c>
      <c r="I282" s="731">
        <v>610</v>
      </c>
      <c r="J282" s="731" t="s">
        <v>1097</v>
      </c>
      <c r="K282" s="731" t="s">
        <v>1098</v>
      </c>
      <c r="L282" s="734">
        <v>72.419999999999987</v>
      </c>
      <c r="M282" s="734">
        <v>15</v>
      </c>
      <c r="N282" s="735">
        <v>1086.2999999999997</v>
      </c>
    </row>
    <row r="283" spans="1:14" ht="14.45" customHeight="1" x14ac:dyDescent="0.2">
      <c r="A283" s="729" t="s">
        <v>576</v>
      </c>
      <c r="B283" s="730" t="s">
        <v>577</v>
      </c>
      <c r="C283" s="731" t="s">
        <v>590</v>
      </c>
      <c r="D283" s="732" t="s">
        <v>591</v>
      </c>
      <c r="E283" s="733">
        <v>50113001</v>
      </c>
      <c r="F283" s="732" t="s">
        <v>610</v>
      </c>
      <c r="G283" s="731" t="s">
        <v>611</v>
      </c>
      <c r="H283" s="731">
        <v>100612</v>
      </c>
      <c r="I283" s="731">
        <v>612</v>
      </c>
      <c r="J283" s="731" t="s">
        <v>1099</v>
      </c>
      <c r="K283" s="731" t="s">
        <v>665</v>
      </c>
      <c r="L283" s="734">
        <v>64.713333333333324</v>
      </c>
      <c r="M283" s="734">
        <v>3</v>
      </c>
      <c r="N283" s="735">
        <v>194.14</v>
      </c>
    </row>
    <row r="284" spans="1:14" ht="14.45" customHeight="1" x14ac:dyDescent="0.2">
      <c r="A284" s="729" t="s">
        <v>576</v>
      </c>
      <c r="B284" s="730" t="s">
        <v>577</v>
      </c>
      <c r="C284" s="731" t="s">
        <v>590</v>
      </c>
      <c r="D284" s="732" t="s">
        <v>591</v>
      </c>
      <c r="E284" s="733">
        <v>50113001</v>
      </c>
      <c r="F284" s="732" t="s">
        <v>610</v>
      </c>
      <c r="G284" s="731" t="s">
        <v>611</v>
      </c>
      <c r="H284" s="731">
        <v>395293</v>
      </c>
      <c r="I284" s="731">
        <v>180305</v>
      </c>
      <c r="J284" s="731" t="s">
        <v>1100</v>
      </c>
      <c r="K284" s="731" t="s">
        <v>1101</v>
      </c>
      <c r="L284" s="734">
        <v>123.82999999999996</v>
      </c>
      <c r="M284" s="734">
        <v>2</v>
      </c>
      <c r="N284" s="735">
        <v>247.65999999999991</v>
      </c>
    </row>
    <row r="285" spans="1:14" ht="14.45" customHeight="1" x14ac:dyDescent="0.2">
      <c r="A285" s="729" t="s">
        <v>576</v>
      </c>
      <c r="B285" s="730" t="s">
        <v>577</v>
      </c>
      <c r="C285" s="731" t="s">
        <v>590</v>
      </c>
      <c r="D285" s="732" t="s">
        <v>591</v>
      </c>
      <c r="E285" s="733">
        <v>50113001</v>
      </c>
      <c r="F285" s="732" t="s">
        <v>610</v>
      </c>
      <c r="G285" s="731" t="s">
        <v>611</v>
      </c>
      <c r="H285" s="731">
        <v>395294</v>
      </c>
      <c r="I285" s="731">
        <v>180306</v>
      </c>
      <c r="J285" s="731" t="s">
        <v>1100</v>
      </c>
      <c r="K285" s="731" t="s">
        <v>1102</v>
      </c>
      <c r="L285" s="734">
        <v>205.13499999999996</v>
      </c>
      <c r="M285" s="734">
        <v>6</v>
      </c>
      <c r="N285" s="735">
        <v>1230.8099999999997</v>
      </c>
    </row>
    <row r="286" spans="1:14" ht="14.45" customHeight="1" x14ac:dyDescent="0.2">
      <c r="A286" s="729" t="s">
        <v>576</v>
      </c>
      <c r="B286" s="730" t="s">
        <v>577</v>
      </c>
      <c r="C286" s="731" t="s">
        <v>590</v>
      </c>
      <c r="D286" s="732" t="s">
        <v>591</v>
      </c>
      <c r="E286" s="733">
        <v>50113001</v>
      </c>
      <c r="F286" s="732" t="s">
        <v>610</v>
      </c>
      <c r="G286" s="731" t="s">
        <v>611</v>
      </c>
      <c r="H286" s="731">
        <v>158198</v>
      </c>
      <c r="I286" s="731">
        <v>158198</v>
      </c>
      <c r="J286" s="731" t="s">
        <v>1103</v>
      </c>
      <c r="K286" s="731" t="s">
        <v>1104</v>
      </c>
      <c r="L286" s="734">
        <v>196.97</v>
      </c>
      <c r="M286" s="734">
        <v>2</v>
      </c>
      <c r="N286" s="735">
        <v>393.94</v>
      </c>
    </row>
    <row r="287" spans="1:14" ht="14.45" customHeight="1" x14ac:dyDescent="0.2">
      <c r="A287" s="729" t="s">
        <v>576</v>
      </c>
      <c r="B287" s="730" t="s">
        <v>577</v>
      </c>
      <c r="C287" s="731" t="s">
        <v>590</v>
      </c>
      <c r="D287" s="732" t="s">
        <v>591</v>
      </c>
      <c r="E287" s="733">
        <v>50113001</v>
      </c>
      <c r="F287" s="732" t="s">
        <v>610</v>
      </c>
      <c r="G287" s="731" t="s">
        <v>611</v>
      </c>
      <c r="H287" s="731">
        <v>131215</v>
      </c>
      <c r="I287" s="731">
        <v>31215</v>
      </c>
      <c r="J287" s="731" t="s">
        <v>1105</v>
      </c>
      <c r="K287" s="731" t="s">
        <v>1106</v>
      </c>
      <c r="L287" s="734">
        <v>54.79999999999999</v>
      </c>
      <c r="M287" s="734">
        <v>1</v>
      </c>
      <c r="N287" s="735">
        <v>54.79999999999999</v>
      </c>
    </row>
    <row r="288" spans="1:14" ht="14.45" customHeight="1" x14ac:dyDescent="0.2">
      <c r="A288" s="729" t="s">
        <v>576</v>
      </c>
      <c r="B288" s="730" t="s">
        <v>577</v>
      </c>
      <c r="C288" s="731" t="s">
        <v>590</v>
      </c>
      <c r="D288" s="732" t="s">
        <v>591</v>
      </c>
      <c r="E288" s="733">
        <v>50113001</v>
      </c>
      <c r="F288" s="732" t="s">
        <v>610</v>
      </c>
      <c r="G288" s="731" t="s">
        <v>611</v>
      </c>
      <c r="H288" s="731">
        <v>188415</v>
      </c>
      <c r="I288" s="731">
        <v>188415</v>
      </c>
      <c r="J288" s="731" t="s">
        <v>1107</v>
      </c>
      <c r="K288" s="731" t="s">
        <v>1108</v>
      </c>
      <c r="L288" s="734">
        <v>92.57</v>
      </c>
      <c r="M288" s="734">
        <v>2</v>
      </c>
      <c r="N288" s="735">
        <v>185.14</v>
      </c>
    </row>
    <row r="289" spans="1:14" ht="14.45" customHeight="1" x14ac:dyDescent="0.2">
      <c r="A289" s="729" t="s">
        <v>576</v>
      </c>
      <c r="B289" s="730" t="s">
        <v>577</v>
      </c>
      <c r="C289" s="731" t="s">
        <v>590</v>
      </c>
      <c r="D289" s="732" t="s">
        <v>591</v>
      </c>
      <c r="E289" s="733">
        <v>50113001</v>
      </c>
      <c r="F289" s="732" t="s">
        <v>610</v>
      </c>
      <c r="G289" s="731" t="s">
        <v>611</v>
      </c>
      <c r="H289" s="731">
        <v>100616</v>
      </c>
      <c r="I289" s="731">
        <v>616</v>
      </c>
      <c r="J289" s="731" t="s">
        <v>1109</v>
      </c>
      <c r="K289" s="731" t="s">
        <v>1110</v>
      </c>
      <c r="L289" s="734">
        <v>118.97999999999998</v>
      </c>
      <c r="M289" s="734">
        <v>3</v>
      </c>
      <c r="N289" s="735">
        <v>356.93999999999994</v>
      </c>
    </row>
    <row r="290" spans="1:14" ht="14.45" customHeight="1" x14ac:dyDescent="0.2">
      <c r="A290" s="729" t="s">
        <v>576</v>
      </c>
      <c r="B290" s="730" t="s">
        <v>577</v>
      </c>
      <c r="C290" s="731" t="s">
        <v>590</v>
      </c>
      <c r="D290" s="732" t="s">
        <v>591</v>
      </c>
      <c r="E290" s="733">
        <v>50113001</v>
      </c>
      <c r="F290" s="732" t="s">
        <v>610</v>
      </c>
      <c r="G290" s="731" t="s">
        <v>611</v>
      </c>
      <c r="H290" s="731">
        <v>848632</v>
      </c>
      <c r="I290" s="731">
        <v>125315</v>
      </c>
      <c r="J290" s="731" t="s">
        <v>1111</v>
      </c>
      <c r="K290" s="731" t="s">
        <v>1112</v>
      </c>
      <c r="L290" s="734">
        <v>58.149999999999984</v>
      </c>
      <c r="M290" s="734">
        <v>130</v>
      </c>
      <c r="N290" s="735">
        <v>7559.4999999999982</v>
      </c>
    </row>
    <row r="291" spans="1:14" ht="14.45" customHeight="1" x14ac:dyDescent="0.2">
      <c r="A291" s="729" t="s">
        <v>576</v>
      </c>
      <c r="B291" s="730" t="s">
        <v>577</v>
      </c>
      <c r="C291" s="731" t="s">
        <v>590</v>
      </c>
      <c r="D291" s="732" t="s">
        <v>591</v>
      </c>
      <c r="E291" s="733">
        <v>50113001</v>
      </c>
      <c r="F291" s="732" t="s">
        <v>610</v>
      </c>
      <c r="G291" s="731" t="s">
        <v>611</v>
      </c>
      <c r="H291" s="731">
        <v>191836</v>
      </c>
      <c r="I291" s="731">
        <v>91836</v>
      </c>
      <c r="J291" s="731" t="s">
        <v>1113</v>
      </c>
      <c r="K291" s="731" t="s">
        <v>1114</v>
      </c>
      <c r="L291" s="734">
        <v>44.620000000000005</v>
      </c>
      <c r="M291" s="734">
        <v>2</v>
      </c>
      <c r="N291" s="735">
        <v>89.240000000000009</v>
      </c>
    </row>
    <row r="292" spans="1:14" ht="14.45" customHeight="1" x14ac:dyDescent="0.2">
      <c r="A292" s="729" t="s">
        <v>576</v>
      </c>
      <c r="B292" s="730" t="s">
        <v>577</v>
      </c>
      <c r="C292" s="731" t="s">
        <v>590</v>
      </c>
      <c r="D292" s="732" t="s">
        <v>591</v>
      </c>
      <c r="E292" s="733">
        <v>50113001</v>
      </c>
      <c r="F292" s="732" t="s">
        <v>610</v>
      </c>
      <c r="G292" s="731" t="s">
        <v>611</v>
      </c>
      <c r="H292" s="731">
        <v>204690</v>
      </c>
      <c r="I292" s="731">
        <v>204690</v>
      </c>
      <c r="J292" s="731" t="s">
        <v>1115</v>
      </c>
      <c r="K292" s="731" t="s">
        <v>1065</v>
      </c>
      <c r="L292" s="734">
        <v>63.1</v>
      </c>
      <c r="M292" s="734">
        <v>1</v>
      </c>
      <c r="N292" s="735">
        <v>63.1</v>
      </c>
    </row>
    <row r="293" spans="1:14" ht="14.45" customHeight="1" x14ac:dyDescent="0.2">
      <c r="A293" s="729" t="s">
        <v>576</v>
      </c>
      <c r="B293" s="730" t="s">
        <v>577</v>
      </c>
      <c r="C293" s="731" t="s">
        <v>590</v>
      </c>
      <c r="D293" s="732" t="s">
        <v>591</v>
      </c>
      <c r="E293" s="733">
        <v>50113001</v>
      </c>
      <c r="F293" s="732" t="s">
        <v>610</v>
      </c>
      <c r="G293" s="731" t="s">
        <v>611</v>
      </c>
      <c r="H293" s="731">
        <v>168447</v>
      </c>
      <c r="I293" s="731">
        <v>168447</v>
      </c>
      <c r="J293" s="731" t="s">
        <v>1116</v>
      </c>
      <c r="K293" s="731" t="s">
        <v>1117</v>
      </c>
      <c r="L293" s="734">
        <v>748.35</v>
      </c>
      <c r="M293" s="734">
        <v>1</v>
      </c>
      <c r="N293" s="735">
        <v>748.35</v>
      </c>
    </row>
    <row r="294" spans="1:14" ht="14.45" customHeight="1" x14ac:dyDescent="0.2">
      <c r="A294" s="729" t="s">
        <v>576</v>
      </c>
      <c r="B294" s="730" t="s">
        <v>577</v>
      </c>
      <c r="C294" s="731" t="s">
        <v>590</v>
      </c>
      <c r="D294" s="732" t="s">
        <v>591</v>
      </c>
      <c r="E294" s="733">
        <v>50113001</v>
      </c>
      <c r="F294" s="732" t="s">
        <v>610</v>
      </c>
      <c r="G294" s="731" t="s">
        <v>611</v>
      </c>
      <c r="H294" s="731">
        <v>230433</v>
      </c>
      <c r="I294" s="731">
        <v>230433</v>
      </c>
      <c r="J294" s="731" t="s">
        <v>1118</v>
      </c>
      <c r="K294" s="731" t="s">
        <v>1119</v>
      </c>
      <c r="L294" s="734">
        <v>44.77</v>
      </c>
      <c r="M294" s="734">
        <v>1</v>
      </c>
      <c r="N294" s="735">
        <v>44.77</v>
      </c>
    </row>
    <row r="295" spans="1:14" ht="14.45" customHeight="1" x14ac:dyDescent="0.2">
      <c r="A295" s="729" t="s">
        <v>576</v>
      </c>
      <c r="B295" s="730" t="s">
        <v>577</v>
      </c>
      <c r="C295" s="731" t="s">
        <v>590</v>
      </c>
      <c r="D295" s="732" t="s">
        <v>591</v>
      </c>
      <c r="E295" s="733">
        <v>50113001</v>
      </c>
      <c r="F295" s="732" t="s">
        <v>610</v>
      </c>
      <c r="G295" s="731" t="s">
        <v>611</v>
      </c>
      <c r="H295" s="731">
        <v>201137</v>
      </c>
      <c r="I295" s="731">
        <v>201137</v>
      </c>
      <c r="J295" s="731" t="s">
        <v>1120</v>
      </c>
      <c r="K295" s="731" t="s">
        <v>1121</v>
      </c>
      <c r="L295" s="734">
        <v>23.29</v>
      </c>
      <c r="M295" s="734">
        <v>1</v>
      </c>
      <c r="N295" s="735">
        <v>23.29</v>
      </c>
    </row>
    <row r="296" spans="1:14" ht="14.45" customHeight="1" x14ac:dyDescent="0.2">
      <c r="A296" s="729" t="s">
        <v>576</v>
      </c>
      <c r="B296" s="730" t="s">
        <v>577</v>
      </c>
      <c r="C296" s="731" t="s">
        <v>590</v>
      </c>
      <c r="D296" s="732" t="s">
        <v>591</v>
      </c>
      <c r="E296" s="733">
        <v>50113001</v>
      </c>
      <c r="F296" s="732" t="s">
        <v>610</v>
      </c>
      <c r="G296" s="731" t="s">
        <v>611</v>
      </c>
      <c r="H296" s="731">
        <v>190975</v>
      </c>
      <c r="I296" s="731">
        <v>190975</v>
      </c>
      <c r="J296" s="731" t="s">
        <v>1122</v>
      </c>
      <c r="K296" s="731" t="s">
        <v>793</v>
      </c>
      <c r="L296" s="734">
        <v>640.02</v>
      </c>
      <c r="M296" s="734">
        <v>1</v>
      </c>
      <c r="N296" s="735">
        <v>640.02</v>
      </c>
    </row>
    <row r="297" spans="1:14" ht="14.45" customHeight="1" x14ac:dyDescent="0.2">
      <c r="A297" s="729" t="s">
        <v>576</v>
      </c>
      <c r="B297" s="730" t="s">
        <v>577</v>
      </c>
      <c r="C297" s="731" t="s">
        <v>590</v>
      </c>
      <c r="D297" s="732" t="s">
        <v>591</v>
      </c>
      <c r="E297" s="733">
        <v>50113001</v>
      </c>
      <c r="F297" s="732" t="s">
        <v>610</v>
      </c>
      <c r="G297" s="731" t="s">
        <v>611</v>
      </c>
      <c r="H297" s="731">
        <v>190958</v>
      </c>
      <c r="I297" s="731">
        <v>190958</v>
      </c>
      <c r="J297" s="731" t="s">
        <v>1123</v>
      </c>
      <c r="K297" s="731" t="s">
        <v>1124</v>
      </c>
      <c r="L297" s="734">
        <v>140.72</v>
      </c>
      <c r="M297" s="734">
        <v>1</v>
      </c>
      <c r="N297" s="735">
        <v>140.72</v>
      </c>
    </row>
    <row r="298" spans="1:14" ht="14.45" customHeight="1" x14ac:dyDescent="0.2">
      <c r="A298" s="729" t="s">
        <v>576</v>
      </c>
      <c r="B298" s="730" t="s">
        <v>577</v>
      </c>
      <c r="C298" s="731" t="s">
        <v>590</v>
      </c>
      <c r="D298" s="732" t="s">
        <v>591</v>
      </c>
      <c r="E298" s="733">
        <v>50113001</v>
      </c>
      <c r="F298" s="732" t="s">
        <v>610</v>
      </c>
      <c r="G298" s="731" t="s">
        <v>622</v>
      </c>
      <c r="H298" s="731">
        <v>56976</v>
      </c>
      <c r="I298" s="731">
        <v>56976</v>
      </c>
      <c r="J298" s="731" t="s">
        <v>1125</v>
      </c>
      <c r="K298" s="731" t="s">
        <v>1126</v>
      </c>
      <c r="L298" s="734">
        <v>11.83</v>
      </c>
      <c r="M298" s="734">
        <v>7</v>
      </c>
      <c r="N298" s="735">
        <v>82.81</v>
      </c>
    </row>
    <row r="299" spans="1:14" ht="14.45" customHeight="1" x14ac:dyDescent="0.2">
      <c r="A299" s="729" t="s">
        <v>576</v>
      </c>
      <c r="B299" s="730" t="s">
        <v>577</v>
      </c>
      <c r="C299" s="731" t="s">
        <v>590</v>
      </c>
      <c r="D299" s="732" t="s">
        <v>591</v>
      </c>
      <c r="E299" s="733">
        <v>50113001</v>
      </c>
      <c r="F299" s="732" t="s">
        <v>610</v>
      </c>
      <c r="G299" s="731" t="s">
        <v>622</v>
      </c>
      <c r="H299" s="731">
        <v>156981</v>
      </c>
      <c r="I299" s="731">
        <v>56981</v>
      </c>
      <c r="J299" s="731" t="s">
        <v>1127</v>
      </c>
      <c r="K299" s="731" t="s">
        <v>1128</v>
      </c>
      <c r="L299" s="734">
        <v>30.139999999999997</v>
      </c>
      <c r="M299" s="734">
        <v>2</v>
      </c>
      <c r="N299" s="735">
        <v>60.279999999999994</v>
      </c>
    </row>
    <row r="300" spans="1:14" ht="14.45" customHeight="1" x14ac:dyDescent="0.2">
      <c r="A300" s="729" t="s">
        <v>576</v>
      </c>
      <c r="B300" s="730" t="s">
        <v>577</v>
      </c>
      <c r="C300" s="731" t="s">
        <v>590</v>
      </c>
      <c r="D300" s="732" t="s">
        <v>591</v>
      </c>
      <c r="E300" s="733">
        <v>50113001</v>
      </c>
      <c r="F300" s="732" t="s">
        <v>610</v>
      </c>
      <c r="G300" s="731" t="s">
        <v>611</v>
      </c>
      <c r="H300" s="731">
        <v>146444</v>
      </c>
      <c r="I300" s="731">
        <v>46444</v>
      </c>
      <c r="J300" s="731" t="s">
        <v>1129</v>
      </c>
      <c r="K300" s="731" t="s">
        <v>1130</v>
      </c>
      <c r="L300" s="734">
        <v>349.45</v>
      </c>
      <c r="M300" s="734">
        <v>1</v>
      </c>
      <c r="N300" s="735">
        <v>349.45</v>
      </c>
    </row>
    <row r="301" spans="1:14" ht="14.45" customHeight="1" x14ac:dyDescent="0.2">
      <c r="A301" s="729" t="s">
        <v>576</v>
      </c>
      <c r="B301" s="730" t="s">
        <v>577</v>
      </c>
      <c r="C301" s="731" t="s">
        <v>590</v>
      </c>
      <c r="D301" s="732" t="s">
        <v>591</v>
      </c>
      <c r="E301" s="733">
        <v>50113001</v>
      </c>
      <c r="F301" s="732" t="s">
        <v>610</v>
      </c>
      <c r="G301" s="731" t="s">
        <v>611</v>
      </c>
      <c r="H301" s="731">
        <v>154094</v>
      </c>
      <c r="I301" s="731">
        <v>54094</v>
      </c>
      <c r="J301" s="731" t="s">
        <v>1131</v>
      </c>
      <c r="K301" s="731" t="s">
        <v>1132</v>
      </c>
      <c r="L301" s="734">
        <v>111.23999999999998</v>
      </c>
      <c r="M301" s="734">
        <v>2</v>
      </c>
      <c r="N301" s="735">
        <v>222.47999999999996</v>
      </c>
    </row>
    <row r="302" spans="1:14" ht="14.45" customHeight="1" x14ac:dyDescent="0.2">
      <c r="A302" s="729" t="s">
        <v>576</v>
      </c>
      <c r="B302" s="730" t="s">
        <v>577</v>
      </c>
      <c r="C302" s="731" t="s">
        <v>590</v>
      </c>
      <c r="D302" s="732" t="s">
        <v>591</v>
      </c>
      <c r="E302" s="733">
        <v>50113001</v>
      </c>
      <c r="F302" s="732" t="s">
        <v>610</v>
      </c>
      <c r="G302" s="731" t="s">
        <v>622</v>
      </c>
      <c r="H302" s="731">
        <v>150318</v>
      </c>
      <c r="I302" s="731">
        <v>50318</v>
      </c>
      <c r="J302" s="731" t="s">
        <v>1133</v>
      </c>
      <c r="K302" s="731" t="s">
        <v>1134</v>
      </c>
      <c r="L302" s="734">
        <v>151.08333333333329</v>
      </c>
      <c r="M302" s="734">
        <v>3</v>
      </c>
      <c r="N302" s="735">
        <v>453.24999999999989</v>
      </c>
    </row>
    <row r="303" spans="1:14" ht="14.45" customHeight="1" x14ac:dyDescent="0.2">
      <c r="A303" s="729" t="s">
        <v>576</v>
      </c>
      <c r="B303" s="730" t="s">
        <v>577</v>
      </c>
      <c r="C303" s="731" t="s">
        <v>590</v>
      </c>
      <c r="D303" s="732" t="s">
        <v>591</v>
      </c>
      <c r="E303" s="733">
        <v>50113001</v>
      </c>
      <c r="F303" s="732" t="s">
        <v>610</v>
      </c>
      <c r="G303" s="731" t="s">
        <v>611</v>
      </c>
      <c r="H303" s="731">
        <v>850592</v>
      </c>
      <c r="I303" s="731">
        <v>148309</v>
      </c>
      <c r="J303" s="731" t="s">
        <v>1135</v>
      </c>
      <c r="K303" s="731" t="s">
        <v>1136</v>
      </c>
      <c r="L303" s="734">
        <v>283.13521739130442</v>
      </c>
      <c r="M303" s="734">
        <v>23</v>
      </c>
      <c r="N303" s="735">
        <v>6512.1100000000015</v>
      </c>
    </row>
    <row r="304" spans="1:14" ht="14.45" customHeight="1" x14ac:dyDescent="0.2">
      <c r="A304" s="729" t="s">
        <v>576</v>
      </c>
      <c r="B304" s="730" t="s">
        <v>577</v>
      </c>
      <c r="C304" s="731" t="s">
        <v>590</v>
      </c>
      <c r="D304" s="732" t="s">
        <v>591</v>
      </c>
      <c r="E304" s="733">
        <v>50113001</v>
      </c>
      <c r="F304" s="732" t="s">
        <v>610</v>
      </c>
      <c r="G304" s="731" t="s">
        <v>611</v>
      </c>
      <c r="H304" s="731">
        <v>155093</v>
      </c>
      <c r="I304" s="731">
        <v>155093</v>
      </c>
      <c r="J304" s="731" t="s">
        <v>1137</v>
      </c>
      <c r="K304" s="731" t="s">
        <v>1138</v>
      </c>
      <c r="L304" s="734">
        <v>399.75</v>
      </c>
      <c r="M304" s="734">
        <v>1</v>
      </c>
      <c r="N304" s="735">
        <v>399.75</v>
      </c>
    </row>
    <row r="305" spans="1:14" ht="14.45" customHeight="1" x14ac:dyDescent="0.2">
      <c r="A305" s="729" t="s">
        <v>576</v>
      </c>
      <c r="B305" s="730" t="s">
        <v>577</v>
      </c>
      <c r="C305" s="731" t="s">
        <v>590</v>
      </c>
      <c r="D305" s="732" t="s">
        <v>591</v>
      </c>
      <c r="E305" s="733">
        <v>50113001</v>
      </c>
      <c r="F305" s="732" t="s">
        <v>610</v>
      </c>
      <c r="G305" s="731" t="s">
        <v>622</v>
      </c>
      <c r="H305" s="731">
        <v>237705</v>
      </c>
      <c r="I305" s="731">
        <v>237705</v>
      </c>
      <c r="J305" s="731" t="s">
        <v>1139</v>
      </c>
      <c r="K305" s="731" t="s">
        <v>1140</v>
      </c>
      <c r="L305" s="734">
        <v>81.126666666666651</v>
      </c>
      <c r="M305" s="734">
        <v>15</v>
      </c>
      <c r="N305" s="735">
        <v>1216.8999999999999</v>
      </c>
    </row>
    <row r="306" spans="1:14" ht="14.45" customHeight="1" x14ac:dyDescent="0.2">
      <c r="A306" s="729" t="s">
        <v>576</v>
      </c>
      <c r="B306" s="730" t="s">
        <v>577</v>
      </c>
      <c r="C306" s="731" t="s">
        <v>590</v>
      </c>
      <c r="D306" s="732" t="s">
        <v>591</v>
      </c>
      <c r="E306" s="733">
        <v>50113001</v>
      </c>
      <c r="F306" s="732" t="s">
        <v>610</v>
      </c>
      <c r="G306" s="731" t="s">
        <v>622</v>
      </c>
      <c r="H306" s="731">
        <v>231956</v>
      </c>
      <c r="I306" s="731">
        <v>231956</v>
      </c>
      <c r="J306" s="731" t="s">
        <v>1141</v>
      </c>
      <c r="K306" s="731" t="s">
        <v>1142</v>
      </c>
      <c r="L306" s="734">
        <v>49.984285714285718</v>
      </c>
      <c r="M306" s="734">
        <v>7</v>
      </c>
      <c r="N306" s="735">
        <v>349.89000000000004</v>
      </c>
    </row>
    <row r="307" spans="1:14" ht="14.45" customHeight="1" x14ac:dyDescent="0.2">
      <c r="A307" s="729" t="s">
        <v>576</v>
      </c>
      <c r="B307" s="730" t="s">
        <v>577</v>
      </c>
      <c r="C307" s="731" t="s">
        <v>590</v>
      </c>
      <c r="D307" s="732" t="s">
        <v>591</v>
      </c>
      <c r="E307" s="733">
        <v>50113001</v>
      </c>
      <c r="F307" s="732" t="s">
        <v>610</v>
      </c>
      <c r="G307" s="731" t="s">
        <v>622</v>
      </c>
      <c r="H307" s="731">
        <v>131934</v>
      </c>
      <c r="I307" s="731">
        <v>31934</v>
      </c>
      <c r="J307" s="731" t="s">
        <v>1141</v>
      </c>
      <c r="K307" s="731" t="s">
        <v>1142</v>
      </c>
      <c r="L307" s="734">
        <v>49.760000000000012</v>
      </c>
      <c r="M307" s="734">
        <v>2</v>
      </c>
      <c r="N307" s="735">
        <v>99.520000000000024</v>
      </c>
    </row>
    <row r="308" spans="1:14" ht="14.45" customHeight="1" x14ac:dyDescent="0.2">
      <c r="A308" s="729" t="s">
        <v>576</v>
      </c>
      <c r="B308" s="730" t="s">
        <v>577</v>
      </c>
      <c r="C308" s="731" t="s">
        <v>590</v>
      </c>
      <c r="D308" s="732" t="s">
        <v>591</v>
      </c>
      <c r="E308" s="733">
        <v>50113001</v>
      </c>
      <c r="F308" s="732" t="s">
        <v>610</v>
      </c>
      <c r="G308" s="731" t="s">
        <v>611</v>
      </c>
      <c r="H308" s="731">
        <v>846948</v>
      </c>
      <c r="I308" s="731">
        <v>122198</v>
      </c>
      <c r="J308" s="731" t="s">
        <v>1143</v>
      </c>
      <c r="K308" s="731" t="s">
        <v>1144</v>
      </c>
      <c r="L308" s="734">
        <v>36.086666666666673</v>
      </c>
      <c r="M308" s="734">
        <v>3</v>
      </c>
      <c r="N308" s="735">
        <v>108.26000000000002</v>
      </c>
    </row>
    <row r="309" spans="1:14" ht="14.45" customHeight="1" x14ac:dyDescent="0.2">
      <c r="A309" s="729" t="s">
        <v>576</v>
      </c>
      <c r="B309" s="730" t="s">
        <v>577</v>
      </c>
      <c r="C309" s="731" t="s">
        <v>590</v>
      </c>
      <c r="D309" s="732" t="s">
        <v>591</v>
      </c>
      <c r="E309" s="733">
        <v>50113001</v>
      </c>
      <c r="F309" s="732" t="s">
        <v>610</v>
      </c>
      <c r="G309" s="731" t="s">
        <v>611</v>
      </c>
      <c r="H309" s="731">
        <v>130434</v>
      </c>
      <c r="I309" s="731">
        <v>30434</v>
      </c>
      <c r="J309" s="731" t="s">
        <v>1145</v>
      </c>
      <c r="K309" s="731" t="s">
        <v>1146</v>
      </c>
      <c r="L309" s="734">
        <v>156.43</v>
      </c>
      <c r="M309" s="734">
        <v>4</v>
      </c>
      <c r="N309" s="735">
        <v>625.72</v>
      </c>
    </row>
    <row r="310" spans="1:14" ht="14.45" customHeight="1" x14ac:dyDescent="0.2">
      <c r="A310" s="729" t="s">
        <v>576</v>
      </c>
      <c r="B310" s="730" t="s">
        <v>577</v>
      </c>
      <c r="C310" s="731" t="s">
        <v>590</v>
      </c>
      <c r="D310" s="732" t="s">
        <v>591</v>
      </c>
      <c r="E310" s="733">
        <v>50113001</v>
      </c>
      <c r="F310" s="732" t="s">
        <v>610</v>
      </c>
      <c r="G310" s="731" t="s">
        <v>611</v>
      </c>
      <c r="H310" s="731">
        <v>100643</v>
      </c>
      <c r="I310" s="731">
        <v>643</v>
      </c>
      <c r="J310" s="731" t="s">
        <v>1147</v>
      </c>
      <c r="K310" s="731" t="s">
        <v>1148</v>
      </c>
      <c r="L310" s="734">
        <v>63.56</v>
      </c>
      <c r="M310" s="734">
        <v>2</v>
      </c>
      <c r="N310" s="735">
        <v>127.12</v>
      </c>
    </row>
    <row r="311" spans="1:14" ht="14.45" customHeight="1" x14ac:dyDescent="0.2">
      <c r="A311" s="729" t="s">
        <v>576</v>
      </c>
      <c r="B311" s="730" t="s">
        <v>577</v>
      </c>
      <c r="C311" s="731" t="s">
        <v>590</v>
      </c>
      <c r="D311" s="732" t="s">
        <v>591</v>
      </c>
      <c r="E311" s="733">
        <v>50113001</v>
      </c>
      <c r="F311" s="732" t="s">
        <v>610</v>
      </c>
      <c r="G311" s="731" t="s">
        <v>622</v>
      </c>
      <c r="H311" s="731">
        <v>194113</v>
      </c>
      <c r="I311" s="731">
        <v>94113</v>
      </c>
      <c r="J311" s="731" t="s">
        <v>1149</v>
      </c>
      <c r="K311" s="731" t="s">
        <v>1150</v>
      </c>
      <c r="L311" s="734">
        <v>111.11999999999996</v>
      </c>
      <c r="M311" s="734">
        <v>1</v>
      </c>
      <c r="N311" s="735">
        <v>111.11999999999996</v>
      </c>
    </row>
    <row r="312" spans="1:14" ht="14.45" customHeight="1" x14ac:dyDescent="0.2">
      <c r="A312" s="729" t="s">
        <v>576</v>
      </c>
      <c r="B312" s="730" t="s">
        <v>577</v>
      </c>
      <c r="C312" s="731" t="s">
        <v>590</v>
      </c>
      <c r="D312" s="732" t="s">
        <v>591</v>
      </c>
      <c r="E312" s="733">
        <v>50113001</v>
      </c>
      <c r="F312" s="732" t="s">
        <v>610</v>
      </c>
      <c r="G312" s="731" t="s">
        <v>622</v>
      </c>
      <c r="H312" s="731">
        <v>192340</v>
      </c>
      <c r="I312" s="731">
        <v>192340</v>
      </c>
      <c r="J312" s="731" t="s">
        <v>1151</v>
      </c>
      <c r="K312" s="731" t="s">
        <v>1152</v>
      </c>
      <c r="L312" s="734">
        <v>73.739999999999995</v>
      </c>
      <c r="M312" s="734">
        <v>3</v>
      </c>
      <c r="N312" s="735">
        <v>221.21999999999997</v>
      </c>
    </row>
    <row r="313" spans="1:14" ht="14.45" customHeight="1" x14ac:dyDescent="0.2">
      <c r="A313" s="729" t="s">
        <v>576</v>
      </c>
      <c r="B313" s="730" t="s">
        <v>577</v>
      </c>
      <c r="C313" s="731" t="s">
        <v>590</v>
      </c>
      <c r="D313" s="732" t="s">
        <v>591</v>
      </c>
      <c r="E313" s="733">
        <v>50113001</v>
      </c>
      <c r="F313" s="732" t="s">
        <v>610</v>
      </c>
      <c r="G313" s="731" t="s">
        <v>622</v>
      </c>
      <c r="H313" s="731">
        <v>192342</v>
      </c>
      <c r="I313" s="731">
        <v>192342</v>
      </c>
      <c r="J313" s="731" t="s">
        <v>1153</v>
      </c>
      <c r="K313" s="731" t="s">
        <v>1154</v>
      </c>
      <c r="L313" s="734">
        <v>137.37</v>
      </c>
      <c r="M313" s="734">
        <v>4</v>
      </c>
      <c r="N313" s="735">
        <v>549.48</v>
      </c>
    </row>
    <row r="314" spans="1:14" ht="14.45" customHeight="1" x14ac:dyDescent="0.2">
      <c r="A314" s="729" t="s">
        <v>576</v>
      </c>
      <c r="B314" s="730" t="s">
        <v>577</v>
      </c>
      <c r="C314" s="731" t="s">
        <v>590</v>
      </c>
      <c r="D314" s="732" t="s">
        <v>591</v>
      </c>
      <c r="E314" s="733">
        <v>50113001</v>
      </c>
      <c r="F314" s="732" t="s">
        <v>610</v>
      </c>
      <c r="G314" s="731" t="s">
        <v>611</v>
      </c>
      <c r="H314" s="731">
        <v>148673</v>
      </c>
      <c r="I314" s="731">
        <v>148673</v>
      </c>
      <c r="J314" s="731" t="s">
        <v>1155</v>
      </c>
      <c r="K314" s="731" t="s">
        <v>1156</v>
      </c>
      <c r="L314" s="734">
        <v>146.12</v>
      </c>
      <c r="M314" s="734">
        <v>2</v>
      </c>
      <c r="N314" s="735">
        <v>292.24</v>
      </c>
    </row>
    <row r="315" spans="1:14" ht="14.45" customHeight="1" x14ac:dyDescent="0.2">
      <c r="A315" s="729" t="s">
        <v>576</v>
      </c>
      <c r="B315" s="730" t="s">
        <v>577</v>
      </c>
      <c r="C315" s="731" t="s">
        <v>590</v>
      </c>
      <c r="D315" s="732" t="s">
        <v>591</v>
      </c>
      <c r="E315" s="733">
        <v>50113001</v>
      </c>
      <c r="F315" s="732" t="s">
        <v>610</v>
      </c>
      <c r="G315" s="731" t="s">
        <v>611</v>
      </c>
      <c r="H315" s="731">
        <v>148675</v>
      </c>
      <c r="I315" s="731">
        <v>148675</v>
      </c>
      <c r="J315" s="731" t="s">
        <v>1155</v>
      </c>
      <c r="K315" s="731" t="s">
        <v>1157</v>
      </c>
      <c r="L315" s="734">
        <v>243.72999999999996</v>
      </c>
      <c r="M315" s="734">
        <v>2</v>
      </c>
      <c r="N315" s="735">
        <v>487.45999999999992</v>
      </c>
    </row>
    <row r="316" spans="1:14" ht="14.45" customHeight="1" x14ac:dyDescent="0.2">
      <c r="A316" s="729" t="s">
        <v>576</v>
      </c>
      <c r="B316" s="730" t="s">
        <v>577</v>
      </c>
      <c r="C316" s="731" t="s">
        <v>590</v>
      </c>
      <c r="D316" s="732" t="s">
        <v>591</v>
      </c>
      <c r="E316" s="733">
        <v>50113001</v>
      </c>
      <c r="F316" s="732" t="s">
        <v>610</v>
      </c>
      <c r="G316" s="731" t="s">
        <v>611</v>
      </c>
      <c r="H316" s="731">
        <v>848469</v>
      </c>
      <c r="I316" s="731">
        <v>500719</v>
      </c>
      <c r="J316" s="731" t="s">
        <v>1158</v>
      </c>
      <c r="K316" s="731" t="s">
        <v>1159</v>
      </c>
      <c r="L316" s="734">
        <v>3960</v>
      </c>
      <c r="M316" s="734">
        <v>1</v>
      </c>
      <c r="N316" s="735">
        <v>3960</v>
      </c>
    </row>
    <row r="317" spans="1:14" ht="14.45" customHeight="1" x14ac:dyDescent="0.2">
      <c r="A317" s="729" t="s">
        <v>576</v>
      </c>
      <c r="B317" s="730" t="s">
        <v>577</v>
      </c>
      <c r="C317" s="731" t="s">
        <v>590</v>
      </c>
      <c r="D317" s="732" t="s">
        <v>591</v>
      </c>
      <c r="E317" s="733">
        <v>50113001</v>
      </c>
      <c r="F317" s="732" t="s">
        <v>610</v>
      </c>
      <c r="G317" s="731" t="s">
        <v>611</v>
      </c>
      <c r="H317" s="731">
        <v>117926</v>
      </c>
      <c r="I317" s="731">
        <v>201609</v>
      </c>
      <c r="J317" s="731" t="s">
        <v>1160</v>
      </c>
      <c r="K317" s="731" t="s">
        <v>1161</v>
      </c>
      <c r="L317" s="734">
        <v>44.154117647058818</v>
      </c>
      <c r="M317" s="734">
        <v>17</v>
      </c>
      <c r="N317" s="735">
        <v>750.61999999999989</v>
      </c>
    </row>
    <row r="318" spans="1:14" ht="14.45" customHeight="1" x14ac:dyDescent="0.2">
      <c r="A318" s="729" t="s">
        <v>576</v>
      </c>
      <c r="B318" s="730" t="s">
        <v>577</v>
      </c>
      <c r="C318" s="731" t="s">
        <v>590</v>
      </c>
      <c r="D318" s="732" t="s">
        <v>591</v>
      </c>
      <c r="E318" s="733">
        <v>50113001</v>
      </c>
      <c r="F318" s="732" t="s">
        <v>610</v>
      </c>
      <c r="G318" s="731" t="s">
        <v>611</v>
      </c>
      <c r="H318" s="731">
        <v>201608</v>
      </c>
      <c r="I318" s="731">
        <v>201608</v>
      </c>
      <c r="J318" s="731" t="s">
        <v>1160</v>
      </c>
      <c r="K318" s="731" t="s">
        <v>1162</v>
      </c>
      <c r="L318" s="734">
        <v>36.1</v>
      </c>
      <c r="M318" s="734">
        <v>6</v>
      </c>
      <c r="N318" s="735">
        <v>216.6</v>
      </c>
    </row>
    <row r="319" spans="1:14" ht="14.45" customHeight="1" x14ac:dyDescent="0.2">
      <c r="A319" s="729" t="s">
        <v>576</v>
      </c>
      <c r="B319" s="730" t="s">
        <v>577</v>
      </c>
      <c r="C319" s="731" t="s">
        <v>590</v>
      </c>
      <c r="D319" s="732" t="s">
        <v>591</v>
      </c>
      <c r="E319" s="733">
        <v>50113001</v>
      </c>
      <c r="F319" s="732" t="s">
        <v>610</v>
      </c>
      <c r="G319" s="731" t="s">
        <v>622</v>
      </c>
      <c r="H319" s="731">
        <v>105496</v>
      </c>
      <c r="I319" s="731">
        <v>5496</v>
      </c>
      <c r="J319" s="731" t="s">
        <v>1163</v>
      </c>
      <c r="K319" s="731" t="s">
        <v>1164</v>
      </c>
      <c r="L319" s="734">
        <v>75.185000000000002</v>
      </c>
      <c r="M319" s="734">
        <v>2</v>
      </c>
      <c r="N319" s="735">
        <v>150.37</v>
      </c>
    </row>
    <row r="320" spans="1:14" ht="14.45" customHeight="1" x14ac:dyDescent="0.2">
      <c r="A320" s="729" t="s">
        <v>576</v>
      </c>
      <c r="B320" s="730" t="s">
        <v>577</v>
      </c>
      <c r="C320" s="731" t="s">
        <v>590</v>
      </c>
      <c r="D320" s="732" t="s">
        <v>591</v>
      </c>
      <c r="E320" s="733">
        <v>50113001</v>
      </c>
      <c r="F320" s="732" t="s">
        <v>610</v>
      </c>
      <c r="G320" s="731" t="s">
        <v>622</v>
      </c>
      <c r="H320" s="731">
        <v>199600</v>
      </c>
      <c r="I320" s="731">
        <v>99600</v>
      </c>
      <c r="J320" s="731" t="s">
        <v>1163</v>
      </c>
      <c r="K320" s="731" t="s">
        <v>1165</v>
      </c>
      <c r="L320" s="734">
        <v>99.890000000000015</v>
      </c>
      <c r="M320" s="734">
        <v>2</v>
      </c>
      <c r="N320" s="735">
        <v>199.78000000000003</v>
      </c>
    </row>
    <row r="321" spans="1:14" ht="14.45" customHeight="1" x14ac:dyDescent="0.2">
      <c r="A321" s="729" t="s">
        <v>576</v>
      </c>
      <c r="B321" s="730" t="s">
        <v>577</v>
      </c>
      <c r="C321" s="731" t="s">
        <v>590</v>
      </c>
      <c r="D321" s="732" t="s">
        <v>591</v>
      </c>
      <c r="E321" s="733">
        <v>50113001</v>
      </c>
      <c r="F321" s="732" t="s">
        <v>610</v>
      </c>
      <c r="G321" s="731" t="s">
        <v>622</v>
      </c>
      <c r="H321" s="731">
        <v>153950</v>
      </c>
      <c r="I321" s="731">
        <v>53950</v>
      </c>
      <c r="J321" s="731" t="s">
        <v>1166</v>
      </c>
      <c r="K321" s="731" t="s">
        <v>1167</v>
      </c>
      <c r="L321" s="734">
        <v>91.43</v>
      </c>
      <c r="M321" s="734">
        <v>1</v>
      </c>
      <c r="N321" s="735">
        <v>91.43</v>
      </c>
    </row>
    <row r="322" spans="1:14" ht="14.45" customHeight="1" x14ac:dyDescent="0.2">
      <c r="A322" s="729" t="s">
        <v>576</v>
      </c>
      <c r="B322" s="730" t="s">
        <v>577</v>
      </c>
      <c r="C322" s="731" t="s">
        <v>590</v>
      </c>
      <c r="D322" s="732" t="s">
        <v>591</v>
      </c>
      <c r="E322" s="733">
        <v>50113001</v>
      </c>
      <c r="F322" s="732" t="s">
        <v>610</v>
      </c>
      <c r="G322" s="731" t="s">
        <v>622</v>
      </c>
      <c r="H322" s="731">
        <v>233360</v>
      </c>
      <c r="I322" s="731">
        <v>233360</v>
      </c>
      <c r="J322" s="731" t="s">
        <v>1168</v>
      </c>
      <c r="K322" s="731" t="s">
        <v>1169</v>
      </c>
      <c r="L322" s="734">
        <v>21.959999999999997</v>
      </c>
      <c r="M322" s="734">
        <v>6</v>
      </c>
      <c r="N322" s="735">
        <v>131.76</v>
      </c>
    </row>
    <row r="323" spans="1:14" ht="14.45" customHeight="1" x14ac:dyDescent="0.2">
      <c r="A323" s="729" t="s">
        <v>576</v>
      </c>
      <c r="B323" s="730" t="s">
        <v>577</v>
      </c>
      <c r="C323" s="731" t="s">
        <v>590</v>
      </c>
      <c r="D323" s="732" t="s">
        <v>591</v>
      </c>
      <c r="E323" s="733">
        <v>50113001</v>
      </c>
      <c r="F323" s="732" t="s">
        <v>610</v>
      </c>
      <c r="G323" s="731" t="s">
        <v>622</v>
      </c>
      <c r="H323" s="731">
        <v>233366</v>
      </c>
      <c r="I323" s="731">
        <v>233366</v>
      </c>
      <c r="J323" s="731" t="s">
        <v>1168</v>
      </c>
      <c r="K323" s="731" t="s">
        <v>1170</v>
      </c>
      <c r="L323" s="734">
        <v>45.568000000000005</v>
      </c>
      <c r="M323" s="734">
        <v>10</v>
      </c>
      <c r="N323" s="735">
        <v>455.68000000000006</v>
      </c>
    </row>
    <row r="324" spans="1:14" ht="14.45" customHeight="1" x14ac:dyDescent="0.2">
      <c r="A324" s="729" t="s">
        <v>576</v>
      </c>
      <c r="B324" s="730" t="s">
        <v>577</v>
      </c>
      <c r="C324" s="731" t="s">
        <v>590</v>
      </c>
      <c r="D324" s="732" t="s">
        <v>591</v>
      </c>
      <c r="E324" s="733">
        <v>50113001</v>
      </c>
      <c r="F324" s="732" t="s">
        <v>610</v>
      </c>
      <c r="G324" s="731" t="s">
        <v>622</v>
      </c>
      <c r="H324" s="731">
        <v>849578</v>
      </c>
      <c r="I324" s="731">
        <v>149480</v>
      </c>
      <c r="J324" s="731" t="s">
        <v>1171</v>
      </c>
      <c r="K324" s="731" t="s">
        <v>1172</v>
      </c>
      <c r="L324" s="734">
        <v>58.517272727272719</v>
      </c>
      <c r="M324" s="734">
        <v>11</v>
      </c>
      <c r="N324" s="735">
        <v>643.68999999999994</v>
      </c>
    </row>
    <row r="325" spans="1:14" ht="14.45" customHeight="1" x14ac:dyDescent="0.2">
      <c r="A325" s="729" t="s">
        <v>576</v>
      </c>
      <c r="B325" s="730" t="s">
        <v>577</v>
      </c>
      <c r="C325" s="731" t="s">
        <v>590</v>
      </c>
      <c r="D325" s="732" t="s">
        <v>591</v>
      </c>
      <c r="E325" s="733">
        <v>50113001</v>
      </c>
      <c r="F325" s="732" t="s">
        <v>610</v>
      </c>
      <c r="G325" s="731" t="s">
        <v>622</v>
      </c>
      <c r="H325" s="731">
        <v>149483</v>
      </c>
      <c r="I325" s="731">
        <v>149483</v>
      </c>
      <c r="J325" s="731" t="s">
        <v>1171</v>
      </c>
      <c r="K325" s="731" t="s">
        <v>1173</v>
      </c>
      <c r="L325" s="734">
        <v>138.94999999999999</v>
      </c>
      <c r="M325" s="734">
        <v>7</v>
      </c>
      <c r="N325" s="735">
        <v>972.65</v>
      </c>
    </row>
    <row r="326" spans="1:14" ht="14.45" customHeight="1" x14ac:dyDescent="0.2">
      <c r="A326" s="729" t="s">
        <v>576</v>
      </c>
      <c r="B326" s="730" t="s">
        <v>577</v>
      </c>
      <c r="C326" s="731" t="s">
        <v>590</v>
      </c>
      <c r="D326" s="732" t="s">
        <v>591</v>
      </c>
      <c r="E326" s="733">
        <v>50113002</v>
      </c>
      <c r="F326" s="732" t="s">
        <v>1174</v>
      </c>
      <c r="G326" s="731" t="s">
        <v>611</v>
      </c>
      <c r="H326" s="731">
        <v>213103</v>
      </c>
      <c r="I326" s="731">
        <v>213103</v>
      </c>
      <c r="J326" s="731" t="s">
        <v>1175</v>
      </c>
      <c r="K326" s="731" t="s">
        <v>1176</v>
      </c>
      <c r="L326" s="734">
        <v>3625.37</v>
      </c>
      <c r="M326" s="734">
        <v>1</v>
      </c>
      <c r="N326" s="735">
        <v>3625.37</v>
      </c>
    </row>
    <row r="327" spans="1:14" ht="14.45" customHeight="1" x14ac:dyDescent="0.2">
      <c r="A327" s="729" t="s">
        <v>576</v>
      </c>
      <c r="B327" s="730" t="s">
        <v>577</v>
      </c>
      <c r="C327" s="731" t="s">
        <v>590</v>
      </c>
      <c r="D327" s="732" t="s">
        <v>591</v>
      </c>
      <c r="E327" s="733">
        <v>50113006</v>
      </c>
      <c r="F327" s="732" t="s">
        <v>1177</v>
      </c>
      <c r="G327" s="731" t="s">
        <v>622</v>
      </c>
      <c r="H327" s="731">
        <v>217108</v>
      </c>
      <c r="I327" s="731">
        <v>217108</v>
      </c>
      <c r="J327" s="731" t="s">
        <v>1178</v>
      </c>
      <c r="K327" s="731" t="s">
        <v>1179</v>
      </c>
      <c r="L327" s="734">
        <v>131.15</v>
      </c>
      <c r="M327" s="734">
        <v>6</v>
      </c>
      <c r="N327" s="735">
        <v>786.90000000000009</v>
      </c>
    </row>
    <row r="328" spans="1:14" ht="14.45" customHeight="1" x14ac:dyDescent="0.2">
      <c r="A328" s="729" t="s">
        <v>576</v>
      </c>
      <c r="B328" s="730" t="s">
        <v>577</v>
      </c>
      <c r="C328" s="731" t="s">
        <v>590</v>
      </c>
      <c r="D328" s="732" t="s">
        <v>591</v>
      </c>
      <c r="E328" s="733">
        <v>50113006</v>
      </c>
      <c r="F328" s="732" t="s">
        <v>1177</v>
      </c>
      <c r="G328" s="731" t="s">
        <v>622</v>
      </c>
      <c r="H328" s="731">
        <v>987792</v>
      </c>
      <c r="I328" s="731">
        <v>33749</v>
      </c>
      <c r="J328" s="731" t="s">
        <v>1180</v>
      </c>
      <c r="K328" s="731" t="s">
        <v>1181</v>
      </c>
      <c r="L328" s="734">
        <v>96.55</v>
      </c>
      <c r="M328" s="734">
        <v>1</v>
      </c>
      <c r="N328" s="735">
        <v>96.55</v>
      </c>
    </row>
    <row r="329" spans="1:14" ht="14.45" customHeight="1" x14ac:dyDescent="0.2">
      <c r="A329" s="729" t="s">
        <v>576</v>
      </c>
      <c r="B329" s="730" t="s">
        <v>577</v>
      </c>
      <c r="C329" s="731" t="s">
        <v>590</v>
      </c>
      <c r="D329" s="732" t="s">
        <v>591</v>
      </c>
      <c r="E329" s="733">
        <v>50113006</v>
      </c>
      <c r="F329" s="732" t="s">
        <v>1177</v>
      </c>
      <c r="G329" s="731" t="s">
        <v>622</v>
      </c>
      <c r="H329" s="731">
        <v>33936</v>
      </c>
      <c r="I329" s="731">
        <v>33936</v>
      </c>
      <c r="J329" s="731" t="s">
        <v>1182</v>
      </c>
      <c r="K329" s="731" t="s">
        <v>1183</v>
      </c>
      <c r="L329" s="734">
        <v>31.350000000000005</v>
      </c>
      <c r="M329" s="734">
        <v>6</v>
      </c>
      <c r="N329" s="735">
        <v>188.10000000000002</v>
      </c>
    </row>
    <row r="330" spans="1:14" ht="14.45" customHeight="1" x14ac:dyDescent="0.2">
      <c r="A330" s="729" t="s">
        <v>576</v>
      </c>
      <c r="B330" s="730" t="s">
        <v>577</v>
      </c>
      <c r="C330" s="731" t="s">
        <v>590</v>
      </c>
      <c r="D330" s="732" t="s">
        <v>591</v>
      </c>
      <c r="E330" s="733">
        <v>50113006</v>
      </c>
      <c r="F330" s="732" t="s">
        <v>1177</v>
      </c>
      <c r="G330" s="731" t="s">
        <v>622</v>
      </c>
      <c r="H330" s="731">
        <v>33847</v>
      </c>
      <c r="I330" s="731">
        <v>33847</v>
      </c>
      <c r="J330" s="731" t="s">
        <v>1184</v>
      </c>
      <c r="K330" s="731" t="s">
        <v>1179</v>
      </c>
      <c r="L330" s="734">
        <v>125.36000198765743</v>
      </c>
      <c r="M330" s="734">
        <v>1</v>
      </c>
      <c r="N330" s="735">
        <v>125.36000198765743</v>
      </c>
    </row>
    <row r="331" spans="1:14" ht="14.45" customHeight="1" x14ac:dyDescent="0.2">
      <c r="A331" s="729" t="s">
        <v>576</v>
      </c>
      <c r="B331" s="730" t="s">
        <v>577</v>
      </c>
      <c r="C331" s="731" t="s">
        <v>590</v>
      </c>
      <c r="D331" s="732" t="s">
        <v>591</v>
      </c>
      <c r="E331" s="733">
        <v>50113006</v>
      </c>
      <c r="F331" s="732" t="s">
        <v>1177</v>
      </c>
      <c r="G331" s="731" t="s">
        <v>611</v>
      </c>
      <c r="H331" s="731">
        <v>841761</v>
      </c>
      <c r="I331" s="731">
        <v>0</v>
      </c>
      <c r="J331" s="731" t="s">
        <v>1185</v>
      </c>
      <c r="K331" s="731" t="s">
        <v>329</v>
      </c>
      <c r="L331" s="734">
        <v>137.25</v>
      </c>
      <c r="M331" s="734">
        <v>21</v>
      </c>
      <c r="N331" s="735">
        <v>2882.25</v>
      </c>
    </row>
    <row r="332" spans="1:14" ht="14.45" customHeight="1" x14ac:dyDescent="0.2">
      <c r="A332" s="729" t="s">
        <v>576</v>
      </c>
      <c r="B332" s="730" t="s">
        <v>577</v>
      </c>
      <c r="C332" s="731" t="s">
        <v>590</v>
      </c>
      <c r="D332" s="732" t="s">
        <v>591</v>
      </c>
      <c r="E332" s="733">
        <v>50113006</v>
      </c>
      <c r="F332" s="732" t="s">
        <v>1177</v>
      </c>
      <c r="G332" s="731" t="s">
        <v>622</v>
      </c>
      <c r="H332" s="731">
        <v>133220</v>
      </c>
      <c r="I332" s="731">
        <v>33220</v>
      </c>
      <c r="J332" s="731" t="s">
        <v>1186</v>
      </c>
      <c r="K332" s="731" t="s">
        <v>1187</v>
      </c>
      <c r="L332" s="734">
        <v>195.89999999999998</v>
      </c>
      <c r="M332" s="734">
        <v>3</v>
      </c>
      <c r="N332" s="735">
        <v>587.69999999999993</v>
      </c>
    </row>
    <row r="333" spans="1:14" ht="14.45" customHeight="1" x14ac:dyDescent="0.2">
      <c r="A333" s="729" t="s">
        <v>576</v>
      </c>
      <c r="B333" s="730" t="s">
        <v>577</v>
      </c>
      <c r="C333" s="731" t="s">
        <v>590</v>
      </c>
      <c r="D333" s="732" t="s">
        <v>591</v>
      </c>
      <c r="E333" s="733">
        <v>50113011</v>
      </c>
      <c r="F333" s="732" t="s">
        <v>1188</v>
      </c>
      <c r="G333" s="731"/>
      <c r="H333" s="731"/>
      <c r="I333" s="731">
        <v>158152</v>
      </c>
      <c r="J333" s="731" t="s">
        <v>1189</v>
      </c>
      <c r="K333" s="731" t="s">
        <v>1190</v>
      </c>
      <c r="L333" s="734">
        <v>912.99003906250005</v>
      </c>
      <c r="M333" s="734">
        <v>10</v>
      </c>
      <c r="N333" s="735">
        <v>9129.900390625</v>
      </c>
    </row>
    <row r="334" spans="1:14" ht="14.45" customHeight="1" x14ac:dyDescent="0.2">
      <c r="A334" s="729" t="s">
        <v>576</v>
      </c>
      <c r="B334" s="730" t="s">
        <v>577</v>
      </c>
      <c r="C334" s="731" t="s">
        <v>590</v>
      </c>
      <c r="D334" s="732" t="s">
        <v>591</v>
      </c>
      <c r="E334" s="733">
        <v>50113013</v>
      </c>
      <c r="F334" s="732" t="s">
        <v>1191</v>
      </c>
      <c r="G334" s="731" t="s">
        <v>611</v>
      </c>
      <c r="H334" s="731">
        <v>203097</v>
      </c>
      <c r="I334" s="731">
        <v>203097</v>
      </c>
      <c r="J334" s="731" t="s">
        <v>1192</v>
      </c>
      <c r="K334" s="731" t="s">
        <v>1193</v>
      </c>
      <c r="L334" s="734">
        <v>167.09090909090909</v>
      </c>
      <c r="M334" s="734">
        <v>11</v>
      </c>
      <c r="N334" s="735">
        <v>1838</v>
      </c>
    </row>
    <row r="335" spans="1:14" ht="14.45" customHeight="1" x14ac:dyDescent="0.2">
      <c r="A335" s="729" t="s">
        <v>576</v>
      </c>
      <c r="B335" s="730" t="s">
        <v>577</v>
      </c>
      <c r="C335" s="731" t="s">
        <v>590</v>
      </c>
      <c r="D335" s="732" t="s">
        <v>591</v>
      </c>
      <c r="E335" s="733">
        <v>50113013</v>
      </c>
      <c r="F335" s="732" t="s">
        <v>1191</v>
      </c>
      <c r="G335" s="731" t="s">
        <v>611</v>
      </c>
      <c r="H335" s="731">
        <v>172972</v>
      </c>
      <c r="I335" s="731">
        <v>72972</v>
      </c>
      <c r="J335" s="731" t="s">
        <v>1194</v>
      </c>
      <c r="K335" s="731" t="s">
        <v>1195</v>
      </c>
      <c r="L335" s="734">
        <v>203.71999999999997</v>
      </c>
      <c r="M335" s="734">
        <v>39</v>
      </c>
      <c r="N335" s="735">
        <v>7945.079999999999</v>
      </c>
    </row>
    <row r="336" spans="1:14" ht="14.45" customHeight="1" x14ac:dyDescent="0.2">
      <c r="A336" s="729" t="s">
        <v>576</v>
      </c>
      <c r="B336" s="730" t="s">
        <v>577</v>
      </c>
      <c r="C336" s="731" t="s">
        <v>590</v>
      </c>
      <c r="D336" s="732" t="s">
        <v>591</v>
      </c>
      <c r="E336" s="733">
        <v>50113013</v>
      </c>
      <c r="F336" s="732" t="s">
        <v>1191</v>
      </c>
      <c r="G336" s="731" t="s">
        <v>622</v>
      </c>
      <c r="H336" s="731">
        <v>105951</v>
      </c>
      <c r="I336" s="731">
        <v>5951</v>
      </c>
      <c r="J336" s="731" t="s">
        <v>1196</v>
      </c>
      <c r="K336" s="731" t="s">
        <v>1197</v>
      </c>
      <c r="L336" s="734">
        <v>113.75</v>
      </c>
      <c r="M336" s="734">
        <v>2</v>
      </c>
      <c r="N336" s="735">
        <v>227.5</v>
      </c>
    </row>
    <row r="337" spans="1:14" ht="14.45" customHeight="1" x14ac:dyDescent="0.2">
      <c r="A337" s="729" t="s">
        <v>576</v>
      </c>
      <c r="B337" s="730" t="s">
        <v>577</v>
      </c>
      <c r="C337" s="731" t="s">
        <v>590</v>
      </c>
      <c r="D337" s="732" t="s">
        <v>591</v>
      </c>
      <c r="E337" s="733">
        <v>50113013</v>
      </c>
      <c r="F337" s="732" t="s">
        <v>1191</v>
      </c>
      <c r="G337" s="731" t="s">
        <v>611</v>
      </c>
      <c r="H337" s="731">
        <v>201961</v>
      </c>
      <c r="I337" s="731">
        <v>201961</v>
      </c>
      <c r="J337" s="731" t="s">
        <v>1198</v>
      </c>
      <c r="K337" s="731" t="s">
        <v>1199</v>
      </c>
      <c r="L337" s="734">
        <v>316.54499999999996</v>
      </c>
      <c r="M337" s="734">
        <v>28</v>
      </c>
      <c r="N337" s="735">
        <v>8863.2599999999984</v>
      </c>
    </row>
    <row r="338" spans="1:14" ht="14.45" customHeight="1" x14ac:dyDescent="0.2">
      <c r="A338" s="729" t="s">
        <v>576</v>
      </c>
      <c r="B338" s="730" t="s">
        <v>577</v>
      </c>
      <c r="C338" s="731" t="s">
        <v>590</v>
      </c>
      <c r="D338" s="732" t="s">
        <v>591</v>
      </c>
      <c r="E338" s="733">
        <v>50113013</v>
      </c>
      <c r="F338" s="732" t="s">
        <v>1191</v>
      </c>
      <c r="G338" s="731" t="s">
        <v>611</v>
      </c>
      <c r="H338" s="731">
        <v>136083</v>
      </c>
      <c r="I338" s="731">
        <v>136083</v>
      </c>
      <c r="J338" s="731" t="s">
        <v>1200</v>
      </c>
      <c r="K338" s="731" t="s">
        <v>1201</v>
      </c>
      <c r="L338" s="734">
        <v>474.12353535353503</v>
      </c>
      <c r="M338" s="734">
        <v>29.700000000000017</v>
      </c>
      <c r="N338" s="735">
        <v>14081.468999999999</v>
      </c>
    </row>
    <row r="339" spans="1:14" ht="14.45" customHeight="1" x14ac:dyDescent="0.2">
      <c r="A339" s="729" t="s">
        <v>576</v>
      </c>
      <c r="B339" s="730" t="s">
        <v>577</v>
      </c>
      <c r="C339" s="731" t="s">
        <v>590</v>
      </c>
      <c r="D339" s="732" t="s">
        <v>591</v>
      </c>
      <c r="E339" s="733">
        <v>50113013</v>
      </c>
      <c r="F339" s="732" t="s">
        <v>1191</v>
      </c>
      <c r="G339" s="731" t="s">
        <v>611</v>
      </c>
      <c r="H339" s="731">
        <v>498791</v>
      </c>
      <c r="I339" s="731">
        <v>9999999</v>
      </c>
      <c r="J339" s="731" t="s">
        <v>1202</v>
      </c>
      <c r="K339" s="731" t="s">
        <v>1203</v>
      </c>
      <c r="L339" s="734">
        <v>1316.8649999999991</v>
      </c>
      <c r="M339" s="734">
        <v>9.1600000000000037</v>
      </c>
      <c r="N339" s="735">
        <v>12062.483399999997</v>
      </c>
    </row>
    <row r="340" spans="1:14" ht="14.45" customHeight="1" x14ac:dyDescent="0.2">
      <c r="A340" s="729" t="s">
        <v>576</v>
      </c>
      <c r="B340" s="730" t="s">
        <v>577</v>
      </c>
      <c r="C340" s="731" t="s">
        <v>590</v>
      </c>
      <c r="D340" s="732" t="s">
        <v>591</v>
      </c>
      <c r="E340" s="733">
        <v>50113013</v>
      </c>
      <c r="F340" s="732" t="s">
        <v>1191</v>
      </c>
      <c r="G340" s="731" t="s">
        <v>622</v>
      </c>
      <c r="H340" s="731">
        <v>164831</v>
      </c>
      <c r="I340" s="731">
        <v>64831</v>
      </c>
      <c r="J340" s="731" t="s">
        <v>1204</v>
      </c>
      <c r="K340" s="731" t="s">
        <v>1205</v>
      </c>
      <c r="L340" s="734">
        <v>196.02</v>
      </c>
      <c r="M340" s="734">
        <v>6</v>
      </c>
      <c r="N340" s="735">
        <v>1176.1200000000001</v>
      </c>
    </row>
    <row r="341" spans="1:14" ht="14.45" customHeight="1" x14ac:dyDescent="0.2">
      <c r="A341" s="729" t="s">
        <v>576</v>
      </c>
      <c r="B341" s="730" t="s">
        <v>577</v>
      </c>
      <c r="C341" s="731" t="s">
        <v>590</v>
      </c>
      <c r="D341" s="732" t="s">
        <v>591</v>
      </c>
      <c r="E341" s="733">
        <v>50113013</v>
      </c>
      <c r="F341" s="732" t="s">
        <v>1191</v>
      </c>
      <c r="G341" s="731" t="s">
        <v>611</v>
      </c>
      <c r="H341" s="731">
        <v>183926</v>
      </c>
      <c r="I341" s="731">
        <v>183926</v>
      </c>
      <c r="J341" s="731" t="s">
        <v>1206</v>
      </c>
      <c r="K341" s="731" t="s">
        <v>1207</v>
      </c>
      <c r="L341" s="734">
        <v>129.12516728624524</v>
      </c>
      <c r="M341" s="734">
        <v>53.800000000000082</v>
      </c>
      <c r="N341" s="735">
        <v>6946.9340000000047</v>
      </c>
    </row>
    <row r="342" spans="1:14" ht="14.45" customHeight="1" x14ac:dyDescent="0.2">
      <c r="A342" s="729" t="s">
        <v>576</v>
      </c>
      <c r="B342" s="730" t="s">
        <v>577</v>
      </c>
      <c r="C342" s="731" t="s">
        <v>590</v>
      </c>
      <c r="D342" s="732" t="s">
        <v>591</v>
      </c>
      <c r="E342" s="733">
        <v>50113013</v>
      </c>
      <c r="F342" s="732" t="s">
        <v>1191</v>
      </c>
      <c r="G342" s="731" t="s">
        <v>611</v>
      </c>
      <c r="H342" s="731">
        <v>117171</v>
      </c>
      <c r="I342" s="731">
        <v>17171</v>
      </c>
      <c r="J342" s="731" t="s">
        <v>1208</v>
      </c>
      <c r="K342" s="731" t="s">
        <v>1209</v>
      </c>
      <c r="L342" s="734">
        <v>72.839999999999975</v>
      </c>
      <c r="M342" s="734">
        <v>3</v>
      </c>
      <c r="N342" s="735">
        <v>218.51999999999992</v>
      </c>
    </row>
    <row r="343" spans="1:14" ht="14.45" customHeight="1" x14ac:dyDescent="0.2">
      <c r="A343" s="729" t="s">
        <v>576</v>
      </c>
      <c r="B343" s="730" t="s">
        <v>577</v>
      </c>
      <c r="C343" s="731" t="s">
        <v>590</v>
      </c>
      <c r="D343" s="732" t="s">
        <v>591</v>
      </c>
      <c r="E343" s="733">
        <v>50113013</v>
      </c>
      <c r="F343" s="732" t="s">
        <v>1191</v>
      </c>
      <c r="G343" s="731" t="s">
        <v>611</v>
      </c>
      <c r="H343" s="731">
        <v>131656</v>
      </c>
      <c r="I343" s="731">
        <v>131656</v>
      </c>
      <c r="J343" s="731" t="s">
        <v>1210</v>
      </c>
      <c r="K343" s="731" t="s">
        <v>1211</v>
      </c>
      <c r="L343" s="734">
        <v>517</v>
      </c>
      <c r="M343" s="734">
        <v>1</v>
      </c>
      <c r="N343" s="735">
        <v>517</v>
      </c>
    </row>
    <row r="344" spans="1:14" ht="14.45" customHeight="1" x14ac:dyDescent="0.2">
      <c r="A344" s="729" t="s">
        <v>576</v>
      </c>
      <c r="B344" s="730" t="s">
        <v>577</v>
      </c>
      <c r="C344" s="731" t="s">
        <v>590</v>
      </c>
      <c r="D344" s="732" t="s">
        <v>591</v>
      </c>
      <c r="E344" s="733">
        <v>50113013</v>
      </c>
      <c r="F344" s="732" t="s">
        <v>1191</v>
      </c>
      <c r="G344" s="731" t="s">
        <v>329</v>
      </c>
      <c r="H344" s="731">
        <v>121240</v>
      </c>
      <c r="I344" s="731">
        <v>121240</v>
      </c>
      <c r="J344" s="731" t="s">
        <v>1212</v>
      </c>
      <c r="K344" s="731" t="s">
        <v>1213</v>
      </c>
      <c r="L344" s="734">
        <v>374</v>
      </c>
      <c r="M344" s="734">
        <v>13</v>
      </c>
      <c r="N344" s="735">
        <v>4862</v>
      </c>
    </row>
    <row r="345" spans="1:14" ht="14.45" customHeight="1" x14ac:dyDescent="0.2">
      <c r="A345" s="729" t="s">
        <v>576</v>
      </c>
      <c r="B345" s="730" t="s">
        <v>577</v>
      </c>
      <c r="C345" s="731" t="s">
        <v>590</v>
      </c>
      <c r="D345" s="732" t="s">
        <v>591</v>
      </c>
      <c r="E345" s="733">
        <v>50113013</v>
      </c>
      <c r="F345" s="732" t="s">
        <v>1191</v>
      </c>
      <c r="G345" s="731" t="s">
        <v>611</v>
      </c>
      <c r="H345" s="731">
        <v>162180</v>
      </c>
      <c r="I345" s="731">
        <v>162180</v>
      </c>
      <c r="J345" s="731" t="s">
        <v>1214</v>
      </c>
      <c r="K345" s="731" t="s">
        <v>1215</v>
      </c>
      <c r="L345" s="734">
        <v>341</v>
      </c>
      <c r="M345" s="734">
        <v>12.2</v>
      </c>
      <c r="N345" s="735">
        <v>4160.2</v>
      </c>
    </row>
    <row r="346" spans="1:14" ht="14.45" customHeight="1" x14ac:dyDescent="0.2">
      <c r="A346" s="729" t="s">
        <v>576</v>
      </c>
      <c r="B346" s="730" t="s">
        <v>577</v>
      </c>
      <c r="C346" s="731" t="s">
        <v>590</v>
      </c>
      <c r="D346" s="732" t="s">
        <v>591</v>
      </c>
      <c r="E346" s="733">
        <v>50113013</v>
      </c>
      <c r="F346" s="732" t="s">
        <v>1191</v>
      </c>
      <c r="G346" s="731" t="s">
        <v>611</v>
      </c>
      <c r="H346" s="731">
        <v>162187</v>
      </c>
      <c r="I346" s="731">
        <v>162187</v>
      </c>
      <c r="J346" s="731" t="s">
        <v>1216</v>
      </c>
      <c r="K346" s="731" t="s">
        <v>1217</v>
      </c>
      <c r="L346" s="734">
        <v>670.99998433473081</v>
      </c>
      <c r="M346" s="734">
        <v>15.199999999999998</v>
      </c>
      <c r="N346" s="735">
        <v>10199.199761887907</v>
      </c>
    </row>
    <row r="347" spans="1:14" ht="14.45" customHeight="1" x14ac:dyDescent="0.2">
      <c r="A347" s="729" t="s">
        <v>576</v>
      </c>
      <c r="B347" s="730" t="s">
        <v>577</v>
      </c>
      <c r="C347" s="731" t="s">
        <v>590</v>
      </c>
      <c r="D347" s="732" t="s">
        <v>591</v>
      </c>
      <c r="E347" s="733">
        <v>50113013</v>
      </c>
      <c r="F347" s="732" t="s">
        <v>1191</v>
      </c>
      <c r="G347" s="731" t="s">
        <v>622</v>
      </c>
      <c r="H347" s="731">
        <v>849887</v>
      </c>
      <c r="I347" s="731">
        <v>129834</v>
      </c>
      <c r="J347" s="731" t="s">
        <v>1218</v>
      </c>
      <c r="K347" s="731" t="s">
        <v>1219</v>
      </c>
      <c r="L347" s="734">
        <v>150.69999999999999</v>
      </c>
      <c r="M347" s="734">
        <v>8</v>
      </c>
      <c r="N347" s="735">
        <v>1205.5999999999999</v>
      </c>
    </row>
    <row r="348" spans="1:14" ht="14.45" customHeight="1" x14ac:dyDescent="0.2">
      <c r="A348" s="729" t="s">
        <v>576</v>
      </c>
      <c r="B348" s="730" t="s">
        <v>577</v>
      </c>
      <c r="C348" s="731" t="s">
        <v>590</v>
      </c>
      <c r="D348" s="732" t="s">
        <v>591</v>
      </c>
      <c r="E348" s="733">
        <v>50113013</v>
      </c>
      <c r="F348" s="732" t="s">
        <v>1191</v>
      </c>
      <c r="G348" s="731" t="s">
        <v>622</v>
      </c>
      <c r="H348" s="731">
        <v>849655</v>
      </c>
      <c r="I348" s="731">
        <v>129836</v>
      </c>
      <c r="J348" s="731" t="s">
        <v>1220</v>
      </c>
      <c r="K348" s="731" t="s">
        <v>1219</v>
      </c>
      <c r="L348" s="734">
        <v>264</v>
      </c>
      <c r="M348" s="734">
        <v>10</v>
      </c>
      <c r="N348" s="735">
        <v>2640</v>
      </c>
    </row>
    <row r="349" spans="1:14" ht="14.45" customHeight="1" x14ac:dyDescent="0.2">
      <c r="A349" s="729" t="s">
        <v>576</v>
      </c>
      <c r="B349" s="730" t="s">
        <v>577</v>
      </c>
      <c r="C349" s="731" t="s">
        <v>590</v>
      </c>
      <c r="D349" s="732" t="s">
        <v>591</v>
      </c>
      <c r="E349" s="733">
        <v>50113013</v>
      </c>
      <c r="F349" s="732" t="s">
        <v>1191</v>
      </c>
      <c r="G349" s="731" t="s">
        <v>611</v>
      </c>
      <c r="H349" s="731">
        <v>101066</v>
      </c>
      <c r="I349" s="731">
        <v>1066</v>
      </c>
      <c r="J349" s="731" t="s">
        <v>1221</v>
      </c>
      <c r="K349" s="731" t="s">
        <v>1222</v>
      </c>
      <c r="L349" s="734">
        <v>57.268333333333338</v>
      </c>
      <c r="M349" s="734">
        <v>6</v>
      </c>
      <c r="N349" s="735">
        <v>343.61</v>
      </c>
    </row>
    <row r="350" spans="1:14" ht="14.45" customHeight="1" x14ac:dyDescent="0.2">
      <c r="A350" s="729" t="s">
        <v>576</v>
      </c>
      <c r="B350" s="730" t="s">
        <v>577</v>
      </c>
      <c r="C350" s="731" t="s">
        <v>590</v>
      </c>
      <c r="D350" s="732" t="s">
        <v>591</v>
      </c>
      <c r="E350" s="733">
        <v>50113013</v>
      </c>
      <c r="F350" s="732" t="s">
        <v>1191</v>
      </c>
      <c r="G350" s="731" t="s">
        <v>611</v>
      </c>
      <c r="H350" s="731">
        <v>207280</v>
      </c>
      <c r="I350" s="731">
        <v>207280</v>
      </c>
      <c r="J350" s="731" t="s">
        <v>1223</v>
      </c>
      <c r="K350" s="731" t="s">
        <v>1224</v>
      </c>
      <c r="L350" s="734">
        <v>129.82000000000002</v>
      </c>
      <c r="M350" s="734">
        <v>1</v>
      </c>
      <c r="N350" s="735">
        <v>129.82000000000002</v>
      </c>
    </row>
    <row r="351" spans="1:14" ht="14.45" customHeight="1" x14ac:dyDescent="0.2">
      <c r="A351" s="729" t="s">
        <v>576</v>
      </c>
      <c r="B351" s="730" t="s">
        <v>577</v>
      </c>
      <c r="C351" s="731" t="s">
        <v>590</v>
      </c>
      <c r="D351" s="732" t="s">
        <v>591</v>
      </c>
      <c r="E351" s="733">
        <v>50113013</v>
      </c>
      <c r="F351" s="732" t="s">
        <v>1191</v>
      </c>
      <c r="G351" s="731" t="s">
        <v>611</v>
      </c>
      <c r="H351" s="731">
        <v>847476</v>
      </c>
      <c r="I351" s="731">
        <v>112782</v>
      </c>
      <c r="J351" s="731" t="s">
        <v>1225</v>
      </c>
      <c r="K351" s="731" t="s">
        <v>1226</v>
      </c>
      <c r="L351" s="734">
        <v>728.75</v>
      </c>
      <c r="M351" s="734">
        <v>1.75</v>
      </c>
      <c r="N351" s="735">
        <v>1275.3125</v>
      </c>
    </row>
    <row r="352" spans="1:14" ht="14.45" customHeight="1" x14ac:dyDescent="0.2">
      <c r="A352" s="729" t="s">
        <v>576</v>
      </c>
      <c r="B352" s="730" t="s">
        <v>577</v>
      </c>
      <c r="C352" s="731" t="s">
        <v>590</v>
      </c>
      <c r="D352" s="732" t="s">
        <v>591</v>
      </c>
      <c r="E352" s="733">
        <v>50113013</v>
      </c>
      <c r="F352" s="732" t="s">
        <v>1191</v>
      </c>
      <c r="G352" s="731" t="s">
        <v>611</v>
      </c>
      <c r="H352" s="731">
        <v>394618</v>
      </c>
      <c r="I352" s="731">
        <v>112786</v>
      </c>
      <c r="J352" s="731" t="s">
        <v>1227</v>
      </c>
      <c r="K352" s="731" t="s">
        <v>1228</v>
      </c>
      <c r="L352" s="734">
        <v>332.2957777777778</v>
      </c>
      <c r="M352" s="734">
        <v>4.5</v>
      </c>
      <c r="N352" s="735">
        <v>1495.3310000000001</v>
      </c>
    </row>
    <row r="353" spans="1:14" ht="14.45" customHeight="1" x14ac:dyDescent="0.2">
      <c r="A353" s="729" t="s">
        <v>576</v>
      </c>
      <c r="B353" s="730" t="s">
        <v>577</v>
      </c>
      <c r="C353" s="731" t="s">
        <v>590</v>
      </c>
      <c r="D353" s="732" t="s">
        <v>591</v>
      </c>
      <c r="E353" s="733">
        <v>50113013</v>
      </c>
      <c r="F353" s="732" t="s">
        <v>1191</v>
      </c>
      <c r="G353" s="731" t="s">
        <v>611</v>
      </c>
      <c r="H353" s="731">
        <v>96414</v>
      </c>
      <c r="I353" s="731">
        <v>96414</v>
      </c>
      <c r="J353" s="731" t="s">
        <v>1229</v>
      </c>
      <c r="K353" s="731" t="s">
        <v>1230</v>
      </c>
      <c r="L353" s="734">
        <v>59.2</v>
      </c>
      <c r="M353" s="734">
        <v>4</v>
      </c>
      <c r="N353" s="735">
        <v>236.8</v>
      </c>
    </row>
    <row r="354" spans="1:14" ht="14.45" customHeight="1" x14ac:dyDescent="0.2">
      <c r="A354" s="729" t="s">
        <v>576</v>
      </c>
      <c r="B354" s="730" t="s">
        <v>577</v>
      </c>
      <c r="C354" s="731" t="s">
        <v>590</v>
      </c>
      <c r="D354" s="732" t="s">
        <v>591</v>
      </c>
      <c r="E354" s="733">
        <v>50113013</v>
      </c>
      <c r="F354" s="732" t="s">
        <v>1191</v>
      </c>
      <c r="G354" s="731" t="s">
        <v>622</v>
      </c>
      <c r="H354" s="731">
        <v>197699</v>
      </c>
      <c r="I354" s="731">
        <v>197699</v>
      </c>
      <c r="J354" s="731" t="s">
        <v>1231</v>
      </c>
      <c r="K354" s="731" t="s">
        <v>1232</v>
      </c>
      <c r="L354" s="734">
        <v>6132.4133333333339</v>
      </c>
      <c r="M354" s="734">
        <v>3</v>
      </c>
      <c r="N354" s="735">
        <v>18397.240000000002</v>
      </c>
    </row>
    <row r="355" spans="1:14" ht="14.45" customHeight="1" x14ac:dyDescent="0.2">
      <c r="A355" s="729" t="s">
        <v>576</v>
      </c>
      <c r="B355" s="730" t="s">
        <v>577</v>
      </c>
      <c r="C355" s="731" t="s">
        <v>590</v>
      </c>
      <c r="D355" s="732" t="s">
        <v>591</v>
      </c>
      <c r="E355" s="733">
        <v>50113013</v>
      </c>
      <c r="F355" s="732" t="s">
        <v>1191</v>
      </c>
      <c r="G355" s="731" t="s">
        <v>611</v>
      </c>
      <c r="H355" s="731">
        <v>846019</v>
      </c>
      <c r="I355" s="731">
        <v>107744</v>
      </c>
      <c r="J355" s="731" t="s">
        <v>1233</v>
      </c>
      <c r="K355" s="731" t="s">
        <v>1234</v>
      </c>
      <c r="L355" s="734">
        <v>162.80000000000001</v>
      </c>
      <c r="M355" s="734">
        <v>1</v>
      </c>
      <c r="N355" s="735">
        <v>162.80000000000001</v>
      </c>
    </row>
    <row r="356" spans="1:14" ht="14.45" customHeight="1" x14ac:dyDescent="0.2">
      <c r="A356" s="729" t="s">
        <v>576</v>
      </c>
      <c r="B356" s="730" t="s">
        <v>577</v>
      </c>
      <c r="C356" s="731" t="s">
        <v>590</v>
      </c>
      <c r="D356" s="732" t="s">
        <v>591</v>
      </c>
      <c r="E356" s="733">
        <v>50113013</v>
      </c>
      <c r="F356" s="732" t="s">
        <v>1191</v>
      </c>
      <c r="G356" s="731" t="s">
        <v>295</v>
      </c>
      <c r="H356" s="731">
        <v>134595</v>
      </c>
      <c r="I356" s="731">
        <v>134595</v>
      </c>
      <c r="J356" s="731" t="s">
        <v>1235</v>
      </c>
      <c r="K356" s="731" t="s">
        <v>1236</v>
      </c>
      <c r="L356" s="734">
        <v>416.78000000000009</v>
      </c>
      <c r="M356" s="734">
        <v>1</v>
      </c>
      <c r="N356" s="735">
        <v>416.78000000000009</v>
      </c>
    </row>
    <row r="357" spans="1:14" ht="14.45" customHeight="1" x14ac:dyDescent="0.2">
      <c r="A357" s="729" t="s">
        <v>576</v>
      </c>
      <c r="B357" s="730" t="s">
        <v>577</v>
      </c>
      <c r="C357" s="731" t="s">
        <v>590</v>
      </c>
      <c r="D357" s="732" t="s">
        <v>591</v>
      </c>
      <c r="E357" s="733">
        <v>50113013</v>
      </c>
      <c r="F357" s="732" t="s">
        <v>1191</v>
      </c>
      <c r="G357" s="731" t="s">
        <v>622</v>
      </c>
      <c r="H357" s="731">
        <v>173750</v>
      </c>
      <c r="I357" s="731">
        <v>173750</v>
      </c>
      <c r="J357" s="731" t="s">
        <v>1237</v>
      </c>
      <c r="K357" s="731" t="s">
        <v>1238</v>
      </c>
      <c r="L357" s="734">
        <v>825.08</v>
      </c>
      <c r="M357" s="734">
        <v>6</v>
      </c>
      <c r="N357" s="735">
        <v>4950.4800000000005</v>
      </c>
    </row>
    <row r="358" spans="1:14" ht="14.45" customHeight="1" x14ac:dyDescent="0.2">
      <c r="A358" s="729" t="s">
        <v>576</v>
      </c>
      <c r="B358" s="730" t="s">
        <v>577</v>
      </c>
      <c r="C358" s="731" t="s">
        <v>590</v>
      </c>
      <c r="D358" s="732" t="s">
        <v>591</v>
      </c>
      <c r="E358" s="733">
        <v>50113013</v>
      </c>
      <c r="F358" s="732" t="s">
        <v>1191</v>
      </c>
      <c r="G358" s="731" t="s">
        <v>329</v>
      </c>
      <c r="H358" s="731">
        <v>224407</v>
      </c>
      <c r="I358" s="731">
        <v>224407</v>
      </c>
      <c r="J358" s="731" t="s">
        <v>1239</v>
      </c>
      <c r="K358" s="731" t="s">
        <v>1240</v>
      </c>
      <c r="L358" s="734">
        <v>188.45999999999995</v>
      </c>
      <c r="M358" s="734">
        <v>3</v>
      </c>
      <c r="N358" s="735">
        <v>565.37999999999988</v>
      </c>
    </row>
    <row r="359" spans="1:14" ht="14.45" customHeight="1" x14ac:dyDescent="0.2">
      <c r="A359" s="729" t="s">
        <v>576</v>
      </c>
      <c r="B359" s="730" t="s">
        <v>577</v>
      </c>
      <c r="C359" s="731" t="s">
        <v>590</v>
      </c>
      <c r="D359" s="732" t="s">
        <v>591</v>
      </c>
      <c r="E359" s="733">
        <v>50113013</v>
      </c>
      <c r="F359" s="732" t="s">
        <v>1191</v>
      </c>
      <c r="G359" s="731" t="s">
        <v>611</v>
      </c>
      <c r="H359" s="731">
        <v>193465</v>
      </c>
      <c r="I359" s="731">
        <v>93465</v>
      </c>
      <c r="J359" s="731" t="s">
        <v>1241</v>
      </c>
      <c r="K359" s="731" t="s">
        <v>1242</v>
      </c>
      <c r="L359" s="734">
        <v>76.659999999999982</v>
      </c>
      <c r="M359" s="734">
        <v>1</v>
      </c>
      <c r="N359" s="735">
        <v>76.659999999999982</v>
      </c>
    </row>
    <row r="360" spans="1:14" ht="14.45" customHeight="1" x14ac:dyDescent="0.2">
      <c r="A360" s="729" t="s">
        <v>576</v>
      </c>
      <c r="B360" s="730" t="s">
        <v>577</v>
      </c>
      <c r="C360" s="731" t="s">
        <v>590</v>
      </c>
      <c r="D360" s="732" t="s">
        <v>591</v>
      </c>
      <c r="E360" s="733">
        <v>50113013</v>
      </c>
      <c r="F360" s="732" t="s">
        <v>1191</v>
      </c>
      <c r="G360" s="731" t="s">
        <v>611</v>
      </c>
      <c r="H360" s="731">
        <v>201970</v>
      </c>
      <c r="I360" s="731">
        <v>201970</v>
      </c>
      <c r="J360" s="731" t="s">
        <v>1243</v>
      </c>
      <c r="K360" s="731" t="s">
        <v>1244</v>
      </c>
      <c r="L360" s="734">
        <v>72.241999999999976</v>
      </c>
      <c r="M360" s="734">
        <v>5</v>
      </c>
      <c r="N360" s="735">
        <v>361.20999999999987</v>
      </c>
    </row>
    <row r="361" spans="1:14" ht="14.45" customHeight="1" x14ac:dyDescent="0.2">
      <c r="A361" s="729" t="s">
        <v>576</v>
      </c>
      <c r="B361" s="730" t="s">
        <v>577</v>
      </c>
      <c r="C361" s="731" t="s">
        <v>590</v>
      </c>
      <c r="D361" s="732" t="s">
        <v>591</v>
      </c>
      <c r="E361" s="733">
        <v>50113013</v>
      </c>
      <c r="F361" s="732" t="s">
        <v>1191</v>
      </c>
      <c r="G361" s="731" t="s">
        <v>611</v>
      </c>
      <c r="H361" s="731">
        <v>201974</v>
      </c>
      <c r="I361" s="731">
        <v>201974</v>
      </c>
      <c r="J361" s="731" t="s">
        <v>1245</v>
      </c>
      <c r="K361" s="731" t="s">
        <v>1246</v>
      </c>
      <c r="L361" s="734">
        <v>216.09499999999997</v>
      </c>
      <c r="M361" s="734">
        <v>4</v>
      </c>
      <c r="N361" s="735">
        <v>864.37999999999988</v>
      </c>
    </row>
    <row r="362" spans="1:14" ht="14.45" customHeight="1" x14ac:dyDescent="0.2">
      <c r="A362" s="729" t="s">
        <v>576</v>
      </c>
      <c r="B362" s="730" t="s">
        <v>577</v>
      </c>
      <c r="C362" s="731" t="s">
        <v>590</v>
      </c>
      <c r="D362" s="732" t="s">
        <v>591</v>
      </c>
      <c r="E362" s="733">
        <v>50113013</v>
      </c>
      <c r="F362" s="732" t="s">
        <v>1191</v>
      </c>
      <c r="G362" s="731" t="s">
        <v>611</v>
      </c>
      <c r="H362" s="731">
        <v>113424</v>
      </c>
      <c r="I362" s="731">
        <v>9999999</v>
      </c>
      <c r="J362" s="731" t="s">
        <v>1247</v>
      </c>
      <c r="K362" s="731" t="s">
        <v>1248</v>
      </c>
      <c r="L362" s="734">
        <v>2278.75</v>
      </c>
      <c r="M362" s="734">
        <v>2</v>
      </c>
      <c r="N362" s="735">
        <v>4557.5</v>
      </c>
    </row>
    <row r="363" spans="1:14" ht="14.45" customHeight="1" x14ac:dyDescent="0.2">
      <c r="A363" s="729" t="s">
        <v>576</v>
      </c>
      <c r="B363" s="730" t="s">
        <v>577</v>
      </c>
      <c r="C363" s="731" t="s">
        <v>590</v>
      </c>
      <c r="D363" s="732" t="s">
        <v>591</v>
      </c>
      <c r="E363" s="733">
        <v>50113013</v>
      </c>
      <c r="F363" s="732" t="s">
        <v>1191</v>
      </c>
      <c r="G363" s="731" t="s">
        <v>611</v>
      </c>
      <c r="H363" s="731">
        <v>502239</v>
      </c>
      <c r="I363" s="731">
        <v>9999999</v>
      </c>
      <c r="J363" s="731" t="s">
        <v>1249</v>
      </c>
      <c r="K363" s="731" t="s">
        <v>1248</v>
      </c>
      <c r="L363" s="734">
        <v>2090</v>
      </c>
      <c r="M363" s="734">
        <v>2</v>
      </c>
      <c r="N363" s="735">
        <v>4180</v>
      </c>
    </row>
    <row r="364" spans="1:14" ht="14.45" customHeight="1" x14ac:dyDescent="0.2">
      <c r="A364" s="729" t="s">
        <v>576</v>
      </c>
      <c r="B364" s="730" t="s">
        <v>577</v>
      </c>
      <c r="C364" s="731" t="s">
        <v>590</v>
      </c>
      <c r="D364" s="732" t="s">
        <v>591</v>
      </c>
      <c r="E364" s="733">
        <v>50113013</v>
      </c>
      <c r="F364" s="732" t="s">
        <v>1191</v>
      </c>
      <c r="G364" s="731" t="s">
        <v>611</v>
      </c>
      <c r="H364" s="731">
        <v>192359</v>
      </c>
      <c r="I364" s="731">
        <v>92359</v>
      </c>
      <c r="J364" s="731" t="s">
        <v>1250</v>
      </c>
      <c r="K364" s="731" t="s">
        <v>1251</v>
      </c>
      <c r="L364" s="734">
        <v>43.639999999999993</v>
      </c>
      <c r="M364" s="734">
        <v>180</v>
      </c>
      <c r="N364" s="735">
        <v>7855.1999999999989</v>
      </c>
    </row>
    <row r="365" spans="1:14" ht="14.45" customHeight="1" x14ac:dyDescent="0.2">
      <c r="A365" s="729" t="s">
        <v>576</v>
      </c>
      <c r="B365" s="730" t="s">
        <v>577</v>
      </c>
      <c r="C365" s="731" t="s">
        <v>590</v>
      </c>
      <c r="D365" s="732" t="s">
        <v>591</v>
      </c>
      <c r="E365" s="733">
        <v>50113013</v>
      </c>
      <c r="F365" s="732" t="s">
        <v>1191</v>
      </c>
      <c r="G365" s="731" t="s">
        <v>329</v>
      </c>
      <c r="H365" s="731">
        <v>201030</v>
      </c>
      <c r="I365" s="731">
        <v>201030</v>
      </c>
      <c r="J365" s="731" t="s">
        <v>1252</v>
      </c>
      <c r="K365" s="731" t="s">
        <v>1253</v>
      </c>
      <c r="L365" s="734">
        <v>33.4</v>
      </c>
      <c r="M365" s="734">
        <v>200</v>
      </c>
      <c r="N365" s="735">
        <v>6680</v>
      </c>
    </row>
    <row r="366" spans="1:14" ht="14.45" customHeight="1" x14ac:dyDescent="0.2">
      <c r="A366" s="729" t="s">
        <v>576</v>
      </c>
      <c r="B366" s="730" t="s">
        <v>577</v>
      </c>
      <c r="C366" s="731" t="s">
        <v>590</v>
      </c>
      <c r="D366" s="732" t="s">
        <v>591</v>
      </c>
      <c r="E366" s="733">
        <v>50113013</v>
      </c>
      <c r="F366" s="732" t="s">
        <v>1191</v>
      </c>
      <c r="G366" s="731" t="s">
        <v>611</v>
      </c>
      <c r="H366" s="731">
        <v>106264</v>
      </c>
      <c r="I366" s="731">
        <v>6264</v>
      </c>
      <c r="J366" s="731" t="s">
        <v>1254</v>
      </c>
      <c r="K366" s="731" t="s">
        <v>1255</v>
      </c>
      <c r="L366" s="734">
        <v>31.64</v>
      </c>
      <c r="M366" s="734">
        <v>13</v>
      </c>
      <c r="N366" s="735">
        <v>411.32</v>
      </c>
    </row>
    <row r="367" spans="1:14" ht="14.45" customHeight="1" x14ac:dyDescent="0.2">
      <c r="A367" s="729" t="s">
        <v>576</v>
      </c>
      <c r="B367" s="730" t="s">
        <v>577</v>
      </c>
      <c r="C367" s="731" t="s">
        <v>590</v>
      </c>
      <c r="D367" s="732" t="s">
        <v>591</v>
      </c>
      <c r="E367" s="733">
        <v>50113013</v>
      </c>
      <c r="F367" s="732" t="s">
        <v>1191</v>
      </c>
      <c r="G367" s="731" t="s">
        <v>622</v>
      </c>
      <c r="H367" s="731">
        <v>126127</v>
      </c>
      <c r="I367" s="731">
        <v>26127</v>
      </c>
      <c r="J367" s="731" t="s">
        <v>1256</v>
      </c>
      <c r="K367" s="731" t="s">
        <v>1257</v>
      </c>
      <c r="L367" s="734">
        <v>2237.7300000000005</v>
      </c>
      <c r="M367" s="734">
        <v>5</v>
      </c>
      <c r="N367" s="735">
        <v>11188.650000000001</v>
      </c>
    </row>
    <row r="368" spans="1:14" ht="14.45" customHeight="1" x14ac:dyDescent="0.2">
      <c r="A368" s="729" t="s">
        <v>576</v>
      </c>
      <c r="B368" s="730" t="s">
        <v>577</v>
      </c>
      <c r="C368" s="731" t="s">
        <v>590</v>
      </c>
      <c r="D368" s="732" t="s">
        <v>591</v>
      </c>
      <c r="E368" s="733">
        <v>50113013</v>
      </c>
      <c r="F368" s="732" t="s">
        <v>1191</v>
      </c>
      <c r="G368" s="731" t="s">
        <v>611</v>
      </c>
      <c r="H368" s="731">
        <v>117149</v>
      </c>
      <c r="I368" s="731">
        <v>17149</v>
      </c>
      <c r="J368" s="731" t="s">
        <v>1258</v>
      </c>
      <c r="K368" s="731" t="s">
        <v>1259</v>
      </c>
      <c r="L368" s="734">
        <v>162.53</v>
      </c>
      <c r="M368" s="734">
        <v>20</v>
      </c>
      <c r="N368" s="735">
        <v>3250.6</v>
      </c>
    </row>
    <row r="369" spans="1:14" ht="14.45" customHeight="1" x14ac:dyDescent="0.2">
      <c r="A369" s="729" t="s">
        <v>576</v>
      </c>
      <c r="B369" s="730" t="s">
        <v>577</v>
      </c>
      <c r="C369" s="731" t="s">
        <v>590</v>
      </c>
      <c r="D369" s="732" t="s">
        <v>591</v>
      </c>
      <c r="E369" s="733">
        <v>50113013</v>
      </c>
      <c r="F369" s="732" t="s">
        <v>1191</v>
      </c>
      <c r="G369" s="731" t="s">
        <v>622</v>
      </c>
      <c r="H369" s="731">
        <v>166269</v>
      </c>
      <c r="I369" s="731">
        <v>166269</v>
      </c>
      <c r="J369" s="731" t="s">
        <v>1260</v>
      </c>
      <c r="K369" s="731" t="s">
        <v>1261</v>
      </c>
      <c r="L369" s="734">
        <v>52.88</v>
      </c>
      <c r="M369" s="734">
        <v>70</v>
      </c>
      <c r="N369" s="735">
        <v>3701.6000000000004</v>
      </c>
    </row>
    <row r="370" spans="1:14" ht="14.45" customHeight="1" x14ac:dyDescent="0.2">
      <c r="A370" s="729" t="s">
        <v>576</v>
      </c>
      <c r="B370" s="730" t="s">
        <v>577</v>
      </c>
      <c r="C370" s="731" t="s">
        <v>590</v>
      </c>
      <c r="D370" s="732" t="s">
        <v>591</v>
      </c>
      <c r="E370" s="733">
        <v>50113013</v>
      </c>
      <c r="F370" s="732" t="s">
        <v>1191</v>
      </c>
      <c r="G370" s="731" t="s">
        <v>622</v>
      </c>
      <c r="H370" s="731">
        <v>166265</v>
      </c>
      <c r="I370" s="731">
        <v>166265</v>
      </c>
      <c r="J370" s="731" t="s">
        <v>1262</v>
      </c>
      <c r="K370" s="731" t="s">
        <v>1263</v>
      </c>
      <c r="L370" s="734">
        <v>33.373999999999995</v>
      </c>
      <c r="M370" s="734">
        <v>70</v>
      </c>
      <c r="N370" s="735">
        <v>2336.1799999999998</v>
      </c>
    </row>
    <row r="371" spans="1:14" ht="14.45" customHeight="1" x14ac:dyDescent="0.2">
      <c r="A371" s="729" t="s">
        <v>576</v>
      </c>
      <c r="B371" s="730" t="s">
        <v>577</v>
      </c>
      <c r="C371" s="731" t="s">
        <v>590</v>
      </c>
      <c r="D371" s="732" t="s">
        <v>591</v>
      </c>
      <c r="E371" s="733">
        <v>50113014</v>
      </c>
      <c r="F371" s="732" t="s">
        <v>1264</v>
      </c>
      <c r="G371" s="731" t="s">
        <v>611</v>
      </c>
      <c r="H371" s="731">
        <v>176150</v>
      </c>
      <c r="I371" s="731">
        <v>76150</v>
      </c>
      <c r="J371" s="731" t="s">
        <v>1265</v>
      </c>
      <c r="K371" s="731" t="s">
        <v>1266</v>
      </c>
      <c r="L371" s="734">
        <v>117.38</v>
      </c>
      <c r="M371" s="734">
        <v>2</v>
      </c>
      <c r="N371" s="735">
        <v>234.76</v>
      </c>
    </row>
    <row r="372" spans="1:14" ht="14.45" customHeight="1" x14ac:dyDescent="0.2">
      <c r="A372" s="729" t="s">
        <v>576</v>
      </c>
      <c r="B372" s="730" t="s">
        <v>577</v>
      </c>
      <c r="C372" s="731" t="s">
        <v>590</v>
      </c>
      <c r="D372" s="732" t="s">
        <v>591</v>
      </c>
      <c r="E372" s="733">
        <v>50113014</v>
      </c>
      <c r="F372" s="732" t="s">
        <v>1264</v>
      </c>
      <c r="G372" s="731" t="s">
        <v>611</v>
      </c>
      <c r="H372" s="731">
        <v>176152</v>
      </c>
      <c r="I372" s="731">
        <v>76152</v>
      </c>
      <c r="J372" s="731" t="s">
        <v>1267</v>
      </c>
      <c r="K372" s="731" t="s">
        <v>1268</v>
      </c>
      <c r="L372" s="734">
        <v>134.37000000000003</v>
      </c>
      <c r="M372" s="734">
        <v>2</v>
      </c>
      <c r="N372" s="735">
        <v>268.74000000000007</v>
      </c>
    </row>
    <row r="373" spans="1:14" ht="14.45" customHeight="1" x14ac:dyDescent="0.2">
      <c r="A373" s="729" t="s">
        <v>576</v>
      </c>
      <c r="B373" s="730" t="s">
        <v>577</v>
      </c>
      <c r="C373" s="731" t="s">
        <v>590</v>
      </c>
      <c r="D373" s="732" t="s">
        <v>591</v>
      </c>
      <c r="E373" s="733">
        <v>50113014</v>
      </c>
      <c r="F373" s="732" t="s">
        <v>1264</v>
      </c>
      <c r="G373" s="731" t="s">
        <v>622</v>
      </c>
      <c r="H373" s="731">
        <v>164407</v>
      </c>
      <c r="I373" s="731">
        <v>164407</v>
      </c>
      <c r="J373" s="731" t="s">
        <v>1269</v>
      </c>
      <c r="K373" s="731" t="s">
        <v>1270</v>
      </c>
      <c r="L373" s="734">
        <v>0</v>
      </c>
      <c r="M373" s="734">
        <v>0</v>
      </c>
      <c r="N373" s="735">
        <v>0</v>
      </c>
    </row>
    <row r="374" spans="1:14" ht="14.45" customHeight="1" x14ac:dyDescent="0.2">
      <c r="A374" s="729" t="s">
        <v>576</v>
      </c>
      <c r="B374" s="730" t="s">
        <v>577</v>
      </c>
      <c r="C374" s="731" t="s">
        <v>595</v>
      </c>
      <c r="D374" s="732" t="s">
        <v>596</v>
      </c>
      <c r="E374" s="733">
        <v>50113001</v>
      </c>
      <c r="F374" s="732" t="s">
        <v>610</v>
      </c>
      <c r="G374" s="731" t="s">
        <v>611</v>
      </c>
      <c r="H374" s="731">
        <v>100362</v>
      </c>
      <c r="I374" s="731">
        <v>362</v>
      </c>
      <c r="J374" s="731" t="s">
        <v>616</v>
      </c>
      <c r="K374" s="731" t="s">
        <v>617</v>
      </c>
      <c r="L374" s="734">
        <v>72.569999999999965</v>
      </c>
      <c r="M374" s="734">
        <v>1</v>
      </c>
      <c r="N374" s="735">
        <v>72.569999999999965</v>
      </c>
    </row>
    <row r="375" spans="1:14" ht="14.45" customHeight="1" x14ac:dyDescent="0.2">
      <c r="A375" s="729" t="s">
        <v>576</v>
      </c>
      <c r="B375" s="730" t="s">
        <v>577</v>
      </c>
      <c r="C375" s="731" t="s">
        <v>595</v>
      </c>
      <c r="D375" s="732" t="s">
        <v>596</v>
      </c>
      <c r="E375" s="733">
        <v>50113001</v>
      </c>
      <c r="F375" s="732" t="s">
        <v>610</v>
      </c>
      <c r="G375" s="731" t="s">
        <v>611</v>
      </c>
      <c r="H375" s="731">
        <v>930444</v>
      </c>
      <c r="I375" s="731">
        <v>0</v>
      </c>
      <c r="J375" s="731" t="s">
        <v>1271</v>
      </c>
      <c r="K375" s="731" t="s">
        <v>329</v>
      </c>
      <c r="L375" s="734">
        <v>48.424572674444846</v>
      </c>
      <c r="M375" s="734">
        <v>1</v>
      </c>
      <c r="N375" s="735">
        <v>48.424572674444846</v>
      </c>
    </row>
    <row r="376" spans="1:14" ht="14.45" customHeight="1" x14ac:dyDescent="0.2">
      <c r="A376" s="729" t="s">
        <v>576</v>
      </c>
      <c r="B376" s="730" t="s">
        <v>577</v>
      </c>
      <c r="C376" s="731" t="s">
        <v>595</v>
      </c>
      <c r="D376" s="732" t="s">
        <v>596</v>
      </c>
      <c r="E376" s="733">
        <v>50113001</v>
      </c>
      <c r="F376" s="732" t="s">
        <v>610</v>
      </c>
      <c r="G376" s="731" t="s">
        <v>611</v>
      </c>
      <c r="H376" s="731">
        <v>102684</v>
      </c>
      <c r="I376" s="731">
        <v>2684</v>
      </c>
      <c r="J376" s="731" t="s">
        <v>983</v>
      </c>
      <c r="K376" s="731" t="s">
        <v>985</v>
      </c>
      <c r="L376" s="734">
        <v>108.56</v>
      </c>
      <c r="M376" s="734">
        <v>1</v>
      </c>
      <c r="N376" s="735">
        <v>108.56</v>
      </c>
    </row>
    <row r="377" spans="1:14" ht="14.45" customHeight="1" x14ac:dyDescent="0.2">
      <c r="A377" s="729" t="s">
        <v>576</v>
      </c>
      <c r="B377" s="730" t="s">
        <v>577</v>
      </c>
      <c r="C377" s="731" t="s">
        <v>595</v>
      </c>
      <c r="D377" s="732" t="s">
        <v>596</v>
      </c>
      <c r="E377" s="733">
        <v>50113001</v>
      </c>
      <c r="F377" s="732" t="s">
        <v>610</v>
      </c>
      <c r="G377" s="731" t="s">
        <v>622</v>
      </c>
      <c r="H377" s="731">
        <v>231956</v>
      </c>
      <c r="I377" s="731">
        <v>231956</v>
      </c>
      <c r="J377" s="731" t="s">
        <v>1141</v>
      </c>
      <c r="K377" s="731" t="s">
        <v>1142</v>
      </c>
      <c r="L377" s="734">
        <v>50.27</v>
      </c>
      <c r="M377" s="734">
        <v>1</v>
      </c>
      <c r="N377" s="735">
        <v>50.27</v>
      </c>
    </row>
    <row r="378" spans="1:14" ht="14.45" customHeight="1" x14ac:dyDescent="0.2">
      <c r="A378" s="729" t="s">
        <v>576</v>
      </c>
      <c r="B378" s="730" t="s">
        <v>577</v>
      </c>
      <c r="C378" s="731" t="s">
        <v>598</v>
      </c>
      <c r="D378" s="732" t="s">
        <v>599</v>
      </c>
      <c r="E378" s="733">
        <v>50113001</v>
      </c>
      <c r="F378" s="732" t="s">
        <v>610</v>
      </c>
      <c r="G378" s="731" t="s">
        <v>611</v>
      </c>
      <c r="H378" s="731">
        <v>846758</v>
      </c>
      <c r="I378" s="731">
        <v>103387</v>
      </c>
      <c r="J378" s="731" t="s">
        <v>1272</v>
      </c>
      <c r="K378" s="731" t="s">
        <v>1273</v>
      </c>
      <c r="L378" s="734">
        <v>80.509999999999991</v>
      </c>
      <c r="M378" s="734">
        <v>3</v>
      </c>
      <c r="N378" s="735">
        <v>241.52999999999997</v>
      </c>
    </row>
    <row r="379" spans="1:14" ht="14.45" customHeight="1" x14ac:dyDescent="0.2">
      <c r="A379" s="729" t="s">
        <v>576</v>
      </c>
      <c r="B379" s="730" t="s">
        <v>577</v>
      </c>
      <c r="C379" s="731" t="s">
        <v>598</v>
      </c>
      <c r="D379" s="732" t="s">
        <v>599</v>
      </c>
      <c r="E379" s="733">
        <v>50113001</v>
      </c>
      <c r="F379" s="732" t="s">
        <v>610</v>
      </c>
      <c r="G379" s="731" t="s">
        <v>611</v>
      </c>
      <c r="H379" s="731">
        <v>192729</v>
      </c>
      <c r="I379" s="731">
        <v>92729</v>
      </c>
      <c r="J379" s="731" t="s">
        <v>1274</v>
      </c>
      <c r="K379" s="731" t="s">
        <v>1275</v>
      </c>
      <c r="L379" s="734">
        <v>48.77</v>
      </c>
      <c r="M379" s="734">
        <v>3</v>
      </c>
      <c r="N379" s="735">
        <v>146.31</v>
      </c>
    </row>
    <row r="380" spans="1:14" ht="14.45" customHeight="1" x14ac:dyDescent="0.2">
      <c r="A380" s="729" t="s">
        <v>576</v>
      </c>
      <c r="B380" s="730" t="s">
        <v>577</v>
      </c>
      <c r="C380" s="731" t="s">
        <v>598</v>
      </c>
      <c r="D380" s="732" t="s">
        <v>599</v>
      </c>
      <c r="E380" s="733">
        <v>50113001</v>
      </c>
      <c r="F380" s="732" t="s">
        <v>610</v>
      </c>
      <c r="G380" s="731" t="s">
        <v>611</v>
      </c>
      <c r="H380" s="731">
        <v>243462</v>
      </c>
      <c r="I380" s="731">
        <v>243462</v>
      </c>
      <c r="J380" s="731" t="s">
        <v>1276</v>
      </c>
      <c r="K380" s="731" t="s">
        <v>1277</v>
      </c>
      <c r="L380" s="734">
        <v>48.77</v>
      </c>
      <c r="M380" s="734">
        <v>2</v>
      </c>
      <c r="N380" s="735">
        <v>97.54</v>
      </c>
    </row>
    <row r="381" spans="1:14" ht="14.45" customHeight="1" x14ac:dyDescent="0.2">
      <c r="A381" s="729" t="s">
        <v>576</v>
      </c>
      <c r="B381" s="730" t="s">
        <v>577</v>
      </c>
      <c r="C381" s="731" t="s">
        <v>598</v>
      </c>
      <c r="D381" s="732" t="s">
        <v>599</v>
      </c>
      <c r="E381" s="733">
        <v>50113001</v>
      </c>
      <c r="F381" s="732" t="s">
        <v>610</v>
      </c>
      <c r="G381" s="731" t="s">
        <v>611</v>
      </c>
      <c r="H381" s="731">
        <v>847132</v>
      </c>
      <c r="I381" s="731">
        <v>137238</v>
      </c>
      <c r="J381" s="731" t="s">
        <v>614</v>
      </c>
      <c r="K381" s="731" t="s">
        <v>615</v>
      </c>
      <c r="L381" s="734">
        <v>639.69000000000005</v>
      </c>
      <c r="M381" s="734">
        <v>1</v>
      </c>
      <c r="N381" s="735">
        <v>639.69000000000005</v>
      </c>
    </row>
    <row r="382" spans="1:14" ht="14.45" customHeight="1" x14ac:dyDescent="0.2">
      <c r="A382" s="729" t="s">
        <v>576</v>
      </c>
      <c r="B382" s="730" t="s">
        <v>577</v>
      </c>
      <c r="C382" s="731" t="s">
        <v>598</v>
      </c>
      <c r="D382" s="732" t="s">
        <v>599</v>
      </c>
      <c r="E382" s="733">
        <v>50113001</v>
      </c>
      <c r="F382" s="732" t="s">
        <v>610</v>
      </c>
      <c r="G382" s="731" t="s">
        <v>611</v>
      </c>
      <c r="H382" s="731">
        <v>100362</v>
      </c>
      <c r="I382" s="731">
        <v>362</v>
      </c>
      <c r="J382" s="731" t="s">
        <v>616</v>
      </c>
      <c r="K382" s="731" t="s">
        <v>617</v>
      </c>
      <c r="L382" s="734">
        <v>72.436666666666667</v>
      </c>
      <c r="M382" s="734">
        <v>21</v>
      </c>
      <c r="N382" s="735">
        <v>1521.17</v>
      </c>
    </row>
    <row r="383" spans="1:14" ht="14.45" customHeight="1" x14ac:dyDescent="0.2">
      <c r="A383" s="729" t="s">
        <v>576</v>
      </c>
      <c r="B383" s="730" t="s">
        <v>577</v>
      </c>
      <c r="C383" s="731" t="s">
        <v>598</v>
      </c>
      <c r="D383" s="732" t="s">
        <v>599</v>
      </c>
      <c r="E383" s="733">
        <v>50113001</v>
      </c>
      <c r="F383" s="732" t="s">
        <v>610</v>
      </c>
      <c r="G383" s="731" t="s">
        <v>622</v>
      </c>
      <c r="H383" s="731">
        <v>115379</v>
      </c>
      <c r="I383" s="731">
        <v>15379</v>
      </c>
      <c r="J383" s="731" t="s">
        <v>1278</v>
      </c>
      <c r="K383" s="731" t="s">
        <v>1279</v>
      </c>
      <c r="L383" s="734">
        <v>53.97</v>
      </c>
      <c r="M383" s="734">
        <v>1</v>
      </c>
      <c r="N383" s="735">
        <v>53.97</v>
      </c>
    </row>
    <row r="384" spans="1:14" ht="14.45" customHeight="1" x14ac:dyDescent="0.2">
      <c r="A384" s="729" t="s">
        <v>576</v>
      </c>
      <c r="B384" s="730" t="s">
        <v>577</v>
      </c>
      <c r="C384" s="731" t="s">
        <v>598</v>
      </c>
      <c r="D384" s="732" t="s">
        <v>599</v>
      </c>
      <c r="E384" s="733">
        <v>50113001</v>
      </c>
      <c r="F384" s="732" t="s">
        <v>610</v>
      </c>
      <c r="G384" s="731" t="s">
        <v>611</v>
      </c>
      <c r="H384" s="731">
        <v>201384</v>
      </c>
      <c r="I384" s="731">
        <v>201384</v>
      </c>
      <c r="J384" s="731" t="s">
        <v>627</v>
      </c>
      <c r="K384" s="731" t="s">
        <v>628</v>
      </c>
      <c r="L384" s="734">
        <v>1124.4850000000001</v>
      </c>
      <c r="M384" s="734">
        <v>2</v>
      </c>
      <c r="N384" s="735">
        <v>2248.9700000000003</v>
      </c>
    </row>
    <row r="385" spans="1:14" ht="14.45" customHeight="1" x14ac:dyDescent="0.2">
      <c r="A385" s="729" t="s">
        <v>576</v>
      </c>
      <c r="B385" s="730" t="s">
        <v>577</v>
      </c>
      <c r="C385" s="731" t="s">
        <v>598</v>
      </c>
      <c r="D385" s="732" t="s">
        <v>599</v>
      </c>
      <c r="E385" s="733">
        <v>50113001</v>
      </c>
      <c r="F385" s="732" t="s">
        <v>610</v>
      </c>
      <c r="G385" s="731" t="s">
        <v>611</v>
      </c>
      <c r="H385" s="731">
        <v>176954</v>
      </c>
      <c r="I385" s="731">
        <v>176954</v>
      </c>
      <c r="J385" s="731" t="s">
        <v>629</v>
      </c>
      <c r="K385" s="731" t="s">
        <v>630</v>
      </c>
      <c r="L385" s="734">
        <v>95.12</v>
      </c>
      <c r="M385" s="734">
        <v>3</v>
      </c>
      <c r="N385" s="735">
        <v>285.36</v>
      </c>
    </row>
    <row r="386" spans="1:14" ht="14.45" customHeight="1" x14ac:dyDescent="0.2">
      <c r="A386" s="729" t="s">
        <v>576</v>
      </c>
      <c r="B386" s="730" t="s">
        <v>577</v>
      </c>
      <c r="C386" s="731" t="s">
        <v>598</v>
      </c>
      <c r="D386" s="732" t="s">
        <v>599</v>
      </c>
      <c r="E386" s="733">
        <v>50113001</v>
      </c>
      <c r="F386" s="732" t="s">
        <v>610</v>
      </c>
      <c r="G386" s="731" t="s">
        <v>611</v>
      </c>
      <c r="H386" s="731">
        <v>136505</v>
      </c>
      <c r="I386" s="731">
        <v>136505</v>
      </c>
      <c r="J386" s="731" t="s">
        <v>631</v>
      </c>
      <c r="K386" s="731" t="s">
        <v>632</v>
      </c>
      <c r="L386" s="734">
        <v>51.15</v>
      </c>
      <c r="M386" s="734">
        <v>1</v>
      </c>
      <c r="N386" s="735">
        <v>51.15</v>
      </c>
    </row>
    <row r="387" spans="1:14" ht="14.45" customHeight="1" x14ac:dyDescent="0.2">
      <c r="A387" s="729" t="s">
        <v>576</v>
      </c>
      <c r="B387" s="730" t="s">
        <v>577</v>
      </c>
      <c r="C387" s="731" t="s">
        <v>598</v>
      </c>
      <c r="D387" s="732" t="s">
        <v>599</v>
      </c>
      <c r="E387" s="733">
        <v>50113001</v>
      </c>
      <c r="F387" s="732" t="s">
        <v>610</v>
      </c>
      <c r="G387" s="731" t="s">
        <v>611</v>
      </c>
      <c r="H387" s="731">
        <v>167547</v>
      </c>
      <c r="I387" s="731">
        <v>67547</v>
      </c>
      <c r="J387" s="731" t="s">
        <v>633</v>
      </c>
      <c r="K387" s="731" t="s">
        <v>634</v>
      </c>
      <c r="L387" s="734">
        <v>46.868333333333318</v>
      </c>
      <c r="M387" s="734">
        <v>24</v>
      </c>
      <c r="N387" s="735">
        <v>1124.8399999999997</v>
      </c>
    </row>
    <row r="388" spans="1:14" ht="14.45" customHeight="1" x14ac:dyDescent="0.2">
      <c r="A388" s="729" t="s">
        <v>576</v>
      </c>
      <c r="B388" s="730" t="s">
        <v>577</v>
      </c>
      <c r="C388" s="731" t="s">
        <v>598</v>
      </c>
      <c r="D388" s="732" t="s">
        <v>599</v>
      </c>
      <c r="E388" s="733">
        <v>50113001</v>
      </c>
      <c r="F388" s="732" t="s">
        <v>610</v>
      </c>
      <c r="G388" s="731" t="s">
        <v>611</v>
      </c>
      <c r="H388" s="731">
        <v>194916</v>
      </c>
      <c r="I388" s="731">
        <v>94916</v>
      </c>
      <c r="J388" s="731" t="s">
        <v>641</v>
      </c>
      <c r="K388" s="731" t="s">
        <v>642</v>
      </c>
      <c r="L388" s="734">
        <v>84.656037735849054</v>
      </c>
      <c r="M388" s="734">
        <v>53</v>
      </c>
      <c r="N388" s="735">
        <v>4486.7699999999995</v>
      </c>
    </row>
    <row r="389" spans="1:14" ht="14.45" customHeight="1" x14ac:dyDescent="0.2">
      <c r="A389" s="729" t="s">
        <v>576</v>
      </c>
      <c r="B389" s="730" t="s">
        <v>577</v>
      </c>
      <c r="C389" s="731" t="s">
        <v>598</v>
      </c>
      <c r="D389" s="732" t="s">
        <v>599</v>
      </c>
      <c r="E389" s="733">
        <v>50113001</v>
      </c>
      <c r="F389" s="732" t="s">
        <v>610</v>
      </c>
      <c r="G389" s="731" t="s">
        <v>611</v>
      </c>
      <c r="H389" s="731">
        <v>223855</v>
      </c>
      <c r="I389" s="731">
        <v>223855</v>
      </c>
      <c r="J389" s="731" t="s">
        <v>646</v>
      </c>
      <c r="K389" s="731" t="s">
        <v>647</v>
      </c>
      <c r="L389" s="734">
        <v>165</v>
      </c>
      <c r="M389" s="734">
        <v>38</v>
      </c>
      <c r="N389" s="735">
        <v>6270</v>
      </c>
    </row>
    <row r="390" spans="1:14" ht="14.45" customHeight="1" x14ac:dyDescent="0.2">
      <c r="A390" s="729" t="s">
        <v>576</v>
      </c>
      <c r="B390" s="730" t="s">
        <v>577</v>
      </c>
      <c r="C390" s="731" t="s">
        <v>598</v>
      </c>
      <c r="D390" s="732" t="s">
        <v>599</v>
      </c>
      <c r="E390" s="733">
        <v>50113001</v>
      </c>
      <c r="F390" s="732" t="s">
        <v>610</v>
      </c>
      <c r="G390" s="731" t="s">
        <v>611</v>
      </c>
      <c r="H390" s="731">
        <v>235897</v>
      </c>
      <c r="I390" s="731">
        <v>235897</v>
      </c>
      <c r="J390" s="731" t="s">
        <v>650</v>
      </c>
      <c r="K390" s="731" t="s">
        <v>651</v>
      </c>
      <c r="L390" s="734">
        <v>63.664615384615402</v>
      </c>
      <c r="M390" s="734">
        <v>13</v>
      </c>
      <c r="N390" s="735">
        <v>827.64000000000021</v>
      </c>
    </row>
    <row r="391" spans="1:14" ht="14.45" customHeight="1" x14ac:dyDescent="0.2">
      <c r="A391" s="729" t="s">
        <v>576</v>
      </c>
      <c r="B391" s="730" t="s">
        <v>577</v>
      </c>
      <c r="C391" s="731" t="s">
        <v>598</v>
      </c>
      <c r="D391" s="732" t="s">
        <v>599</v>
      </c>
      <c r="E391" s="733">
        <v>50113001</v>
      </c>
      <c r="F391" s="732" t="s">
        <v>610</v>
      </c>
      <c r="G391" s="731" t="s">
        <v>611</v>
      </c>
      <c r="H391" s="731">
        <v>850027</v>
      </c>
      <c r="I391" s="731">
        <v>125122</v>
      </c>
      <c r="J391" s="731" t="s">
        <v>1280</v>
      </c>
      <c r="K391" s="731" t="s">
        <v>1281</v>
      </c>
      <c r="L391" s="734">
        <v>174.56222222222218</v>
      </c>
      <c r="M391" s="734">
        <v>9</v>
      </c>
      <c r="N391" s="735">
        <v>1571.0599999999995</v>
      </c>
    </row>
    <row r="392" spans="1:14" ht="14.45" customHeight="1" x14ac:dyDescent="0.2">
      <c r="A392" s="729" t="s">
        <v>576</v>
      </c>
      <c r="B392" s="730" t="s">
        <v>577</v>
      </c>
      <c r="C392" s="731" t="s">
        <v>598</v>
      </c>
      <c r="D392" s="732" t="s">
        <v>599</v>
      </c>
      <c r="E392" s="733">
        <v>50113001</v>
      </c>
      <c r="F392" s="732" t="s">
        <v>610</v>
      </c>
      <c r="G392" s="731" t="s">
        <v>611</v>
      </c>
      <c r="H392" s="731">
        <v>850093</v>
      </c>
      <c r="I392" s="731">
        <v>125121</v>
      </c>
      <c r="J392" s="731" t="s">
        <v>1280</v>
      </c>
      <c r="K392" s="731" t="s">
        <v>1282</v>
      </c>
      <c r="L392" s="734">
        <v>74.663333333333341</v>
      </c>
      <c r="M392" s="734">
        <v>3</v>
      </c>
      <c r="N392" s="735">
        <v>223.99</v>
      </c>
    </row>
    <row r="393" spans="1:14" ht="14.45" customHeight="1" x14ac:dyDescent="0.2">
      <c r="A393" s="729" t="s">
        <v>576</v>
      </c>
      <c r="B393" s="730" t="s">
        <v>577</v>
      </c>
      <c r="C393" s="731" t="s">
        <v>598</v>
      </c>
      <c r="D393" s="732" t="s">
        <v>599</v>
      </c>
      <c r="E393" s="733">
        <v>50113001</v>
      </c>
      <c r="F393" s="732" t="s">
        <v>610</v>
      </c>
      <c r="G393" s="731" t="s">
        <v>622</v>
      </c>
      <c r="H393" s="731">
        <v>849054</v>
      </c>
      <c r="I393" s="731">
        <v>107847</v>
      </c>
      <c r="J393" s="731" t="s">
        <v>1283</v>
      </c>
      <c r="K393" s="731" t="s">
        <v>619</v>
      </c>
      <c r="L393" s="734">
        <v>98.15</v>
      </c>
      <c r="M393" s="734">
        <v>1</v>
      </c>
      <c r="N393" s="735">
        <v>98.15</v>
      </c>
    </row>
    <row r="394" spans="1:14" ht="14.45" customHeight="1" x14ac:dyDescent="0.2">
      <c r="A394" s="729" t="s">
        <v>576</v>
      </c>
      <c r="B394" s="730" t="s">
        <v>577</v>
      </c>
      <c r="C394" s="731" t="s">
        <v>598</v>
      </c>
      <c r="D394" s="732" t="s">
        <v>599</v>
      </c>
      <c r="E394" s="733">
        <v>50113001</v>
      </c>
      <c r="F394" s="732" t="s">
        <v>610</v>
      </c>
      <c r="G394" s="731" t="s">
        <v>611</v>
      </c>
      <c r="H394" s="731">
        <v>173312</v>
      </c>
      <c r="I394" s="731">
        <v>173312</v>
      </c>
      <c r="J394" s="731" t="s">
        <v>1284</v>
      </c>
      <c r="K394" s="731" t="s">
        <v>1285</v>
      </c>
      <c r="L394" s="734">
        <v>218.78999999999996</v>
      </c>
      <c r="M394" s="734">
        <v>5</v>
      </c>
      <c r="N394" s="735">
        <v>1093.9499999999998</v>
      </c>
    </row>
    <row r="395" spans="1:14" ht="14.45" customHeight="1" x14ac:dyDescent="0.2">
      <c r="A395" s="729" t="s">
        <v>576</v>
      </c>
      <c r="B395" s="730" t="s">
        <v>577</v>
      </c>
      <c r="C395" s="731" t="s">
        <v>598</v>
      </c>
      <c r="D395" s="732" t="s">
        <v>599</v>
      </c>
      <c r="E395" s="733">
        <v>50113001</v>
      </c>
      <c r="F395" s="732" t="s">
        <v>610</v>
      </c>
      <c r="G395" s="731" t="s">
        <v>611</v>
      </c>
      <c r="H395" s="731">
        <v>189244</v>
      </c>
      <c r="I395" s="731">
        <v>89244</v>
      </c>
      <c r="J395" s="731" t="s">
        <v>656</v>
      </c>
      <c r="K395" s="731" t="s">
        <v>657</v>
      </c>
      <c r="L395" s="734">
        <v>20.759022142468826</v>
      </c>
      <c r="M395" s="734">
        <v>540</v>
      </c>
      <c r="N395" s="735">
        <v>11209.871956933166</v>
      </c>
    </row>
    <row r="396" spans="1:14" ht="14.45" customHeight="1" x14ac:dyDescent="0.2">
      <c r="A396" s="729" t="s">
        <v>576</v>
      </c>
      <c r="B396" s="730" t="s">
        <v>577</v>
      </c>
      <c r="C396" s="731" t="s">
        <v>598</v>
      </c>
      <c r="D396" s="732" t="s">
        <v>599</v>
      </c>
      <c r="E396" s="733">
        <v>50113001</v>
      </c>
      <c r="F396" s="732" t="s">
        <v>610</v>
      </c>
      <c r="G396" s="731" t="s">
        <v>611</v>
      </c>
      <c r="H396" s="731">
        <v>169789</v>
      </c>
      <c r="I396" s="731">
        <v>69789</v>
      </c>
      <c r="J396" s="731" t="s">
        <v>656</v>
      </c>
      <c r="K396" s="731" t="s">
        <v>1286</v>
      </c>
      <c r="L396" s="734">
        <v>21.880000000000003</v>
      </c>
      <c r="M396" s="734">
        <v>216</v>
      </c>
      <c r="N396" s="735">
        <v>4726.0800000000008</v>
      </c>
    </row>
    <row r="397" spans="1:14" ht="14.45" customHeight="1" x14ac:dyDescent="0.2">
      <c r="A397" s="729" t="s">
        <v>576</v>
      </c>
      <c r="B397" s="730" t="s">
        <v>577</v>
      </c>
      <c r="C397" s="731" t="s">
        <v>598</v>
      </c>
      <c r="D397" s="732" t="s">
        <v>599</v>
      </c>
      <c r="E397" s="733">
        <v>50113001</v>
      </c>
      <c r="F397" s="732" t="s">
        <v>610</v>
      </c>
      <c r="G397" s="731" t="s">
        <v>611</v>
      </c>
      <c r="H397" s="731">
        <v>173321</v>
      </c>
      <c r="I397" s="731">
        <v>173321</v>
      </c>
      <c r="J397" s="731" t="s">
        <v>1287</v>
      </c>
      <c r="K397" s="731" t="s">
        <v>1288</v>
      </c>
      <c r="L397" s="734">
        <v>605.44000000000005</v>
      </c>
      <c r="M397" s="734">
        <v>5</v>
      </c>
      <c r="N397" s="735">
        <v>3027.2000000000003</v>
      </c>
    </row>
    <row r="398" spans="1:14" ht="14.45" customHeight="1" x14ac:dyDescent="0.2">
      <c r="A398" s="729" t="s">
        <v>576</v>
      </c>
      <c r="B398" s="730" t="s">
        <v>577</v>
      </c>
      <c r="C398" s="731" t="s">
        <v>598</v>
      </c>
      <c r="D398" s="732" t="s">
        <v>599</v>
      </c>
      <c r="E398" s="733">
        <v>50113001</v>
      </c>
      <c r="F398" s="732" t="s">
        <v>610</v>
      </c>
      <c r="G398" s="731" t="s">
        <v>611</v>
      </c>
      <c r="H398" s="731">
        <v>169595</v>
      </c>
      <c r="I398" s="731">
        <v>69595</v>
      </c>
      <c r="J398" s="731" t="s">
        <v>1289</v>
      </c>
      <c r="K398" s="731" t="s">
        <v>1290</v>
      </c>
      <c r="L398" s="734">
        <v>612.61136363636354</v>
      </c>
      <c r="M398" s="734">
        <v>11</v>
      </c>
      <c r="N398" s="735">
        <v>6738.7249999999995</v>
      </c>
    </row>
    <row r="399" spans="1:14" ht="14.45" customHeight="1" x14ac:dyDescent="0.2">
      <c r="A399" s="729" t="s">
        <v>576</v>
      </c>
      <c r="B399" s="730" t="s">
        <v>577</v>
      </c>
      <c r="C399" s="731" t="s">
        <v>598</v>
      </c>
      <c r="D399" s="732" t="s">
        <v>599</v>
      </c>
      <c r="E399" s="733">
        <v>50113001</v>
      </c>
      <c r="F399" s="732" t="s">
        <v>610</v>
      </c>
      <c r="G399" s="731" t="s">
        <v>611</v>
      </c>
      <c r="H399" s="731">
        <v>173322</v>
      </c>
      <c r="I399" s="731">
        <v>173322</v>
      </c>
      <c r="J399" s="731" t="s">
        <v>1291</v>
      </c>
      <c r="K399" s="731" t="s">
        <v>1292</v>
      </c>
      <c r="L399" s="734">
        <v>803.66</v>
      </c>
      <c r="M399" s="734">
        <v>1</v>
      </c>
      <c r="N399" s="735">
        <v>803.66</v>
      </c>
    </row>
    <row r="400" spans="1:14" ht="14.45" customHeight="1" x14ac:dyDescent="0.2">
      <c r="A400" s="729" t="s">
        <v>576</v>
      </c>
      <c r="B400" s="730" t="s">
        <v>577</v>
      </c>
      <c r="C400" s="731" t="s">
        <v>598</v>
      </c>
      <c r="D400" s="732" t="s">
        <v>599</v>
      </c>
      <c r="E400" s="733">
        <v>50113001</v>
      </c>
      <c r="F400" s="732" t="s">
        <v>610</v>
      </c>
      <c r="G400" s="731" t="s">
        <v>611</v>
      </c>
      <c r="H400" s="731">
        <v>173396</v>
      </c>
      <c r="I400" s="731">
        <v>173396</v>
      </c>
      <c r="J400" s="731" t="s">
        <v>1293</v>
      </c>
      <c r="K400" s="731" t="s">
        <v>1294</v>
      </c>
      <c r="L400" s="734">
        <v>800.82</v>
      </c>
      <c r="M400" s="734">
        <v>2</v>
      </c>
      <c r="N400" s="735">
        <v>1601.64</v>
      </c>
    </row>
    <row r="401" spans="1:14" ht="14.45" customHeight="1" x14ac:dyDescent="0.2">
      <c r="A401" s="729" t="s">
        <v>576</v>
      </c>
      <c r="B401" s="730" t="s">
        <v>577</v>
      </c>
      <c r="C401" s="731" t="s">
        <v>598</v>
      </c>
      <c r="D401" s="732" t="s">
        <v>599</v>
      </c>
      <c r="E401" s="733">
        <v>50113001</v>
      </c>
      <c r="F401" s="732" t="s">
        <v>610</v>
      </c>
      <c r="G401" s="731" t="s">
        <v>611</v>
      </c>
      <c r="H401" s="731">
        <v>187822</v>
      </c>
      <c r="I401" s="731">
        <v>87822</v>
      </c>
      <c r="J401" s="731" t="s">
        <v>1295</v>
      </c>
      <c r="K401" s="731" t="s">
        <v>1296</v>
      </c>
      <c r="L401" s="734">
        <v>1301.03</v>
      </c>
      <c r="M401" s="734">
        <v>1</v>
      </c>
      <c r="N401" s="735">
        <v>1301.03</v>
      </c>
    </row>
    <row r="402" spans="1:14" ht="14.45" customHeight="1" x14ac:dyDescent="0.2">
      <c r="A402" s="729" t="s">
        <v>576</v>
      </c>
      <c r="B402" s="730" t="s">
        <v>577</v>
      </c>
      <c r="C402" s="731" t="s">
        <v>598</v>
      </c>
      <c r="D402" s="732" t="s">
        <v>599</v>
      </c>
      <c r="E402" s="733">
        <v>50113001</v>
      </c>
      <c r="F402" s="732" t="s">
        <v>610</v>
      </c>
      <c r="G402" s="731" t="s">
        <v>611</v>
      </c>
      <c r="H402" s="731">
        <v>243864</v>
      </c>
      <c r="I402" s="731">
        <v>243864</v>
      </c>
      <c r="J402" s="731" t="s">
        <v>1297</v>
      </c>
      <c r="K402" s="731" t="s">
        <v>1298</v>
      </c>
      <c r="L402" s="734">
        <v>65.65000000000002</v>
      </c>
      <c r="M402" s="734">
        <v>1</v>
      </c>
      <c r="N402" s="735">
        <v>65.65000000000002</v>
      </c>
    </row>
    <row r="403" spans="1:14" ht="14.45" customHeight="1" x14ac:dyDescent="0.2">
      <c r="A403" s="729" t="s">
        <v>576</v>
      </c>
      <c r="B403" s="730" t="s">
        <v>577</v>
      </c>
      <c r="C403" s="731" t="s">
        <v>598</v>
      </c>
      <c r="D403" s="732" t="s">
        <v>599</v>
      </c>
      <c r="E403" s="733">
        <v>50113001</v>
      </c>
      <c r="F403" s="732" t="s">
        <v>610</v>
      </c>
      <c r="G403" s="731" t="s">
        <v>611</v>
      </c>
      <c r="H403" s="731">
        <v>100392</v>
      </c>
      <c r="I403" s="731">
        <v>392</v>
      </c>
      <c r="J403" s="731" t="s">
        <v>664</v>
      </c>
      <c r="K403" s="731" t="s">
        <v>665</v>
      </c>
      <c r="L403" s="734">
        <v>57.657499999999999</v>
      </c>
      <c r="M403" s="734">
        <v>4</v>
      </c>
      <c r="N403" s="735">
        <v>230.63</v>
      </c>
    </row>
    <row r="404" spans="1:14" ht="14.45" customHeight="1" x14ac:dyDescent="0.2">
      <c r="A404" s="729" t="s">
        <v>576</v>
      </c>
      <c r="B404" s="730" t="s">
        <v>577</v>
      </c>
      <c r="C404" s="731" t="s">
        <v>598</v>
      </c>
      <c r="D404" s="732" t="s">
        <v>599</v>
      </c>
      <c r="E404" s="733">
        <v>50113001</v>
      </c>
      <c r="F404" s="732" t="s">
        <v>610</v>
      </c>
      <c r="G404" s="731" t="s">
        <v>611</v>
      </c>
      <c r="H404" s="731">
        <v>100394</v>
      </c>
      <c r="I404" s="731">
        <v>394</v>
      </c>
      <c r="J404" s="731" t="s">
        <v>666</v>
      </c>
      <c r="K404" s="731" t="s">
        <v>667</v>
      </c>
      <c r="L404" s="734">
        <v>65.649999999999991</v>
      </c>
      <c r="M404" s="734">
        <v>1</v>
      </c>
      <c r="N404" s="735">
        <v>65.649999999999991</v>
      </c>
    </row>
    <row r="405" spans="1:14" ht="14.45" customHeight="1" x14ac:dyDescent="0.2">
      <c r="A405" s="729" t="s">
        <v>576</v>
      </c>
      <c r="B405" s="730" t="s">
        <v>577</v>
      </c>
      <c r="C405" s="731" t="s">
        <v>598</v>
      </c>
      <c r="D405" s="732" t="s">
        <v>599</v>
      </c>
      <c r="E405" s="733">
        <v>50113001</v>
      </c>
      <c r="F405" s="732" t="s">
        <v>610</v>
      </c>
      <c r="G405" s="731" t="s">
        <v>611</v>
      </c>
      <c r="H405" s="731">
        <v>176496</v>
      </c>
      <c r="I405" s="731">
        <v>76496</v>
      </c>
      <c r="J405" s="731" t="s">
        <v>674</v>
      </c>
      <c r="K405" s="731" t="s">
        <v>675</v>
      </c>
      <c r="L405" s="734">
        <v>125.43</v>
      </c>
      <c r="M405" s="734">
        <v>6</v>
      </c>
      <c r="N405" s="735">
        <v>752.58</v>
      </c>
    </row>
    <row r="406" spans="1:14" ht="14.45" customHeight="1" x14ac:dyDescent="0.2">
      <c r="A406" s="729" t="s">
        <v>576</v>
      </c>
      <c r="B406" s="730" t="s">
        <v>577</v>
      </c>
      <c r="C406" s="731" t="s">
        <v>598</v>
      </c>
      <c r="D406" s="732" t="s">
        <v>599</v>
      </c>
      <c r="E406" s="733">
        <v>50113001</v>
      </c>
      <c r="F406" s="732" t="s">
        <v>610</v>
      </c>
      <c r="G406" s="731" t="s">
        <v>611</v>
      </c>
      <c r="H406" s="731">
        <v>162317</v>
      </c>
      <c r="I406" s="731">
        <v>62317</v>
      </c>
      <c r="J406" s="731" t="s">
        <v>1299</v>
      </c>
      <c r="K406" s="731" t="s">
        <v>1300</v>
      </c>
      <c r="L406" s="734">
        <v>286.00000000000006</v>
      </c>
      <c r="M406" s="734">
        <v>1</v>
      </c>
      <c r="N406" s="735">
        <v>286.00000000000006</v>
      </c>
    </row>
    <row r="407" spans="1:14" ht="14.45" customHeight="1" x14ac:dyDescent="0.2">
      <c r="A407" s="729" t="s">
        <v>576</v>
      </c>
      <c r="B407" s="730" t="s">
        <v>577</v>
      </c>
      <c r="C407" s="731" t="s">
        <v>598</v>
      </c>
      <c r="D407" s="732" t="s">
        <v>599</v>
      </c>
      <c r="E407" s="733">
        <v>50113001</v>
      </c>
      <c r="F407" s="732" t="s">
        <v>610</v>
      </c>
      <c r="G407" s="731" t="s">
        <v>622</v>
      </c>
      <c r="H407" s="731">
        <v>231703</v>
      </c>
      <c r="I407" s="731">
        <v>231703</v>
      </c>
      <c r="J407" s="731" t="s">
        <v>678</v>
      </c>
      <c r="K407" s="731" t="s">
        <v>679</v>
      </c>
      <c r="L407" s="734">
        <v>88.339999999999975</v>
      </c>
      <c r="M407" s="734">
        <v>3</v>
      </c>
      <c r="N407" s="735">
        <v>265.01999999999992</v>
      </c>
    </row>
    <row r="408" spans="1:14" ht="14.45" customHeight="1" x14ac:dyDescent="0.2">
      <c r="A408" s="729" t="s">
        <v>576</v>
      </c>
      <c r="B408" s="730" t="s">
        <v>577</v>
      </c>
      <c r="C408" s="731" t="s">
        <v>598</v>
      </c>
      <c r="D408" s="732" t="s">
        <v>599</v>
      </c>
      <c r="E408" s="733">
        <v>50113001</v>
      </c>
      <c r="F408" s="732" t="s">
        <v>610</v>
      </c>
      <c r="G408" s="731" t="s">
        <v>622</v>
      </c>
      <c r="H408" s="731">
        <v>231696</v>
      </c>
      <c r="I408" s="731">
        <v>231696</v>
      </c>
      <c r="J408" s="731" t="s">
        <v>682</v>
      </c>
      <c r="K408" s="731" t="s">
        <v>1301</v>
      </c>
      <c r="L408" s="734">
        <v>207.22999999999996</v>
      </c>
      <c r="M408" s="734">
        <v>1</v>
      </c>
      <c r="N408" s="735">
        <v>207.22999999999996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598</v>
      </c>
      <c r="D409" s="732" t="s">
        <v>599</v>
      </c>
      <c r="E409" s="733">
        <v>50113001</v>
      </c>
      <c r="F409" s="732" t="s">
        <v>610</v>
      </c>
      <c r="G409" s="731" t="s">
        <v>622</v>
      </c>
      <c r="H409" s="731">
        <v>231702</v>
      </c>
      <c r="I409" s="731">
        <v>231702</v>
      </c>
      <c r="J409" s="731" t="s">
        <v>682</v>
      </c>
      <c r="K409" s="731" t="s">
        <v>683</v>
      </c>
      <c r="L409" s="734">
        <v>249.59</v>
      </c>
      <c r="M409" s="734">
        <v>1</v>
      </c>
      <c r="N409" s="735">
        <v>249.59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598</v>
      </c>
      <c r="D410" s="732" t="s">
        <v>599</v>
      </c>
      <c r="E410" s="733">
        <v>50113001</v>
      </c>
      <c r="F410" s="732" t="s">
        <v>610</v>
      </c>
      <c r="G410" s="731" t="s">
        <v>611</v>
      </c>
      <c r="H410" s="731">
        <v>993603</v>
      </c>
      <c r="I410" s="731">
        <v>0</v>
      </c>
      <c r="J410" s="731" t="s">
        <v>690</v>
      </c>
      <c r="K410" s="731" t="s">
        <v>329</v>
      </c>
      <c r="L410" s="734">
        <v>230.63000000000002</v>
      </c>
      <c r="M410" s="734">
        <v>4</v>
      </c>
      <c r="N410" s="735">
        <v>922.5200000000001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598</v>
      </c>
      <c r="D411" s="732" t="s">
        <v>599</v>
      </c>
      <c r="E411" s="733">
        <v>50113001</v>
      </c>
      <c r="F411" s="732" t="s">
        <v>610</v>
      </c>
      <c r="G411" s="731" t="s">
        <v>622</v>
      </c>
      <c r="H411" s="731">
        <v>233600</v>
      </c>
      <c r="I411" s="731">
        <v>233600</v>
      </c>
      <c r="J411" s="731" t="s">
        <v>695</v>
      </c>
      <c r="K411" s="731" t="s">
        <v>696</v>
      </c>
      <c r="L411" s="734">
        <v>52.219999999999992</v>
      </c>
      <c r="M411" s="734">
        <v>9</v>
      </c>
      <c r="N411" s="735">
        <v>469.9799999999999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598</v>
      </c>
      <c r="D412" s="732" t="s">
        <v>599</v>
      </c>
      <c r="E412" s="733">
        <v>50113001</v>
      </c>
      <c r="F412" s="732" t="s">
        <v>610</v>
      </c>
      <c r="G412" s="731" t="s">
        <v>622</v>
      </c>
      <c r="H412" s="731">
        <v>233584</v>
      </c>
      <c r="I412" s="731">
        <v>233584</v>
      </c>
      <c r="J412" s="731" t="s">
        <v>699</v>
      </c>
      <c r="K412" s="731" t="s">
        <v>700</v>
      </c>
      <c r="L412" s="734">
        <v>87.02</v>
      </c>
      <c r="M412" s="734">
        <v>1</v>
      </c>
      <c r="N412" s="735">
        <v>87.02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598</v>
      </c>
      <c r="D413" s="732" t="s">
        <v>599</v>
      </c>
      <c r="E413" s="733">
        <v>50113001</v>
      </c>
      <c r="F413" s="732" t="s">
        <v>610</v>
      </c>
      <c r="G413" s="731" t="s">
        <v>611</v>
      </c>
      <c r="H413" s="731">
        <v>167939</v>
      </c>
      <c r="I413" s="731">
        <v>167939</v>
      </c>
      <c r="J413" s="731" t="s">
        <v>705</v>
      </c>
      <c r="K413" s="731" t="s">
        <v>706</v>
      </c>
      <c r="L413" s="734">
        <v>1625</v>
      </c>
      <c r="M413" s="734">
        <v>3</v>
      </c>
      <c r="N413" s="735">
        <v>4875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598</v>
      </c>
      <c r="D414" s="732" t="s">
        <v>599</v>
      </c>
      <c r="E414" s="733">
        <v>50113001</v>
      </c>
      <c r="F414" s="732" t="s">
        <v>610</v>
      </c>
      <c r="G414" s="731" t="s">
        <v>611</v>
      </c>
      <c r="H414" s="731">
        <v>159392</v>
      </c>
      <c r="I414" s="731">
        <v>59392</v>
      </c>
      <c r="J414" s="731" t="s">
        <v>1302</v>
      </c>
      <c r="K414" s="731" t="s">
        <v>1303</v>
      </c>
      <c r="L414" s="734">
        <v>83.862500000000011</v>
      </c>
      <c r="M414" s="734">
        <v>4</v>
      </c>
      <c r="N414" s="735">
        <v>335.45000000000005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598</v>
      </c>
      <c r="D415" s="732" t="s">
        <v>599</v>
      </c>
      <c r="E415" s="733">
        <v>50113001</v>
      </c>
      <c r="F415" s="732" t="s">
        <v>610</v>
      </c>
      <c r="G415" s="731" t="s">
        <v>611</v>
      </c>
      <c r="H415" s="731">
        <v>100409</v>
      </c>
      <c r="I415" s="731">
        <v>409</v>
      </c>
      <c r="J415" s="731" t="s">
        <v>713</v>
      </c>
      <c r="K415" s="731" t="s">
        <v>714</v>
      </c>
      <c r="L415" s="734">
        <v>79.100000000000009</v>
      </c>
      <c r="M415" s="734">
        <v>200</v>
      </c>
      <c r="N415" s="735">
        <v>15820.000000000002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598</v>
      </c>
      <c r="D416" s="732" t="s">
        <v>599</v>
      </c>
      <c r="E416" s="733">
        <v>50113001</v>
      </c>
      <c r="F416" s="732" t="s">
        <v>610</v>
      </c>
      <c r="G416" s="731" t="s">
        <v>611</v>
      </c>
      <c r="H416" s="731">
        <v>187814</v>
      </c>
      <c r="I416" s="731">
        <v>87814</v>
      </c>
      <c r="J416" s="731" t="s">
        <v>1304</v>
      </c>
      <c r="K416" s="731" t="s">
        <v>1305</v>
      </c>
      <c r="L416" s="734">
        <v>535.03000000000009</v>
      </c>
      <c r="M416" s="734">
        <v>1</v>
      </c>
      <c r="N416" s="735">
        <v>535.03000000000009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598</v>
      </c>
      <c r="D417" s="732" t="s">
        <v>599</v>
      </c>
      <c r="E417" s="733">
        <v>50113001</v>
      </c>
      <c r="F417" s="732" t="s">
        <v>610</v>
      </c>
      <c r="G417" s="731" t="s">
        <v>611</v>
      </c>
      <c r="H417" s="731">
        <v>841498</v>
      </c>
      <c r="I417" s="731">
        <v>31951</v>
      </c>
      <c r="J417" s="731" t="s">
        <v>715</v>
      </c>
      <c r="K417" s="731" t="s">
        <v>716</v>
      </c>
      <c r="L417" s="734">
        <v>50.66</v>
      </c>
      <c r="M417" s="734">
        <v>1</v>
      </c>
      <c r="N417" s="735">
        <v>50.66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598</v>
      </c>
      <c r="D418" s="732" t="s">
        <v>599</v>
      </c>
      <c r="E418" s="733">
        <v>50113001</v>
      </c>
      <c r="F418" s="732" t="s">
        <v>610</v>
      </c>
      <c r="G418" s="731" t="s">
        <v>611</v>
      </c>
      <c r="H418" s="731">
        <v>102132</v>
      </c>
      <c r="I418" s="731">
        <v>2132</v>
      </c>
      <c r="J418" s="731" t="s">
        <v>1306</v>
      </c>
      <c r="K418" s="731" t="s">
        <v>1307</v>
      </c>
      <c r="L418" s="734">
        <v>153.30000000000001</v>
      </c>
      <c r="M418" s="734">
        <v>5</v>
      </c>
      <c r="N418" s="735">
        <v>766.5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598</v>
      </c>
      <c r="D419" s="732" t="s">
        <v>599</v>
      </c>
      <c r="E419" s="733">
        <v>50113001</v>
      </c>
      <c r="F419" s="732" t="s">
        <v>610</v>
      </c>
      <c r="G419" s="731" t="s">
        <v>611</v>
      </c>
      <c r="H419" s="731">
        <v>843217</v>
      </c>
      <c r="I419" s="731">
        <v>9999999</v>
      </c>
      <c r="J419" s="731" t="s">
        <v>1308</v>
      </c>
      <c r="K419" s="731" t="s">
        <v>1309</v>
      </c>
      <c r="L419" s="734">
        <v>204.73499999999999</v>
      </c>
      <c r="M419" s="734">
        <v>10</v>
      </c>
      <c r="N419" s="735">
        <v>2047.35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598</v>
      </c>
      <c r="D420" s="732" t="s">
        <v>599</v>
      </c>
      <c r="E420" s="733">
        <v>50113001</v>
      </c>
      <c r="F420" s="732" t="s">
        <v>610</v>
      </c>
      <c r="G420" s="731" t="s">
        <v>611</v>
      </c>
      <c r="H420" s="731">
        <v>150660</v>
      </c>
      <c r="I420" s="731">
        <v>150660</v>
      </c>
      <c r="J420" s="731" t="s">
        <v>719</v>
      </c>
      <c r="K420" s="731" t="s">
        <v>720</v>
      </c>
      <c r="L420" s="734">
        <v>790.73666666666668</v>
      </c>
      <c r="M420" s="734">
        <v>45</v>
      </c>
      <c r="N420" s="735">
        <v>35583.15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598</v>
      </c>
      <c r="D421" s="732" t="s">
        <v>599</v>
      </c>
      <c r="E421" s="733">
        <v>50113001</v>
      </c>
      <c r="F421" s="732" t="s">
        <v>610</v>
      </c>
      <c r="G421" s="731" t="s">
        <v>611</v>
      </c>
      <c r="H421" s="731">
        <v>145981</v>
      </c>
      <c r="I421" s="731">
        <v>45981</v>
      </c>
      <c r="J421" s="731" t="s">
        <v>1310</v>
      </c>
      <c r="K421" s="731" t="s">
        <v>1311</v>
      </c>
      <c r="L421" s="734">
        <v>1704.56</v>
      </c>
      <c r="M421" s="734">
        <v>1</v>
      </c>
      <c r="N421" s="735">
        <v>1704.56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598</v>
      </c>
      <c r="D422" s="732" t="s">
        <v>599</v>
      </c>
      <c r="E422" s="733">
        <v>50113001</v>
      </c>
      <c r="F422" s="732" t="s">
        <v>610</v>
      </c>
      <c r="G422" s="731" t="s">
        <v>611</v>
      </c>
      <c r="H422" s="731">
        <v>230417</v>
      </c>
      <c r="I422" s="731">
        <v>230417</v>
      </c>
      <c r="J422" s="731" t="s">
        <v>1312</v>
      </c>
      <c r="K422" s="731" t="s">
        <v>1313</v>
      </c>
      <c r="L422" s="734">
        <v>53.929999999999986</v>
      </c>
      <c r="M422" s="734">
        <v>1</v>
      </c>
      <c r="N422" s="735">
        <v>53.929999999999986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598</v>
      </c>
      <c r="D423" s="732" t="s">
        <v>599</v>
      </c>
      <c r="E423" s="733">
        <v>50113001</v>
      </c>
      <c r="F423" s="732" t="s">
        <v>610</v>
      </c>
      <c r="G423" s="731" t="s">
        <v>611</v>
      </c>
      <c r="H423" s="731">
        <v>207939</v>
      </c>
      <c r="I423" s="731">
        <v>207939</v>
      </c>
      <c r="J423" s="731" t="s">
        <v>1314</v>
      </c>
      <c r="K423" s="731" t="s">
        <v>1315</v>
      </c>
      <c r="L423" s="734">
        <v>61.235000000000007</v>
      </c>
      <c r="M423" s="734">
        <v>4</v>
      </c>
      <c r="N423" s="735">
        <v>244.94000000000003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598</v>
      </c>
      <c r="D424" s="732" t="s">
        <v>599</v>
      </c>
      <c r="E424" s="733">
        <v>50113001</v>
      </c>
      <c r="F424" s="732" t="s">
        <v>610</v>
      </c>
      <c r="G424" s="731" t="s">
        <v>611</v>
      </c>
      <c r="H424" s="731">
        <v>207940</v>
      </c>
      <c r="I424" s="731">
        <v>207940</v>
      </c>
      <c r="J424" s="731" t="s">
        <v>730</v>
      </c>
      <c r="K424" s="731" t="s">
        <v>731</v>
      </c>
      <c r="L424" s="734">
        <v>73.059999999999988</v>
      </c>
      <c r="M424" s="734">
        <v>2</v>
      </c>
      <c r="N424" s="735">
        <v>146.11999999999998</v>
      </c>
    </row>
    <row r="425" spans="1:14" ht="14.45" customHeight="1" x14ac:dyDescent="0.2">
      <c r="A425" s="729" t="s">
        <v>576</v>
      </c>
      <c r="B425" s="730" t="s">
        <v>577</v>
      </c>
      <c r="C425" s="731" t="s">
        <v>598</v>
      </c>
      <c r="D425" s="732" t="s">
        <v>599</v>
      </c>
      <c r="E425" s="733">
        <v>50113001</v>
      </c>
      <c r="F425" s="732" t="s">
        <v>610</v>
      </c>
      <c r="G425" s="731" t="s">
        <v>622</v>
      </c>
      <c r="H425" s="731">
        <v>214427</v>
      </c>
      <c r="I425" s="731">
        <v>214427</v>
      </c>
      <c r="J425" s="731" t="s">
        <v>740</v>
      </c>
      <c r="K425" s="731" t="s">
        <v>741</v>
      </c>
      <c r="L425" s="734">
        <v>16.570499999999996</v>
      </c>
      <c r="M425" s="734">
        <v>400</v>
      </c>
      <c r="N425" s="735">
        <v>6628.199999999998</v>
      </c>
    </row>
    <row r="426" spans="1:14" ht="14.45" customHeight="1" x14ac:dyDescent="0.2">
      <c r="A426" s="729" t="s">
        <v>576</v>
      </c>
      <c r="B426" s="730" t="s">
        <v>577</v>
      </c>
      <c r="C426" s="731" t="s">
        <v>598</v>
      </c>
      <c r="D426" s="732" t="s">
        <v>599</v>
      </c>
      <c r="E426" s="733">
        <v>50113001</v>
      </c>
      <c r="F426" s="732" t="s">
        <v>610</v>
      </c>
      <c r="G426" s="731" t="s">
        <v>622</v>
      </c>
      <c r="H426" s="731">
        <v>848765</v>
      </c>
      <c r="I426" s="731">
        <v>107938</v>
      </c>
      <c r="J426" s="731" t="s">
        <v>742</v>
      </c>
      <c r="K426" s="731" t="s">
        <v>744</v>
      </c>
      <c r="L426" s="734">
        <v>128.31194444444441</v>
      </c>
      <c r="M426" s="734">
        <v>72</v>
      </c>
      <c r="N426" s="735">
        <v>9238.4599999999973</v>
      </c>
    </row>
    <row r="427" spans="1:14" ht="14.45" customHeight="1" x14ac:dyDescent="0.2">
      <c r="A427" s="729" t="s">
        <v>576</v>
      </c>
      <c r="B427" s="730" t="s">
        <v>577</v>
      </c>
      <c r="C427" s="731" t="s">
        <v>598</v>
      </c>
      <c r="D427" s="732" t="s">
        <v>599</v>
      </c>
      <c r="E427" s="733">
        <v>50113001</v>
      </c>
      <c r="F427" s="732" t="s">
        <v>610</v>
      </c>
      <c r="G427" s="731" t="s">
        <v>622</v>
      </c>
      <c r="H427" s="731">
        <v>241308</v>
      </c>
      <c r="I427" s="731">
        <v>241308</v>
      </c>
      <c r="J427" s="731" t="s">
        <v>1316</v>
      </c>
      <c r="K427" s="731" t="s">
        <v>1317</v>
      </c>
      <c r="L427" s="734">
        <v>546.81999999999971</v>
      </c>
      <c r="M427" s="734">
        <v>2</v>
      </c>
      <c r="N427" s="735">
        <v>1093.6399999999994</v>
      </c>
    </row>
    <row r="428" spans="1:14" ht="14.45" customHeight="1" x14ac:dyDescent="0.2">
      <c r="A428" s="729" t="s">
        <v>576</v>
      </c>
      <c r="B428" s="730" t="s">
        <v>577</v>
      </c>
      <c r="C428" s="731" t="s">
        <v>598</v>
      </c>
      <c r="D428" s="732" t="s">
        <v>599</v>
      </c>
      <c r="E428" s="733">
        <v>50113001</v>
      </c>
      <c r="F428" s="732" t="s">
        <v>610</v>
      </c>
      <c r="G428" s="731" t="s">
        <v>611</v>
      </c>
      <c r="H428" s="731">
        <v>193105</v>
      </c>
      <c r="I428" s="731">
        <v>93105</v>
      </c>
      <c r="J428" s="731" t="s">
        <v>750</v>
      </c>
      <c r="K428" s="731" t="s">
        <v>752</v>
      </c>
      <c r="L428" s="734">
        <v>208.3425</v>
      </c>
      <c r="M428" s="734">
        <v>4</v>
      </c>
      <c r="N428" s="735">
        <v>833.37</v>
      </c>
    </row>
    <row r="429" spans="1:14" ht="14.45" customHeight="1" x14ac:dyDescent="0.2">
      <c r="A429" s="729" t="s">
        <v>576</v>
      </c>
      <c r="B429" s="730" t="s">
        <v>577</v>
      </c>
      <c r="C429" s="731" t="s">
        <v>598</v>
      </c>
      <c r="D429" s="732" t="s">
        <v>599</v>
      </c>
      <c r="E429" s="733">
        <v>50113001</v>
      </c>
      <c r="F429" s="732" t="s">
        <v>610</v>
      </c>
      <c r="G429" s="731" t="s">
        <v>622</v>
      </c>
      <c r="H429" s="731">
        <v>144997</v>
      </c>
      <c r="I429" s="731">
        <v>44997</v>
      </c>
      <c r="J429" s="731" t="s">
        <v>1318</v>
      </c>
      <c r="K429" s="731" t="s">
        <v>1319</v>
      </c>
      <c r="L429" s="734">
        <v>238.21999999999997</v>
      </c>
      <c r="M429" s="734">
        <v>1</v>
      </c>
      <c r="N429" s="735">
        <v>238.21999999999997</v>
      </c>
    </row>
    <row r="430" spans="1:14" ht="14.45" customHeight="1" x14ac:dyDescent="0.2">
      <c r="A430" s="729" t="s">
        <v>576</v>
      </c>
      <c r="B430" s="730" t="s">
        <v>577</v>
      </c>
      <c r="C430" s="731" t="s">
        <v>598</v>
      </c>
      <c r="D430" s="732" t="s">
        <v>599</v>
      </c>
      <c r="E430" s="733">
        <v>50113001</v>
      </c>
      <c r="F430" s="732" t="s">
        <v>610</v>
      </c>
      <c r="G430" s="731" t="s">
        <v>611</v>
      </c>
      <c r="H430" s="731">
        <v>237888</v>
      </c>
      <c r="I430" s="731">
        <v>237888</v>
      </c>
      <c r="J430" s="731" t="s">
        <v>757</v>
      </c>
      <c r="K430" s="731" t="s">
        <v>758</v>
      </c>
      <c r="L430" s="734">
        <v>74.640000000000015</v>
      </c>
      <c r="M430" s="734">
        <v>2</v>
      </c>
      <c r="N430" s="735">
        <v>149.28000000000003</v>
      </c>
    </row>
    <row r="431" spans="1:14" ht="14.45" customHeight="1" x14ac:dyDescent="0.2">
      <c r="A431" s="729" t="s">
        <v>576</v>
      </c>
      <c r="B431" s="730" t="s">
        <v>577</v>
      </c>
      <c r="C431" s="731" t="s">
        <v>598</v>
      </c>
      <c r="D431" s="732" t="s">
        <v>599</v>
      </c>
      <c r="E431" s="733">
        <v>50113001</v>
      </c>
      <c r="F431" s="732" t="s">
        <v>610</v>
      </c>
      <c r="G431" s="731" t="s">
        <v>611</v>
      </c>
      <c r="H431" s="731">
        <v>184090</v>
      </c>
      <c r="I431" s="731">
        <v>84090</v>
      </c>
      <c r="J431" s="731" t="s">
        <v>762</v>
      </c>
      <c r="K431" s="731" t="s">
        <v>763</v>
      </c>
      <c r="L431" s="734">
        <v>59.79999999999999</v>
      </c>
      <c r="M431" s="734">
        <v>8</v>
      </c>
      <c r="N431" s="735">
        <v>478.39999999999992</v>
      </c>
    </row>
    <row r="432" spans="1:14" ht="14.45" customHeight="1" x14ac:dyDescent="0.2">
      <c r="A432" s="729" t="s">
        <v>576</v>
      </c>
      <c r="B432" s="730" t="s">
        <v>577</v>
      </c>
      <c r="C432" s="731" t="s">
        <v>598</v>
      </c>
      <c r="D432" s="732" t="s">
        <v>599</v>
      </c>
      <c r="E432" s="733">
        <v>50113001</v>
      </c>
      <c r="F432" s="732" t="s">
        <v>610</v>
      </c>
      <c r="G432" s="731" t="s">
        <v>622</v>
      </c>
      <c r="H432" s="731">
        <v>136755</v>
      </c>
      <c r="I432" s="731">
        <v>136755</v>
      </c>
      <c r="J432" s="731" t="s">
        <v>1320</v>
      </c>
      <c r="K432" s="731" t="s">
        <v>1321</v>
      </c>
      <c r="L432" s="734">
        <v>4939.8180000000002</v>
      </c>
      <c r="M432" s="734">
        <v>15</v>
      </c>
      <c r="N432" s="735">
        <v>74097.27</v>
      </c>
    </row>
    <row r="433" spans="1:14" ht="14.45" customHeight="1" x14ac:dyDescent="0.2">
      <c r="A433" s="729" t="s">
        <v>576</v>
      </c>
      <c r="B433" s="730" t="s">
        <v>577</v>
      </c>
      <c r="C433" s="731" t="s">
        <v>598</v>
      </c>
      <c r="D433" s="732" t="s">
        <v>599</v>
      </c>
      <c r="E433" s="733">
        <v>50113001</v>
      </c>
      <c r="F433" s="732" t="s">
        <v>610</v>
      </c>
      <c r="G433" s="731" t="s">
        <v>611</v>
      </c>
      <c r="H433" s="731">
        <v>117011</v>
      </c>
      <c r="I433" s="731">
        <v>17011</v>
      </c>
      <c r="J433" s="731" t="s">
        <v>776</v>
      </c>
      <c r="K433" s="731" t="s">
        <v>777</v>
      </c>
      <c r="L433" s="734">
        <v>144.90823529411765</v>
      </c>
      <c r="M433" s="734">
        <v>17</v>
      </c>
      <c r="N433" s="735">
        <v>2463.44</v>
      </c>
    </row>
    <row r="434" spans="1:14" ht="14.45" customHeight="1" x14ac:dyDescent="0.2">
      <c r="A434" s="729" t="s">
        <v>576</v>
      </c>
      <c r="B434" s="730" t="s">
        <v>577</v>
      </c>
      <c r="C434" s="731" t="s">
        <v>598</v>
      </c>
      <c r="D434" s="732" t="s">
        <v>599</v>
      </c>
      <c r="E434" s="733">
        <v>50113001</v>
      </c>
      <c r="F434" s="732" t="s">
        <v>610</v>
      </c>
      <c r="G434" s="731" t="s">
        <v>611</v>
      </c>
      <c r="H434" s="731">
        <v>241672</v>
      </c>
      <c r="I434" s="731">
        <v>241672</v>
      </c>
      <c r="J434" s="731" t="s">
        <v>784</v>
      </c>
      <c r="K434" s="731" t="s">
        <v>785</v>
      </c>
      <c r="L434" s="734">
        <v>111.41</v>
      </c>
      <c r="M434" s="734">
        <v>202</v>
      </c>
      <c r="N434" s="735">
        <v>22504.82</v>
      </c>
    </row>
    <row r="435" spans="1:14" ht="14.45" customHeight="1" x14ac:dyDescent="0.2">
      <c r="A435" s="729" t="s">
        <v>576</v>
      </c>
      <c r="B435" s="730" t="s">
        <v>577</v>
      </c>
      <c r="C435" s="731" t="s">
        <v>598</v>
      </c>
      <c r="D435" s="732" t="s">
        <v>599</v>
      </c>
      <c r="E435" s="733">
        <v>50113001</v>
      </c>
      <c r="F435" s="732" t="s">
        <v>610</v>
      </c>
      <c r="G435" s="731" t="s">
        <v>611</v>
      </c>
      <c r="H435" s="731">
        <v>104071</v>
      </c>
      <c r="I435" s="731">
        <v>4071</v>
      </c>
      <c r="J435" s="731" t="s">
        <v>786</v>
      </c>
      <c r="K435" s="731" t="s">
        <v>787</v>
      </c>
      <c r="L435" s="734">
        <v>224.10999999999999</v>
      </c>
      <c r="M435" s="734">
        <v>5</v>
      </c>
      <c r="N435" s="735">
        <v>1120.55</v>
      </c>
    </row>
    <row r="436" spans="1:14" ht="14.45" customHeight="1" x14ac:dyDescent="0.2">
      <c r="A436" s="729" t="s">
        <v>576</v>
      </c>
      <c r="B436" s="730" t="s">
        <v>577</v>
      </c>
      <c r="C436" s="731" t="s">
        <v>598</v>
      </c>
      <c r="D436" s="732" t="s">
        <v>599</v>
      </c>
      <c r="E436" s="733">
        <v>50113001</v>
      </c>
      <c r="F436" s="732" t="s">
        <v>610</v>
      </c>
      <c r="G436" s="731" t="s">
        <v>611</v>
      </c>
      <c r="H436" s="731">
        <v>846599</v>
      </c>
      <c r="I436" s="731">
        <v>107754</v>
      </c>
      <c r="J436" s="731" t="s">
        <v>789</v>
      </c>
      <c r="K436" s="731" t="s">
        <v>329</v>
      </c>
      <c r="L436" s="734">
        <v>131.87679389312976</v>
      </c>
      <c r="M436" s="734">
        <v>131</v>
      </c>
      <c r="N436" s="735">
        <v>17275.859999999997</v>
      </c>
    </row>
    <row r="437" spans="1:14" ht="14.45" customHeight="1" x14ac:dyDescent="0.2">
      <c r="A437" s="729" t="s">
        <v>576</v>
      </c>
      <c r="B437" s="730" t="s">
        <v>577</v>
      </c>
      <c r="C437" s="731" t="s">
        <v>598</v>
      </c>
      <c r="D437" s="732" t="s">
        <v>599</v>
      </c>
      <c r="E437" s="733">
        <v>50113001</v>
      </c>
      <c r="F437" s="732" t="s">
        <v>610</v>
      </c>
      <c r="G437" s="731" t="s">
        <v>622</v>
      </c>
      <c r="H437" s="731">
        <v>231007</v>
      </c>
      <c r="I437" s="731">
        <v>231007</v>
      </c>
      <c r="J437" s="731" t="s">
        <v>1322</v>
      </c>
      <c r="K437" s="731" t="s">
        <v>1323</v>
      </c>
      <c r="L437" s="734">
        <v>132.52999999999997</v>
      </c>
      <c r="M437" s="734">
        <v>1</v>
      </c>
      <c r="N437" s="735">
        <v>132.52999999999997</v>
      </c>
    </row>
    <row r="438" spans="1:14" ht="14.45" customHeight="1" x14ac:dyDescent="0.2">
      <c r="A438" s="729" t="s">
        <v>576</v>
      </c>
      <c r="B438" s="730" t="s">
        <v>577</v>
      </c>
      <c r="C438" s="731" t="s">
        <v>598</v>
      </c>
      <c r="D438" s="732" t="s">
        <v>599</v>
      </c>
      <c r="E438" s="733">
        <v>50113001</v>
      </c>
      <c r="F438" s="732" t="s">
        <v>610</v>
      </c>
      <c r="G438" s="731" t="s">
        <v>611</v>
      </c>
      <c r="H438" s="731">
        <v>226523</v>
      </c>
      <c r="I438" s="731">
        <v>226523</v>
      </c>
      <c r="J438" s="731" t="s">
        <v>797</v>
      </c>
      <c r="K438" s="731" t="s">
        <v>798</v>
      </c>
      <c r="L438" s="734">
        <v>51.96</v>
      </c>
      <c r="M438" s="734">
        <v>5</v>
      </c>
      <c r="N438" s="735">
        <v>259.8</v>
      </c>
    </row>
    <row r="439" spans="1:14" ht="14.45" customHeight="1" x14ac:dyDescent="0.2">
      <c r="A439" s="729" t="s">
        <v>576</v>
      </c>
      <c r="B439" s="730" t="s">
        <v>577</v>
      </c>
      <c r="C439" s="731" t="s">
        <v>598</v>
      </c>
      <c r="D439" s="732" t="s">
        <v>599</v>
      </c>
      <c r="E439" s="733">
        <v>50113001</v>
      </c>
      <c r="F439" s="732" t="s">
        <v>610</v>
      </c>
      <c r="G439" s="731" t="s">
        <v>611</v>
      </c>
      <c r="H439" s="731">
        <v>905097</v>
      </c>
      <c r="I439" s="731">
        <v>158767</v>
      </c>
      <c r="J439" s="731" t="s">
        <v>1324</v>
      </c>
      <c r="K439" s="731" t="s">
        <v>1325</v>
      </c>
      <c r="L439" s="734">
        <v>167.42000000000002</v>
      </c>
      <c r="M439" s="734">
        <v>1</v>
      </c>
      <c r="N439" s="735">
        <v>167.42000000000002</v>
      </c>
    </row>
    <row r="440" spans="1:14" ht="14.45" customHeight="1" x14ac:dyDescent="0.2">
      <c r="A440" s="729" t="s">
        <v>576</v>
      </c>
      <c r="B440" s="730" t="s">
        <v>577</v>
      </c>
      <c r="C440" s="731" t="s">
        <v>598</v>
      </c>
      <c r="D440" s="732" t="s">
        <v>599</v>
      </c>
      <c r="E440" s="733">
        <v>50113001</v>
      </c>
      <c r="F440" s="732" t="s">
        <v>610</v>
      </c>
      <c r="G440" s="731" t="s">
        <v>611</v>
      </c>
      <c r="H440" s="731">
        <v>920170</v>
      </c>
      <c r="I440" s="731">
        <v>0</v>
      </c>
      <c r="J440" s="731" t="s">
        <v>1326</v>
      </c>
      <c r="K440" s="731" t="s">
        <v>329</v>
      </c>
      <c r="L440" s="734">
        <v>77.094326649877829</v>
      </c>
      <c r="M440" s="734">
        <v>7</v>
      </c>
      <c r="N440" s="735">
        <v>539.66028654914476</v>
      </c>
    </row>
    <row r="441" spans="1:14" ht="14.45" customHeight="1" x14ac:dyDescent="0.2">
      <c r="A441" s="729" t="s">
        <v>576</v>
      </c>
      <c r="B441" s="730" t="s">
        <v>577</v>
      </c>
      <c r="C441" s="731" t="s">
        <v>598</v>
      </c>
      <c r="D441" s="732" t="s">
        <v>599</v>
      </c>
      <c r="E441" s="733">
        <v>50113001</v>
      </c>
      <c r="F441" s="732" t="s">
        <v>610</v>
      </c>
      <c r="G441" s="731" t="s">
        <v>611</v>
      </c>
      <c r="H441" s="731">
        <v>215473</v>
      </c>
      <c r="I441" s="731">
        <v>215473</v>
      </c>
      <c r="J441" s="731" t="s">
        <v>1327</v>
      </c>
      <c r="K441" s="731" t="s">
        <v>1328</v>
      </c>
      <c r="L441" s="734">
        <v>336.27</v>
      </c>
      <c r="M441" s="734">
        <v>8</v>
      </c>
      <c r="N441" s="735">
        <v>2690.16</v>
      </c>
    </row>
    <row r="442" spans="1:14" ht="14.45" customHeight="1" x14ac:dyDescent="0.2">
      <c r="A442" s="729" t="s">
        <v>576</v>
      </c>
      <c r="B442" s="730" t="s">
        <v>577</v>
      </c>
      <c r="C442" s="731" t="s">
        <v>598</v>
      </c>
      <c r="D442" s="732" t="s">
        <v>599</v>
      </c>
      <c r="E442" s="733">
        <v>50113001</v>
      </c>
      <c r="F442" s="732" t="s">
        <v>610</v>
      </c>
      <c r="G442" s="731" t="s">
        <v>611</v>
      </c>
      <c r="H442" s="731">
        <v>215474</v>
      </c>
      <c r="I442" s="731">
        <v>215474</v>
      </c>
      <c r="J442" s="731" t="s">
        <v>1329</v>
      </c>
      <c r="K442" s="731" t="s">
        <v>1330</v>
      </c>
      <c r="L442" s="734">
        <v>531.37999999999988</v>
      </c>
      <c r="M442" s="734">
        <v>5</v>
      </c>
      <c r="N442" s="735">
        <v>2656.8999999999996</v>
      </c>
    </row>
    <row r="443" spans="1:14" ht="14.45" customHeight="1" x14ac:dyDescent="0.2">
      <c r="A443" s="729" t="s">
        <v>576</v>
      </c>
      <c r="B443" s="730" t="s">
        <v>577</v>
      </c>
      <c r="C443" s="731" t="s">
        <v>598</v>
      </c>
      <c r="D443" s="732" t="s">
        <v>599</v>
      </c>
      <c r="E443" s="733">
        <v>50113001</v>
      </c>
      <c r="F443" s="732" t="s">
        <v>610</v>
      </c>
      <c r="G443" s="731" t="s">
        <v>611</v>
      </c>
      <c r="H443" s="731">
        <v>501596</v>
      </c>
      <c r="I443" s="731">
        <v>0</v>
      </c>
      <c r="J443" s="731" t="s">
        <v>1331</v>
      </c>
      <c r="K443" s="731" t="s">
        <v>1332</v>
      </c>
      <c r="L443" s="734">
        <v>113.26000000000003</v>
      </c>
      <c r="M443" s="734">
        <v>1</v>
      </c>
      <c r="N443" s="735">
        <v>113.26000000000003</v>
      </c>
    </row>
    <row r="444" spans="1:14" ht="14.45" customHeight="1" x14ac:dyDescent="0.2">
      <c r="A444" s="729" t="s">
        <v>576</v>
      </c>
      <c r="B444" s="730" t="s">
        <v>577</v>
      </c>
      <c r="C444" s="731" t="s">
        <v>598</v>
      </c>
      <c r="D444" s="732" t="s">
        <v>599</v>
      </c>
      <c r="E444" s="733">
        <v>50113001</v>
      </c>
      <c r="F444" s="732" t="s">
        <v>610</v>
      </c>
      <c r="G444" s="731" t="s">
        <v>611</v>
      </c>
      <c r="H444" s="731">
        <v>54150</v>
      </c>
      <c r="I444" s="731">
        <v>54150</v>
      </c>
      <c r="J444" s="731" t="s">
        <v>1333</v>
      </c>
      <c r="K444" s="731" t="s">
        <v>1334</v>
      </c>
      <c r="L444" s="734">
        <v>91.326666666666668</v>
      </c>
      <c r="M444" s="734">
        <v>6</v>
      </c>
      <c r="N444" s="735">
        <v>547.96</v>
      </c>
    </row>
    <row r="445" spans="1:14" ht="14.45" customHeight="1" x14ac:dyDescent="0.2">
      <c r="A445" s="729" t="s">
        <v>576</v>
      </c>
      <c r="B445" s="730" t="s">
        <v>577</v>
      </c>
      <c r="C445" s="731" t="s">
        <v>598</v>
      </c>
      <c r="D445" s="732" t="s">
        <v>599</v>
      </c>
      <c r="E445" s="733">
        <v>50113001</v>
      </c>
      <c r="F445" s="732" t="s">
        <v>610</v>
      </c>
      <c r="G445" s="731" t="s">
        <v>329</v>
      </c>
      <c r="H445" s="731">
        <v>154151</v>
      </c>
      <c r="I445" s="731">
        <v>54151</v>
      </c>
      <c r="J445" s="731" t="s">
        <v>1335</v>
      </c>
      <c r="K445" s="731" t="s">
        <v>1336</v>
      </c>
      <c r="L445" s="734">
        <v>109.00000000000003</v>
      </c>
      <c r="M445" s="734">
        <v>1</v>
      </c>
      <c r="N445" s="735">
        <v>109.00000000000003</v>
      </c>
    </row>
    <row r="446" spans="1:14" ht="14.45" customHeight="1" x14ac:dyDescent="0.2">
      <c r="A446" s="729" t="s">
        <v>576</v>
      </c>
      <c r="B446" s="730" t="s">
        <v>577</v>
      </c>
      <c r="C446" s="731" t="s">
        <v>598</v>
      </c>
      <c r="D446" s="732" t="s">
        <v>599</v>
      </c>
      <c r="E446" s="733">
        <v>50113001</v>
      </c>
      <c r="F446" s="732" t="s">
        <v>610</v>
      </c>
      <c r="G446" s="731" t="s">
        <v>622</v>
      </c>
      <c r="H446" s="731">
        <v>168326</v>
      </c>
      <c r="I446" s="731">
        <v>168326</v>
      </c>
      <c r="J446" s="731" t="s">
        <v>808</v>
      </c>
      <c r="K446" s="731" t="s">
        <v>1337</v>
      </c>
      <c r="L446" s="734">
        <v>393.33</v>
      </c>
      <c r="M446" s="734">
        <v>1</v>
      </c>
      <c r="N446" s="735">
        <v>393.33</v>
      </c>
    </row>
    <row r="447" spans="1:14" ht="14.45" customHeight="1" x14ac:dyDescent="0.2">
      <c r="A447" s="729" t="s">
        <v>576</v>
      </c>
      <c r="B447" s="730" t="s">
        <v>577</v>
      </c>
      <c r="C447" s="731" t="s">
        <v>598</v>
      </c>
      <c r="D447" s="732" t="s">
        <v>599</v>
      </c>
      <c r="E447" s="733">
        <v>50113001</v>
      </c>
      <c r="F447" s="732" t="s">
        <v>610</v>
      </c>
      <c r="G447" s="731" t="s">
        <v>622</v>
      </c>
      <c r="H447" s="731">
        <v>193745</v>
      </c>
      <c r="I447" s="731">
        <v>193745</v>
      </c>
      <c r="J447" s="731" t="s">
        <v>810</v>
      </c>
      <c r="K447" s="731" t="s">
        <v>811</v>
      </c>
      <c r="L447" s="734">
        <v>1505.8700000000001</v>
      </c>
      <c r="M447" s="734">
        <v>1</v>
      </c>
      <c r="N447" s="735">
        <v>1505.8700000000001</v>
      </c>
    </row>
    <row r="448" spans="1:14" ht="14.45" customHeight="1" x14ac:dyDescent="0.2">
      <c r="A448" s="729" t="s">
        <v>576</v>
      </c>
      <c r="B448" s="730" t="s">
        <v>577</v>
      </c>
      <c r="C448" s="731" t="s">
        <v>598</v>
      </c>
      <c r="D448" s="732" t="s">
        <v>599</v>
      </c>
      <c r="E448" s="733">
        <v>50113001</v>
      </c>
      <c r="F448" s="732" t="s">
        <v>610</v>
      </c>
      <c r="G448" s="731" t="s">
        <v>611</v>
      </c>
      <c r="H448" s="731">
        <v>502196</v>
      </c>
      <c r="I448" s="731">
        <v>9999999</v>
      </c>
      <c r="J448" s="731" t="s">
        <v>1338</v>
      </c>
      <c r="K448" s="731" t="s">
        <v>1339</v>
      </c>
      <c r="L448" s="734">
        <v>20855.12</v>
      </c>
      <c r="M448" s="734">
        <v>2</v>
      </c>
      <c r="N448" s="735">
        <v>41710.239999999998</v>
      </c>
    </row>
    <row r="449" spans="1:14" ht="14.45" customHeight="1" x14ac:dyDescent="0.2">
      <c r="A449" s="729" t="s">
        <v>576</v>
      </c>
      <c r="B449" s="730" t="s">
        <v>577</v>
      </c>
      <c r="C449" s="731" t="s">
        <v>598</v>
      </c>
      <c r="D449" s="732" t="s">
        <v>599</v>
      </c>
      <c r="E449" s="733">
        <v>50113001</v>
      </c>
      <c r="F449" s="732" t="s">
        <v>610</v>
      </c>
      <c r="G449" s="731" t="s">
        <v>611</v>
      </c>
      <c r="H449" s="731">
        <v>162597</v>
      </c>
      <c r="I449" s="731">
        <v>62597</v>
      </c>
      <c r="J449" s="731" t="s">
        <v>1340</v>
      </c>
      <c r="K449" s="731" t="s">
        <v>1341</v>
      </c>
      <c r="L449" s="734">
        <v>77.92</v>
      </c>
      <c r="M449" s="734">
        <v>3</v>
      </c>
      <c r="N449" s="735">
        <v>233.76</v>
      </c>
    </row>
    <row r="450" spans="1:14" ht="14.45" customHeight="1" x14ac:dyDescent="0.2">
      <c r="A450" s="729" t="s">
        <v>576</v>
      </c>
      <c r="B450" s="730" t="s">
        <v>577</v>
      </c>
      <c r="C450" s="731" t="s">
        <v>598</v>
      </c>
      <c r="D450" s="732" t="s">
        <v>599</v>
      </c>
      <c r="E450" s="733">
        <v>50113001</v>
      </c>
      <c r="F450" s="732" t="s">
        <v>610</v>
      </c>
      <c r="G450" s="731" t="s">
        <v>611</v>
      </c>
      <c r="H450" s="731">
        <v>447</v>
      </c>
      <c r="I450" s="731">
        <v>447</v>
      </c>
      <c r="J450" s="731" t="s">
        <v>1342</v>
      </c>
      <c r="K450" s="731" t="s">
        <v>1343</v>
      </c>
      <c r="L450" s="734">
        <v>178.64166666666662</v>
      </c>
      <c r="M450" s="734">
        <v>18</v>
      </c>
      <c r="N450" s="735">
        <v>3215.5499999999993</v>
      </c>
    </row>
    <row r="451" spans="1:14" ht="14.45" customHeight="1" x14ac:dyDescent="0.2">
      <c r="A451" s="729" t="s">
        <v>576</v>
      </c>
      <c r="B451" s="730" t="s">
        <v>577</v>
      </c>
      <c r="C451" s="731" t="s">
        <v>598</v>
      </c>
      <c r="D451" s="732" t="s">
        <v>599</v>
      </c>
      <c r="E451" s="733">
        <v>50113001</v>
      </c>
      <c r="F451" s="732" t="s">
        <v>610</v>
      </c>
      <c r="G451" s="731" t="s">
        <v>611</v>
      </c>
      <c r="H451" s="731">
        <v>199680</v>
      </c>
      <c r="I451" s="731">
        <v>199680</v>
      </c>
      <c r="J451" s="731" t="s">
        <v>821</v>
      </c>
      <c r="K451" s="731" t="s">
        <v>822</v>
      </c>
      <c r="L451" s="734">
        <v>362.45999999999992</v>
      </c>
      <c r="M451" s="734">
        <v>4</v>
      </c>
      <c r="N451" s="735">
        <v>1449.8399999999997</v>
      </c>
    </row>
    <row r="452" spans="1:14" ht="14.45" customHeight="1" x14ac:dyDescent="0.2">
      <c r="A452" s="729" t="s">
        <v>576</v>
      </c>
      <c r="B452" s="730" t="s">
        <v>577</v>
      </c>
      <c r="C452" s="731" t="s">
        <v>598</v>
      </c>
      <c r="D452" s="732" t="s">
        <v>599</v>
      </c>
      <c r="E452" s="733">
        <v>50113001</v>
      </c>
      <c r="F452" s="732" t="s">
        <v>610</v>
      </c>
      <c r="G452" s="731" t="s">
        <v>611</v>
      </c>
      <c r="H452" s="731">
        <v>159465</v>
      </c>
      <c r="I452" s="731">
        <v>159465</v>
      </c>
      <c r="J452" s="731" t="s">
        <v>1344</v>
      </c>
      <c r="K452" s="731" t="s">
        <v>1345</v>
      </c>
      <c r="L452" s="734">
        <v>3359.59</v>
      </c>
      <c r="M452" s="734">
        <v>5</v>
      </c>
      <c r="N452" s="735">
        <v>16797.95</v>
      </c>
    </row>
    <row r="453" spans="1:14" ht="14.45" customHeight="1" x14ac:dyDescent="0.2">
      <c r="A453" s="729" t="s">
        <v>576</v>
      </c>
      <c r="B453" s="730" t="s">
        <v>577</v>
      </c>
      <c r="C453" s="731" t="s">
        <v>598</v>
      </c>
      <c r="D453" s="732" t="s">
        <v>599</v>
      </c>
      <c r="E453" s="733">
        <v>50113001</v>
      </c>
      <c r="F453" s="732" t="s">
        <v>610</v>
      </c>
      <c r="G453" s="731" t="s">
        <v>611</v>
      </c>
      <c r="H453" s="731">
        <v>848560</v>
      </c>
      <c r="I453" s="731">
        <v>125752</v>
      </c>
      <c r="J453" s="731" t="s">
        <v>1346</v>
      </c>
      <c r="K453" s="731" t="s">
        <v>1347</v>
      </c>
      <c r="L453" s="734">
        <v>222.98999999999995</v>
      </c>
      <c r="M453" s="734">
        <v>1</v>
      </c>
      <c r="N453" s="735">
        <v>222.98999999999995</v>
      </c>
    </row>
    <row r="454" spans="1:14" ht="14.45" customHeight="1" x14ac:dyDescent="0.2">
      <c r="A454" s="729" t="s">
        <v>576</v>
      </c>
      <c r="B454" s="730" t="s">
        <v>577</v>
      </c>
      <c r="C454" s="731" t="s">
        <v>598</v>
      </c>
      <c r="D454" s="732" t="s">
        <v>599</v>
      </c>
      <c r="E454" s="733">
        <v>50113001</v>
      </c>
      <c r="F454" s="732" t="s">
        <v>610</v>
      </c>
      <c r="G454" s="731" t="s">
        <v>611</v>
      </c>
      <c r="H454" s="731">
        <v>225510</v>
      </c>
      <c r="I454" s="731">
        <v>225510</v>
      </c>
      <c r="J454" s="731" t="s">
        <v>1348</v>
      </c>
      <c r="K454" s="731" t="s">
        <v>1349</v>
      </c>
      <c r="L454" s="734">
        <v>64.72</v>
      </c>
      <c r="M454" s="734">
        <v>1</v>
      </c>
      <c r="N454" s="735">
        <v>64.72</v>
      </c>
    </row>
    <row r="455" spans="1:14" ht="14.45" customHeight="1" x14ac:dyDescent="0.2">
      <c r="A455" s="729" t="s">
        <v>576</v>
      </c>
      <c r="B455" s="730" t="s">
        <v>577</v>
      </c>
      <c r="C455" s="731" t="s">
        <v>598</v>
      </c>
      <c r="D455" s="732" t="s">
        <v>599</v>
      </c>
      <c r="E455" s="733">
        <v>50113001</v>
      </c>
      <c r="F455" s="732" t="s">
        <v>610</v>
      </c>
      <c r="G455" s="731" t="s">
        <v>611</v>
      </c>
      <c r="H455" s="731">
        <v>149990</v>
      </c>
      <c r="I455" s="731">
        <v>49990</v>
      </c>
      <c r="J455" s="731" t="s">
        <v>837</v>
      </c>
      <c r="K455" s="731" t="s">
        <v>1350</v>
      </c>
      <c r="L455" s="734">
        <v>170.40999923489142</v>
      </c>
      <c r="M455" s="734">
        <v>40</v>
      </c>
      <c r="N455" s="735">
        <v>6816.3999693956566</v>
      </c>
    </row>
    <row r="456" spans="1:14" ht="14.45" customHeight="1" x14ac:dyDescent="0.2">
      <c r="A456" s="729" t="s">
        <v>576</v>
      </c>
      <c r="B456" s="730" t="s">
        <v>577</v>
      </c>
      <c r="C456" s="731" t="s">
        <v>598</v>
      </c>
      <c r="D456" s="732" t="s">
        <v>599</v>
      </c>
      <c r="E456" s="733">
        <v>50113001</v>
      </c>
      <c r="F456" s="732" t="s">
        <v>610</v>
      </c>
      <c r="G456" s="731" t="s">
        <v>622</v>
      </c>
      <c r="H456" s="731">
        <v>213489</v>
      </c>
      <c r="I456" s="731">
        <v>213489</v>
      </c>
      <c r="J456" s="731" t="s">
        <v>852</v>
      </c>
      <c r="K456" s="731" t="s">
        <v>857</v>
      </c>
      <c r="L456" s="734">
        <v>630.16692307692313</v>
      </c>
      <c r="M456" s="734">
        <v>13</v>
      </c>
      <c r="N456" s="735">
        <v>8192.17</v>
      </c>
    </row>
    <row r="457" spans="1:14" ht="14.45" customHeight="1" x14ac:dyDescent="0.2">
      <c r="A457" s="729" t="s">
        <v>576</v>
      </c>
      <c r="B457" s="730" t="s">
        <v>577</v>
      </c>
      <c r="C457" s="731" t="s">
        <v>598</v>
      </c>
      <c r="D457" s="732" t="s">
        <v>599</v>
      </c>
      <c r="E457" s="733">
        <v>50113001</v>
      </c>
      <c r="F457" s="732" t="s">
        <v>610</v>
      </c>
      <c r="G457" s="731" t="s">
        <v>622</v>
      </c>
      <c r="H457" s="731">
        <v>213487</v>
      </c>
      <c r="I457" s="731">
        <v>213487</v>
      </c>
      <c r="J457" s="731" t="s">
        <v>852</v>
      </c>
      <c r="K457" s="731" t="s">
        <v>854</v>
      </c>
      <c r="L457" s="734">
        <v>271.84999999999997</v>
      </c>
      <c r="M457" s="734">
        <v>93</v>
      </c>
      <c r="N457" s="735">
        <v>25282.05</v>
      </c>
    </row>
    <row r="458" spans="1:14" ht="14.45" customHeight="1" x14ac:dyDescent="0.2">
      <c r="A458" s="729" t="s">
        <v>576</v>
      </c>
      <c r="B458" s="730" t="s">
        <v>577</v>
      </c>
      <c r="C458" s="731" t="s">
        <v>598</v>
      </c>
      <c r="D458" s="732" t="s">
        <v>599</v>
      </c>
      <c r="E458" s="733">
        <v>50113001</v>
      </c>
      <c r="F458" s="732" t="s">
        <v>610</v>
      </c>
      <c r="G458" s="731" t="s">
        <v>622</v>
      </c>
      <c r="H458" s="731">
        <v>213494</v>
      </c>
      <c r="I458" s="731">
        <v>213494</v>
      </c>
      <c r="J458" s="731" t="s">
        <v>852</v>
      </c>
      <c r="K458" s="731" t="s">
        <v>856</v>
      </c>
      <c r="L458" s="734">
        <v>408.93086956521745</v>
      </c>
      <c r="M458" s="734">
        <v>46</v>
      </c>
      <c r="N458" s="735">
        <v>18810.820000000003</v>
      </c>
    </row>
    <row r="459" spans="1:14" ht="14.45" customHeight="1" x14ac:dyDescent="0.2">
      <c r="A459" s="729" t="s">
        <v>576</v>
      </c>
      <c r="B459" s="730" t="s">
        <v>577</v>
      </c>
      <c r="C459" s="731" t="s">
        <v>598</v>
      </c>
      <c r="D459" s="732" t="s">
        <v>599</v>
      </c>
      <c r="E459" s="733">
        <v>50113001</v>
      </c>
      <c r="F459" s="732" t="s">
        <v>610</v>
      </c>
      <c r="G459" s="731" t="s">
        <v>622</v>
      </c>
      <c r="H459" s="731">
        <v>156804</v>
      </c>
      <c r="I459" s="731">
        <v>56804</v>
      </c>
      <c r="J459" s="731" t="s">
        <v>860</v>
      </c>
      <c r="K459" s="731" t="s">
        <v>1351</v>
      </c>
      <c r="L459" s="734">
        <v>31.52</v>
      </c>
      <c r="M459" s="734">
        <v>3</v>
      </c>
      <c r="N459" s="735">
        <v>94.56</v>
      </c>
    </row>
    <row r="460" spans="1:14" ht="14.45" customHeight="1" x14ac:dyDescent="0.2">
      <c r="A460" s="729" t="s">
        <v>576</v>
      </c>
      <c r="B460" s="730" t="s">
        <v>577</v>
      </c>
      <c r="C460" s="731" t="s">
        <v>598</v>
      </c>
      <c r="D460" s="732" t="s">
        <v>599</v>
      </c>
      <c r="E460" s="733">
        <v>50113001</v>
      </c>
      <c r="F460" s="732" t="s">
        <v>610</v>
      </c>
      <c r="G460" s="731" t="s">
        <v>622</v>
      </c>
      <c r="H460" s="731">
        <v>214036</v>
      </c>
      <c r="I460" s="731">
        <v>214036</v>
      </c>
      <c r="J460" s="731" t="s">
        <v>862</v>
      </c>
      <c r="K460" s="731" t="s">
        <v>863</v>
      </c>
      <c r="L460" s="734">
        <v>40.353211678832132</v>
      </c>
      <c r="M460" s="734">
        <v>137</v>
      </c>
      <c r="N460" s="735">
        <v>5528.3900000000021</v>
      </c>
    </row>
    <row r="461" spans="1:14" ht="14.45" customHeight="1" x14ac:dyDescent="0.2">
      <c r="A461" s="729" t="s">
        <v>576</v>
      </c>
      <c r="B461" s="730" t="s">
        <v>577</v>
      </c>
      <c r="C461" s="731" t="s">
        <v>598</v>
      </c>
      <c r="D461" s="732" t="s">
        <v>599</v>
      </c>
      <c r="E461" s="733">
        <v>50113001</v>
      </c>
      <c r="F461" s="732" t="s">
        <v>610</v>
      </c>
      <c r="G461" s="731" t="s">
        <v>622</v>
      </c>
      <c r="H461" s="731">
        <v>239807</v>
      </c>
      <c r="I461" s="731">
        <v>239807</v>
      </c>
      <c r="J461" s="731" t="s">
        <v>862</v>
      </c>
      <c r="K461" s="731" t="s">
        <v>863</v>
      </c>
      <c r="L461" s="734">
        <v>40.376242038216567</v>
      </c>
      <c r="M461" s="734">
        <v>157</v>
      </c>
      <c r="N461" s="735">
        <v>6339.0700000000006</v>
      </c>
    </row>
    <row r="462" spans="1:14" ht="14.45" customHeight="1" x14ac:dyDescent="0.2">
      <c r="A462" s="729" t="s">
        <v>576</v>
      </c>
      <c r="B462" s="730" t="s">
        <v>577</v>
      </c>
      <c r="C462" s="731" t="s">
        <v>598</v>
      </c>
      <c r="D462" s="732" t="s">
        <v>599</v>
      </c>
      <c r="E462" s="733">
        <v>50113001</v>
      </c>
      <c r="F462" s="732" t="s">
        <v>610</v>
      </c>
      <c r="G462" s="731" t="s">
        <v>611</v>
      </c>
      <c r="H462" s="731">
        <v>199333</v>
      </c>
      <c r="I462" s="731">
        <v>99333</v>
      </c>
      <c r="J462" s="731" t="s">
        <v>864</v>
      </c>
      <c r="K462" s="731" t="s">
        <v>865</v>
      </c>
      <c r="L462" s="734">
        <v>246.78320754716989</v>
      </c>
      <c r="M462" s="734">
        <v>53</v>
      </c>
      <c r="N462" s="735">
        <v>13079.510000000004</v>
      </c>
    </row>
    <row r="463" spans="1:14" ht="14.45" customHeight="1" x14ac:dyDescent="0.2">
      <c r="A463" s="729" t="s">
        <v>576</v>
      </c>
      <c r="B463" s="730" t="s">
        <v>577</v>
      </c>
      <c r="C463" s="731" t="s">
        <v>598</v>
      </c>
      <c r="D463" s="732" t="s">
        <v>599</v>
      </c>
      <c r="E463" s="733">
        <v>50113001</v>
      </c>
      <c r="F463" s="732" t="s">
        <v>610</v>
      </c>
      <c r="G463" s="731" t="s">
        <v>611</v>
      </c>
      <c r="H463" s="731">
        <v>221744</v>
      </c>
      <c r="I463" s="731">
        <v>221744</v>
      </c>
      <c r="J463" s="731" t="s">
        <v>866</v>
      </c>
      <c r="K463" s="731" t="s">
        <v>867</v>
      </c>
      <c r="L463" s="734">
        <v>50.992941176470588</v>
      </c>
      <c r="M463" s="734">
        <v>34</v>
      </c>
      <c r="N463" s="735">
        <v>1733.76</v>
      </c>
    </row>
    <row r="464" spans="1:14" ht="14.45" customHeight="1" x14ac:dyDescent="0.2">
      <c r="A464" s="729" t="s">
        <v>576</v>
      </c>
      <c r="B464" s="730" t="s">
        <v>577</v>
      </c>
      <c r="C464" s="731" t="s">
        <v>598</v>
      </c>
      <c r="D464" s="732" t="s">
        <v>599</v>
      </c>
      <c r="E464" s="733">
        <v>50113001</v>
      </c>
      <c r="F464" s="732" t="s">
        <v>610</v>
      </c>
      <c r="G464" s="731" t="s">
        <v>611</v>
      </c>
      <c r="H464" s="731">
        <v>165633</v>
      </c>
      <c r="I464" s="731">
        <v>165751</v>
      </c>
      <c r="J464" s="731" t="s">
        <v>1352</v>
      </c>
      <c r="K464" s="731" t="s">
        <v>1353</v>
      </c>
      <c r="L464" s="734">
        <v>3951.64</v>
      </c>
      <c r="M464" s="734">
        <v>4</v>
      </c>
      <c r="N464" s="735">
        <v>15806.56</v>
      </c>
    </row>
    <row r="465" spans="1:14" ht="14.45" customHeight="1" x14ac:dyDescent="0.2">
      <c r="A465" s="729" t="s">
        <v>576</v>
      </c>
      <c r="B465" s="730" t="s">
        <v>577</v>
      </c>
      <c r="C465" s="731" t="s">
        <v>598</v>
      </c>
      <c r="D465" s="732" t="s">
        <v>599</v>
      </c>
      <c r="E465" s="733">
        <v>50113001</v>
      </c>
      <c r="F465" s="732" t="s">
        <v>610</v>
      </c>
      <c r="G465" s="731" t="s">
        <v>611</v>
      </c>
      <c r="H465" s="731">
        <v>111337</v>
      </c>
      <c r="I465" s="731">
        <v>52421</v>
      </c>
      <c r="J465" s="731" t="s">
        <v>870</v>
      </c>
      <c r="K465" s="731" t="s">
        <v>871</v>
      </c>
      <c r="L465" s="734">
        <v>75.900000000000006</v>
      </c>
      <c r="M465" s="734">
        <v>21</v>
      </c>
      <c r="N465" s="735">
        <v>1593.9</v>
      </c>
    </row>
    <row r="466" spans="1:14" ht="14.45" customHeight="1" x14ac:dyDescent="0.2">
      <c r="A466" s="729" t="s">
        <v>576</v>
      </c>
      <c r="B466" s="730" t="s">
        <v>577</v>
      </c>
      <c r="C466" s="731" t="s">
        <v>598</v>
      </c>
      <c r="D466" s="732" t="s">
        <v>599</v>
      </c>
      <c r="E466" s="733">
        <v>50113001</v>
      </c>
      <c r="F466" s="732" t="s">
        <v>610</v>
      </c>
      <c r="G466" s="731" t="s">
        <v>611</v>
      </c>
      <c r="H466" s="731">
        <v>31915</v>
      </c>
      <c r="I466" s="731">
        <v>31915</v>
      </c>
      <c r="J466" s="731" t="s">
        <v>874</v>
      </c>
      <c r="K466" s="731" t="s">
        <v>875</v>
      </c>
      <c r="L466" s="734">
        <v>173.68999999999997</v>
      </c>
      <c r="M466" s="734">
        <v>34</v>
      </c>
      <c r="N466" s="735">
        <v>5905.4599999999991</v>
      </c>
    </row>
    <row r="467" spans="1:14" ht="14.45" customHeight="1" x14ac:dyDescent="0.2">
      <c r="A467" s="729" t="s">
        <v>576</v>
      </c>
      <c r="B467" s="730" t="s">
        <v>577</v>
      </c>
      <c r="C467" s="731" t="s">
        <v>598</v>
      </c>
      <c r="D467" s="732" t="s">
        <v>599</v>
      </c>
      <c r="E467" s="733">
        <v>50113001</v>
      </c>
      <c r="F467" s="732" t="s">
        <v>610</v>
      </c>
      <c r="G467" s="731" t="s">
        <v>611</v>
      </c>
      <c r="H467" s="731">
        <v>47706</v>
      </c>
      <c r="I467" s="731">
        <v>47706</v>
      </c>
      <c r="J467" s="731" t="s">
        <v>1354</v>
      </c>
      <c r="K467" s="731" t="s">
        <v>1355</v>
      </c>
      <c r="L467" s="734">
        <v>288.52999999999997</v>
      </c>
      <c r="M467" s="734">
        <v>1</v>
      </c>
      <c r="N467" s="735">
        <v>288.52999999999997</v>
      </c>
    </row>
    <row r="468" spans="1:14" ht="14.45" customHeight="1" x14ac:dyDescent="0.2">
      <c r="A468" s="729" t="s">
        <v>576</v>
      </c>
      <c r="B468" s="730" t="s">
        <v>577</v>
      </c>
      <c r="C468" s="731" t="s">
        <v>598</v>
      </c>
      <c r="D468" s="732" t="s">
        <v>599</v>
      </c>
      <c r="E468" s="733">
        <v>50113001</v>
      </c>
      <c r="F468" s="732" t="s">
        <v>610</v>
      </c>
      <c r="G468" s="731" t="s">
        <v>611</v>
      </c>
      <c r="H468" s="731">
        <v>207769</v>
      </c>
      <c r="I468" s="731">
        <v>207769</v>
      </c>
      <c r="J468" s="731" t="s">
        <v>1356</v>
      </c>
      <c r="K468" s="731" t="s">
        <v>1357</v>
      </c>
      <c r="L468" s="734">
        <v>157.06999999999996</v>
      </c>
      <c r="M468" s="734">
        <v>1</v>
      </c>
      <c r="N468" s="735">
        <v>157.06999999999996</v>
      </c>
    </row>
    <row r="469" spans="1:14" ht="14.45" customHeight="1" x14ac:dyDescent="0.2">
      <c r="A469" s="729" t="s">
        <v>576</v>
      </c>
      <c r="B469" s="730" t="s">
        <v>577</v>
      </c>
      <c r="C469" s="731" t="s">
        <v>598</v>
      </c>
      <c r="D469" s="732" t="s">
        <v>599</v>
      </c>
      <c r="E469" s="733">
        <v>50113001</v>
      </c>
      <c r="F469" s="732" t="s">
        <v>610</v>
      </c>
      <c r="G469" s="731" t="s">
        <v>611</v>
      </c>
      <c r="H469" s="731">
        <v>47244</v>
      </c>
      <c r="I469" s="731">
        <v>47244</v>
      </c>
      <c r="J469" s="731" t="s">
        <v>876</v>
      </c>
      <c r="K469" s="731" t="s">
        <v>875</v>
      </c>
      <c r="L469" s="734">
        <v>143</v>
      </c>
      <c r="M469" s="734">
        <v>36</v>
      </c>
      <c r="N469" s="735">
        <v>5148</v>
      </c>
    </row>
    <row r="470" spans="1:14" ht="14.45" customHeight="1" x14ac:dyDescent="0.2">
      <c r="A470" s="729" t="s">
        <v>576</v>
      </c>
      <c r="B470" s="730" t="s">
        <v>577</v>
      </c>
      <c r="C470" s="731" t="s">
        <v>598</v>
      </c>
      <c r="D470" s="732" t="s">
        <v>599</v>
      </c>
      <c r="E470" s="733">
        <v>50113001</v>
      </c>
      <c r="F470" s="732" t="s">
        <v>610</v>
      </c>
      <c r="G470" s="731" t="s">
        <v>611</v>
      </c>
      <c r="H470" s="731">
        <v>47256</v>
      </c>
      <c r="I470" s="731">
        <v>47256</v>
      </c>
      <c r="J470" s="731" t="s">
        <v>876</v>
      </c>
      <c r="K470" s="731" t="s">
        <v>877</v>
      </c>
      <c r="L470" s="734">
        <v>222.19999999999996</v>
      </c>
      <c r="M470" s="734">
        <v>19</v>
      </c>
      <c r="N470" s="735">
        <v>4221.7999999999993</v>
      </c>
    </row>
    <row r="471" spans="1:14" ht="14.45" customHeight="1" x14ac:dyDescent="0.2">
      <c r="A471" s="729" t="s">
        <v>576</v>
      </c>
      <c r="B471" s="730" t="s">
        <v>577</v>
      </c>
      <c r="C471" s="731" t="s">
        <v>598</v>
      </c>
      <c r="D471" s="732" t="s">
        <v>599</v>
      </c>
      <c r="E471" s="733">
        <v>50113001</v>
      </c>
      <c r="F471" s="732" t="s">
        <v>610</v>
      </c>
      <c r="G471" s="731" t="s">
        <v>611</v>
      </c>
      <c r="H471" s="731">
        <v>47249</v>
      </c>
      <c r="I471" s="731">
        <v>47249</v>
      </c>
      <c r="J471" s="731" t="s">
        <v>876</v>
      </c>
      <c r="K471" s="731" t="s">
        <v>1358</v>
      </c>
      <c r="L471" s="734">
        <v>126.5</v>
      </c>
      <c r="M471" s="734">
        <v>9</v>
      </c>
      <c r="N471" s="735">
        <v>1138.5</v>
      </c>
    </row>
    <row r="472" spans="1:14" ht="14.45" customHeight="1" x14ac:dyDescent="0.2">
      <c r="A472" s="729" t="s">
        <v>576</v>
      </c>
      <c r="B472" s="730" t="s">
        <v>577</v>
      </c>
      <c r="C472" s="731" t="s">
        <v>598</v>
      </c>
      <c r="D472" s="732" t="s">
        <v>599</v>
      </c>
      <c r="E472" s="733">
        <v>50113001</v>
      </c>
      <c r="F472" s="732" t="s">
        <v>610</v>
      </c>
      <c r="G472" s="731" t="s">
        <v>611</v>
      </c>
      <c r="H472" s="731">
        <v>125366</v>
      </c>
      <c r="I472" s="731">
        <v>25366</v>
      </c>
      <c r="J472" s="731" t="s">
        <v>887</v>
      </c>
      <c r="K472" s="731" t="s">
        <v>888</v>
      </c>
      <c r="L472" s="734">
        <v>70.181250000000006</v>
      </c>
      <c r="M472" s="734">
        <v>16</v>
      </c>
      <c r="N472" s="735">
        <v>1122.9000000000001</v>
      </c>
    </row>
    <row r="473" spans="1:14" ht="14.45" customHeight="1" x14ac:dyDescent="0.2">
      <c r="A473" s="729" t="s">
        <v>576</v>
      </c>
      <c r="B473" s="730" t="s">
        <v>577</v>
      </c>
      <c r="C473" s="731" t="s">
        <v>598</v>
      </c>
      <c r="D473" s="732" t="s">
        <v>599</v>
      </c>
      <c r="E473" s="733">
        <v>50113001</v>
      </c>
      <c r="F473" s="732" t="s">
        <v>610</v>
      </c>
      <c r="G473" s="731" t="s">
        <v>611</v>
      </c>
      <c r="H473" s="731">
        <v>109139</v>
      </c>
      <c r="I473" s="731">
        <v>176129</v>
      </c>
      <c r="J473" s="731" t="s">
        <v>891</v>
      </c>
      <c r="K473" s="731" t="s">
        <v>892</v>
      </c>
      <c r="L473" s="734">
        <v>639.13999999999987</v>
      </c>
      <c r="M473" s="734">
        <v>2</v>
      </c>
      <c r="N473" s="735">
        <v>1278.2799999999997</v>
      </c>
    </row>
    <row r="474" spans="1:14" ht="14.45" customHeight="1" x14ac:dyDescent="0.2">
      <c r="A474" s="729" t="s">
        <v>576</v>
      </c>
      <c r="B474" s="730" t="s">
        <v>577</v>
      </c>
      <c r="C474" s="731" t="s">
        <v>598</v>
      </c>
      <c r="D474" s="732" t="s">
        <v>599</v>
      </c>
      <c r="E474" s="733">
        <v>50113001</v>
      </c>
      <c r="F474" s="732" t="s">
        <v>610</v>
      </c>
      <c r="G474" s="731" t="s">
        <v>611</v>
      </c>
      <c r="H474" s="731">
        <v>193746</v>
      </c>
      <c r="I474" s="731">
        <v>93746</v>
      </c>
      <c r="J474" s="731" t="s">
        <v>893</v>
      </c>
      <c r="K474" s="731" t="s">
        <v>894</v>
      </c>
      <c r="L474" s="734">
        <v>374.9390476190477</v>
      </c>
      <c r="M474" s="734">
        <v>21</v>
      </c>
      <c r="N474" s="735">
        <v>7873.7200000000012</v>
      </c>
    </row>
    <row r="475" spans="1:14" ht="14.45" customHeight="1" x14ac:dyDescent="0.2">
      <c r="A475" s="729" t="s">
        <v>576</v>
      </c>
      <c r="B475" s="730" t="s">
        <v>577</v>
      </c>
      <c r="C475" s="731" t="s">
        <v>598</v>
      </c>
      <c r="D475" s="732" t="s">
        <v>599</v>
      </c>
      <c r="E475" s="733">
        <v>50113001</v>
      </c>
      <c r="F475" s="732" t="s">
        <v>610</v>
      </c>
      <c r="G475" s="731" t="s">
        <v>622</v>
      </c>
      <c r="H475" s="731">
        <v>845593</v>
      </c>
      <c r="I475" s="731">
        <v>100304</v>
      </c>
      <c r="J475" s="731" t="s">
        <v>895</v>
      </c>
      <c r="K475" s="731" t="s">
        <v>897</v>
      </c>
      <c r="L475" s="734">
        <v>39.149999999999991</v>
      </c>
      <c r="M475" s="734">
        <v>8</v>
      </c>
      <c r="N475" s="735">
        <v>313.19999999999993</v>
      </c>
    </row>
    <row r="476" spans="1:14" ht="14.45" customHeight="1" x14ac:dyDescent="0.2">
      <c r="A476" s="729" t="s">
        <v>576</v>
      </c>
      <c r="B476" s="730" t="s">
        <v>577</v>
      </c>
      <c r="C476" s="731" t="s">
        <v>598</v>
      </c>
      <c r="D476" s="732" t="s">
        <v>599</v>
      </c>
      <c r="E476" s="733">
        <v>50113001</v>
      </c>
      <c r="F476" s="732" t="s">
        <v>610</v>
      </c>
      <c r="G476" s="731" t="s">
        <v>611</v>
      </c>
      <c r="H476" s="731">
        <v>214355</v>
      </c>
      <c r="I476" s="731">
        <v>214355</v>
      </c>
      <c r="J476" s="731" t="s">
        <v>900</v>
      </c>
      <c r="K476" s="731" t="s">
        <v>899</v>
      </c>
      <c r="L476" s="734">
        <v>225.28126984126973</v>
      </c>
      <c r="M476" s="734">
        <v>63</v>
      </c>
      <c r="N476" s="735">
        <v>14192.719999999994</v>
      </c>
    </row>
    <row r="477" spans="1:14" ht="14.45" customHeight="1" x14ac:dyDescent="0.2">
      <c r="A477" s="729" t="s">
        <v>576</v>
      </c>
      <c r="B477" s="730" t="s">
        <v>577</v>
      </c>
      <c r="C477" s="731" t="s">
        <v>598</v>
      </c>
      <c r="D477" s="732" t="s">
        <v>599</v>
      </c>
      <c r="E477" s="733">
        <v>50113001</v>
      </c>
      <c r="F477" s="732" t="s">
        <v>610</v>
      </c>
      <c r="G477" s="731" t="s">
        <v>611</v>
      </c>
      <c r="H477" s="731">
        <v>216572</v>
      </c>
      <c r="I477" s="731">
        <v>216572</v>
      </c>
      <c r="J477" s="731" t="s">
        <v>903</v>
      </c>
      <c r="K477" s="731" t="s">
        <v>904</v>
      </c>
      <c r="L477" s="734">
        <v>36.47</v>
      </c>
      <c r="M477" s="734">
        <v>210</v>
      </c>
      <c r="N477" s="735">
        <v>7658.7</v>
      </c>
    </row>
    <row r="478" spans="1:14" ht="14.45" customHeight="1" x14ac:dyDescent="0.2">
      <c r="A478" s="729" t="s">
        <v>576</v>
      </c>
      <c r="B478" s="730" t="s">
        <v>577</v>
      </c>
      <c r="C478" s="731" t="s">
        <v>598</v>
      </c>
      <c r="D478" s="732" t="s">
        <v>599</v>
      </c>
      <c r="E478" s="733">
        <v>50113001</v>
      </c>
      <c r="F478" s="732" t="s">
        <v>610</v>
      </c>
      <c r="G478" s="731" t="s">
        <v>611</v>
      </c>
      <c r="H478" s="731">
        <v>223200</v>
      </c>
      <c r="I478" s="731">
        <v>223200</v>
      </c>
      <c r="J478" s="731" t="s">
        <v>905</v>
      </c>
      <c r="K478" s="731" t="s">
        <v>906</v>
      </c>
      <c r="L478" s="734">
        <v>137.75857142857143</v>
      </c>
      <c r="M478" s="734">
        <v>7</v>
      </c>
      <c r="N478" s="735">
        <v>964.31</v>
      </c>
    </row>
    <row r="479" spans="1:14" ht="14.45" customHeight="1" x14ac:dyDescent="0.2">
      <c r="A479" s="729" t="s">
        <v>576</v>
      </c>
      <c r="B479" s="730" t="s">
        <v>577</v>
      </c>
      <c r="C479" s="731" t="s">
        <v>598</v>
      </c>
      <c r="D479" s="732" t="s">
        <v>599</v>
      </c>
      <c r="E479" s="733">
        <v>50113001</v>
      </c>
      <c r="F479" s="732" t="s">
        <v>610</v>
      </c>
      <c r="G479" s="731" t="s">
        <v>611</v>
      </c>
      <c r="H479" s="731">
        <v>51366</v>
      </c>
      <c r="I479" s="731">
        <v>51366</v>
      </c>
      <c r="J479" s="731" t="s">
        <v>907</v>
      </c>
      <c r="K479" s="731" t="s">
        <v>910</v>
      </c>
      <c r="L479" s="734">
        <v>171.6</v>
      </c>
      <c r="M479" s="734">
        <v>22</v>
      </c>
      <c r="N479" s="735">
        <v>3775.2</v>
      </c>
    </row>
    <row r="480" spans="1:14" ht="14.45" customHeight="1" x14ac:dyDescent="0.2">
      <c r="A480" s="729" t="s">
        <v>576</v>
      </c>
      <c r="B480" s="730" t="s">
        <v>577</v>
      </c>
      <c r="C480" s="731" t="s">
        <v>598</v>
      </c>
      <c r="D480" s="732" t="s">
        <v>599</v>
      </c>
      <c r="E480" s="733">
        <v>50113001</v>
      </c>
      <c r="F480" s="732" t="s">
        <v>610</v>
      </c>
      <c r="G480" s="731" t="s">
        <v>611</v>
      </c>
      <c r="H480" s="731">
        <v>51383</v>
      </c>
      <c r="I480" s="731">
        <v>51383</v>
      </c>
      <c r="J480" s="731" t="s">
        <v>907</v>
      </c>
      <c r="K480" s="731" t="s">
        <v>909</v>
      </c>
      <c r="L480" s="734">
        <v>93.5</v>
      </c>
      <c r="M480" s="734">
        <v>5</v>
      </c>
      <c r="N480" s="735">
        <v>467.5</v>
      </c>
    </row>
    <row r="481" spans="1:14" ht="14.45" customHeight="1" x14ac:dyDescent="0.2">
      <c r="A481" s="729" t="s">
        <v>576</v>
      </c>
      <c r="B481" s="730" t="s">
        <v>577</v>
      </c>
      <c r="C481" s="731" t="s">
        <v>598</v>
      </c>
      <c r="D481" s="732" t="s">
        <v>599</v>
      </c>
      <c r="E481" s="733">
        <v>50113001</v>
      </c>
      <c r="F481" s="732" t="s">
        <v>610</v>
      </c>
      <c r="G481" s="731" t="s">
        <v>611</v>
      </c>
      <c r="H481" s="731">
        <v>51384</v>
      </c>
      <c r="I481" s="731">
        <v>51384</v>
      </c>
      <c r="J481" s="731" t="s">
        <v>907</v>
      </c>
      <c r="K481" s="731" t="s">
        <v>908</v>
      </c>
      <c r="L481" s="734">
        <v>192.5</v>
      </c>
      <c r="M481" s="734">
        <v>6</v>
      </c>
      <c r="N481" s="735">
        <v>1155</v>
      </c>
    </row>
    <row r="482" spans="1:14" ht="14.45" customHeight="1" x14ac:dyDescent="0.2">
      <c r="A482" s="729" t="s">
        <v>576</v>
      </c>
      <c r="B482" s="730" t="s">
        <v>577</v>
      </c>
      <c r="C482" s="731" t="s">
        <v>598</v>
      </c>
      <c r="D482" s="732" t="s">
        <v>599</v>
      </c>
      <c r="E482" s="733">
        <v>50113001</v>
      </c>
      <c r="F482" s="732" t="s">
        <v>610</v>
      </c>
      <c r="G482" s="731" t="s">
        <v>611</v>
      </c>
      <c r="H482" s="731">
        <v>51367</v>
      </c>
      <c r="I482" s="731">
        <v>51367</v>
      </c>
      <c r="J482" s="731" t="s">
        <v>907</v>
      </c>
      <c r="K482" s="731" t="s">
        <v>911</v>
      </c>
      <c r="L482" s="734">
        <v>92.950000000000017</v>
      </c>
      <c r="M482" s="734">
        <v>120</v>
      </c>
      <c r="N482" s="735">
        <v>11154.000000000002</v>
      </c>
    </row>
    <row r="483" spans="1:14" ht="14.45" customHeight="1" x14ac:dyDescent="0.2">
      <c r="A483" s="729" t="s">
        <v>576</v>
      </c>
      <c r="B483" s="730" t="s">
        <v>577</v>
      </c>
      <c r="C483" s="731" t="s">
        <v>598</v>
      </c>
      <c r="D483" s="732" t="s">
        <v>599</v>
      </c>
      <c r="E483" s="733">
        <v>50113001</v>
      </c>
      <c r="F483" s="732" t="s">
        <v>610</v>
      </c>
      <c r="G483" s="731" t="s">
        <v>611</v>
      </c>
      <c r="H483" s="731">
        <v>157608</v>
      </c>
      <c r="I483" s="731">
        <v>57608</v>
      </c>
      <c r="J483" s="731" t="s">
        <v>919</v>
      </c>
      <c r="K483" s="731" t="s">
        <v>920</v>
      </c>
      <c r="L483" s="734">
        <v>100.25</v>
      </c>
      <c r="M483" s="734">
        <v>1</v>
      </c>
      <c r="N483" s="735">
        <v>100.25</v>
      </c>
    </row>
    <row r="484" spans="1:14" ht="14.45" customHeight="1" x14ac:dyDescent="0.2">
      <c r="A484" s="729" t="s">
        <v>576</v>
      </c>
      <c r="B484" s="730" t="s">
        <v>577</v>
      </c>
      <c r="C484" s="731" t="s">
        <v>598</v>
      </c>
      <c r="D484" s="732" t="s">
        <v>599</v>
      </c>
      <c r="E484" s="733">
        <v>50113001</v>
      </c>
      <c r="F484" s="732" t="s">
        <v>610</v>
      </c>
      <c r="G484" s="731" t="s">
        <v>611</v>
      </c>
      <c r="H484" s="731">
        <v>241991</v>
      </c>
      <c r="I484" s="731">
        <v>241991</v>
      </c>
      <c r="J484" s="731" t="s">
        <v>1359</v>
      </c>
      <c r="K484" s="731" t="s">
        <v>1360</v>
      </c>
      <c r="L484" s="734">
        <v>44.66</v>
      </c>
      <c r="M484" s="734">
        <v>3</v>
      </c>
      <c r="N484" s="735">
        <v>133.97999999999999</v>
      </c>
    </row>
    <row r="485" spans="1:14" ht="14.45" customHeight="1" x14ac:dyDescent="0.2">
      <c r="A485" s="729" t="s">
        <v>576</v>
      </c>
      <c r="B485" s="730" t="s">
        <v>577</v>
      </c>
      <c r="C485" s="731" t="s">
        <v>598</v>
      </c>
      <c r="D485" s="732" t="s">
        <v>599</v>
      </c>
      <c r="E485" s="733">
        <v>50113001</v>
      </c>
      <c r="F485" s="732" t="s">
        <v>610</v>
      </c>
      <c r="G485" s="731" t="s">
        <v>611</v>
      </c>
      <c r="H485" s="731">
        <v>159982</v>
      </c>
      <c r="I485" s="731">
        <v>59982</v>
      </c>
      <c r="J485" s="731" t="s">
        <v>1361</v>
      </c>
      <c r="K485" s="731" t="s">
        <v>1209</v>
      </c>
      <c r="L485" s="734">
        <v>51.410000000000011</v>
      </c>
      <c r="M485" s="734">
        <v>1</v>
      </c>
      <c r="N485" s="735">
        <v>51.410000000000011</v>
      </c>
    </row>
    <row r="486" spans="1:14" ht="14.45" customHeight="1" x14ac:dyDescent="0.2">
      <c r="A486" s="729" t="s">
        <v>576</v>
      </c>
      <c r="B486" s="730" t="s">
        <v>577</v>
      </c>
      <c r="C486" s="731" t="s">
        <v>598</v>
      </c>
      <c r="D486" s="732" t="s">
        <v>599</v>
      </c>
      <c r="E486" s="733">
        <v>50113001</v>
      </c>
      <c r="F486" s="732" t="s">
        <v>610</v>
      </c>
      <c r="G486" s="731" t="s">
        <v>622</v>
      </c>
      <c r="H486" s="731">
        <v>398158</v>
      </c>
      <c r="I486" s="731">
        <v>199647</v>
      </c>
      <c r="J486" s="731" t="s">
        <v>1362</v>
      </c>
      <c r="K486" s="731" t="s">
        <v>1363</v>
      </c>
      <c r="L486" s="734">
        <v>364.52</v>
      </c>
      <c r="M486" s="734">
        <v>1</v>
      </c>
      <c r="N486" s="735">
        <v>364.52</v>
      </c>
    </row>
    <row r="487" spans="1:14" ht="14.45" customHeight="1" x14ac:dyDescent="0.2">
      <c r="A487" s="729" t="s">
        <v>576</v>
      </c>
      <c r="B487" s="730" t="s">
        <v>577</v>
      </c>
      <c r="C487" s="731" t="s">
        <v>598</v>
      </c>
      <c r="D487" s="732" t="s">
        <v>599</v>
      </c>
      <c r="E487" s="733">
        <v>50113001</v>
      </c>
      <c r="F487" s="732" t="s">
        <v>610</v>
      </c>
      <c r="G487" s="731" t="s">
        <v>611</v>
      </c>
      <c r="H487" s="731">
        <v>202878</v>
      </c>
      <c r="I487" s="731">
        <v>202878</v>
      </c>
      <c r="J487" s="731" t="s">
        <v>1364</v>
      </c>
      <c r="K487" s="731" t="s">
        <v>1365</v>
      </c>
      <c r="L487" s="734">
        <v>50.639999999999986</v>
      </c>
      <c r="M487" s="734">
        <v>2</v>
      </c>
      <c r="N487" s="735">
        <v>101.27999999999997</v>
      </c>
    </row>
    <row r="488" spans="1:14" ht="14.45" customHeight="1" x14ac:dyDescent="0.2">
      <c r="A488" s="729" t="s">
        <v>576</v>
      </c>
      <c r="B488" s="730" t="s">
        <v>577</v>
      </c>
      <c r="C488" s="731" t="s">
        <v>598</v>
      </c>
      <c r="D488" s="732" t="s">
        <v>599</v>
      </c>
      <c r="E488" s="733">
        <v>50113001</v>
      </c>
      <c r="F488" s="732" t="s">
        <v>610</v>
      </c>
      <c r="G488" s="731" t="s">
        <v>611</v>
      </c>
      <c r="H488" s="731">
        <v>208466</v>
      </c>
      <c r="I488" s="731">
        <v>208466</v>
      </c>
      <c r="J488" s="731" t="s">
        <v>1366</v>
      </c>
      <c r="K488" s="731" t="s">
        <v>1367</v>
      </c>
      <c r="L488" s="734">
        <v>792.7700000000001</v>
      </c>
      <c r="M488" s="734">
        <v>1</v>
      </c>
      <c r="N488" s="735">
        <v>792.7700000000001</v>
      </c>
    </row>
    <row r="489" spans="1:14" ht="14.45" customHeight="1" x14ac:dyDescent="0.2">
      <c r="A489" s="729" t="s">
        <v>576</v>
      </c>
      <c r="B489" s="730" t="s">
        <v>577</v>
      </c>
      <c r="C489" s="731" t="s">
        <v>598</v>
      </c>
      <c r="D489" s="732" t="s">
        <v>599</v>
      </c>
      <c r="E489" s="733">
        <v>50113001</v>
      </c>
      <c r="F489" s="732" t="s">
        <v>610</v>
      </c>
      <c r="G489" s="731" t="s">
        <v>611</v>
      </c>
      <c r="H489" s="731">
        <v>502059</v>
      </c>
      <c r="I489" s="731">
        <v>0</v>
      </c>
      <c r="J489" s="731" t="s">
        <v>1368</v>
      </c>
      <c r="K489" s="731" t="s">
        <v>1369</v>
      </c>
      <c r="L489" s="734">
        <v>254.1</v>
      </c>
      <c r="M489" s="734">
        <v>40</v>
      </c>
      <c r="N489" s="735">
        <v>10164</v>
      </c>
    </row>
    <row r="490" spans="1:14" ht="14.45" customHeight="1" x14ac:dyDescent="0.2">
      <c r="A490" s="729" t="s">
        <v>576</v>
      </c>
      <c r="B490" s="730" t="s">
        <v>577</v>
      </c>
      <c r="C490" s="731" t="s">
        <v>598</v>
      </c>
      <c r="D490" s="732" t="s">
        <v>599</v>
      </c>
      <c r="E490" s="733">
        <v>50113001</v>
      </c>
      <c r="F490" s="732" t="s">
        <v>610</v>
      </c>
      <c r="G490" s="731" t="s">
        <v>611</v>
      </c>
      <c r="H490" s="731">
        <v>394712</v>
      </c>
      <c r="I490" s="731">
        <v>0</v>
      </c>
      <c r="J490" s="731" t="s">
        <v>1370</v>
      </c>
      <c r="K490" s="731" t="s">
        <v>1371</v>
      </c>
      <c r="L490" s="734">
        <v>28.75</v>
      </c>
      <c r="M490" s="734">
        <v>246</v>
      </c>
      <c r="N490" s="735">
        <v>7072.5</v>
      </c>
    </row>
    <row r="491" spans="1:14" ht="14.45" customHeight="1" x14ac:dyDescent="0.2">
      <c r="A491" s="729" t="s">
        <v>576</v>
      </c>
      <c r="B491" s="730" t="s">
        <v>577</v>
      </c>
      <c r="C491" s="731" t="s">
        <v>598</v>
      </c>
      <c r="D491" s="732" t="s">
        <v>599</v>
      </c>
      <c r="E491" s="733">
        <v>50113001</v>
      </c>
      <c r="F491" s="732" t="s">
        <v>610</v>
      </c>
      <c r="G491" s="731" t="s">
        <v>611</v>
      </c>
      <c r="H491" s="731">
        <v>902048</v>
      </c>
      <c r="I491" s="731">
        <v>0</v>
      </c>
      <c r="J491" s="731" t="s">
        <v>1372</v>
      </c>
      <c r="K491" s="731" t="s">
        <v>1373</v>
      </c>
      <c r="L491" s="734">
        <v>331.2</v>
      </c>
      <c r="M491" s="734">
        <v>130</v>
      </c>
      <c r="N491" s="735">
        <v>43056</v>
      </c>
    </row>
    <row r="492" spans="1:14" ht="14.45" customHeight="1" x14ac:dyDescent="0.2">
      <c r="A492" s="729" t="s">
        <v>576</v>
      </c>
      <c r="B492" s="730" t="s">
        <v>577</v>
      </c>
      <c r="C492" s="731" t="s">
        <v>598</v>
      </c>
      <c r="D492" s="732" t="s">
        <v>599</v>
      </c>
      <c r="E492" s="733">
        <v>50113001</v>
      </c>
      <c r="F492" s="732" t="s">
        <v>610</v>
      </c>
      <c r="G492" s="731" t="s">
        <v>611</v>
      </c>
      <c r="H492" s="731">
        <v>398077</v>
      </c>
      <c r="I492" s="731">
        <v>0</v>
      </c>
      <c r="J492" s="731" t="s">
        <v>1374</v>
      </c>
      <c r="K492" s="731" t="s">
        <v>1375</v>
      </c>
      <c r="L492" s="734">
        <v>42.55</v>
      </c>
      <c r="M492" s="734">
        <v>30</v>
      </c>
      <c r="N492" s="735">
        <v>1276.5</v>
      </c>
    </row>
    <row r="493" spans="1:14" ht="14.45" customHeight="1" x14ac:dyDescent="0.2">
      <c r="A493" s="729" t="s">
        <v>576</v>
      </c>
      <c r="B493" s="730" t="s">
        <v>577</v>
      </c>
      <c r="C493" s="731" t="s">
        <v>598</v>
      </c>
      <c r="D493" s="732" t="s">
        <v>599</v>
      </c>
      <c r="E493" s="733">
        <v>50113001</v>
      </c>
      <c r="F493" s="732" t="s">
        <v>610</v>
      </c>
      <c r="G493" s="731" t="s">
        <v>611</v>
      </c>
      <c r="H493" s="731">
        <v>117189</v>
      </c>
      <c r="I493" s="731">
        <v>17189</v>
      </c>
      <c r="J493" s="731" t="s">
        <v>927</v>
      </c>
      <c r="K493" s="731" t="s">
        <v>928</v>
      </c>
      <c r="L493" s="734">
        <v>73.510000000000005</v>
      </c>
      <c r="M493" s="734">
        <v>1</v>
      </c>
      <c r="N493" s="735">
        <v>73.510000000000005</v>
      </c>
    </row>
    <row r="494" spans="1:14" ht="14.45" customHeight="1" x14ac:dyDescent="0.2">
      <c r="A494" s="729" t="s">
        <v>576</v>
      </c>
      <c r="B494" s="730" t="s">
        <v>577</v>
      </c>
      <c r="C494" s="731" t="s">
        <v>598</v>
      </c>
      <c r="D494" s="732" t="s">
        <v>599</v>
      </c>
      <c r="E494" s="733">
        <v>50113001</v>
      </c>
      <c r="F494" s="732" t="s">
        <v>610</v>
      </c>
      <c r="G494" s="731" t="s">
        <v>611</v>
      </c>
      <c r="H494" s="731">
        <v>848725</v>
      </c>
      <c r="I494" s="731">
        <v>107677</v>
      </c>
      <c r="J494" s="731" t="s">
        <v>929</v>
      </c>
      <c r="K494" s="731" t="s">
        <v>930</v>
      </c>
      <c r="L494" s="734">
        <v>382.11000000000013</v>
      </c>
      <c r="M494" s="734">
        <v>63</v>
      </c>
      <c r="N494" s="735">
        <v>24072.930000000008</v>
      </c>
    </row>
    <row r="495" spans="1:14" ht="14.45" customHeight="1" x14ac:dyDescent="0.2">
      <c r="A495" s="729" t="s">
        <v>576</v>
      </c>
      <c r="B495" s="730" t="s">
        <v>577</v>
      </c>
      <c r="C495" s="731" t="s">
        <v>598</v>
      </c>
      <c r="D495" s="732" t="s">
        <v>599</v>
      </c>
      <c r="E495" s="733">
        <v>50113001</v>
      </c>
      <c r="F495" s="732" t="s">
        <v>610</v>
      </c>
      <c r="G495" s="731" t="s">
        <v>611</v>
      </c>
      <c r="H495" s="731">
        <v>900441</v>
      </c>
      <c r="I495" s="731">
        <v>0</v>
      </c>
      <c r="J495" s="731" t="s">
        <v>1376</v>
      </c>
      <c r="K495" s="731" t="s">
        <v>1377</v>
      </c>
      <c r="L495" s="734">
        <v>306.11927313734122</v>
      </c>
      <c r="M495" s="734">
        <v>13</v>
      </c>
      <c r="N495" s="735">
        <v>3979.5505507854359</v>
      </c>
    </row>
    <row r="496" spans="1:14" ht="14.45" customHeight="1" x14ac:dyDescent="0.2">
      <c r="A496" s="729" t="s">
        <v>576</v>
      </c>
      <c r="B496" s="730" t="s">
        <v>577</v>
      </c>
      <c r="C496" s="731" t="s">
        <v>598</v>
      </c>
      <c r="D496" s="732" t="s">
        <v>599</v>
      </c>
      <c r="E496" s="733">
        <v>50113001</v>
      </c>
      <c r="F496" s="732" t="s">
        <v>610</v>
      </c>
      <c r="G496" s="731" t="s">
        <v>611</v>
      </c>
      <c r="H496" s="731">
        <v>900496</v>
      </c>
      <c r="I496" s="731">
        <v>0</v>
      </c>
      <c r="J496" s="731" t="s">
        <v>1378</v>
      </c>
      <c r="K496" s="731" t="s">
        <v>329</v>
      </c>
      <c r="L496" s="734">
        <v>65.004009442742017</v>
      </c>
      <c r="M496" s="734">
        <v>1</v>
      </c>
      <c r="N496" s="735">
        <v>65.004009442742017</v>
      </c>
    </row>
    <row r="497" spans="1:14" ht="14.45" customHeight="1" x14ac:dyDescent="0.2">
      <c r="A497" s="729" t="s">
        <v>576</v>
      </c>
      <c r="B497" s="730" t="s">
        <v>577</v>
      </c>
      <c r="C497" s="731" t="s">
        <v>598</v>
      </c>
      <c r="D497" s="732" t="s">
        <v>599</v>
      </c>
      <c r="E497" s="733">
        <v>50113001</v>
      </c>
      <c r="F497" s="732" t="s">
        <v>610</v>
      </c>
      <c r="G497" s="731" t="s">
        <v>611</v>
      </c>
      <c r="H497" s="731">
        <v>990927</v>
      </c>
      <c r="I497" s="731">
        <v>0</v>
      </c>
      <c r="J497" s="731" t="s">
        <v>948</v>
      </c>
      <c r="K497" s="731" t="s">
        <v>329</v>
      </c>
      <c r="L497" s="734">
        <v>140.06999999999996</v>
      </c>
      <c r="M497" s="734">
        <v>6</v>
      </c>
      <c r="N497" s="735">
        <v>840.41999999999985</v>
      </c>
    </row>
    <row r="498" spans="1:14" ht="14.45" customHeight="1" x14ac:dyDescent="0.2">
      <c r="A498" s="729" t="s">
        <v>576</v>
      </c>
      <c r="B498" s="730" t="s">
        <v>577</v>
      </c>
      <c r="C498" s="731" t="s">
        <v>598</v>
      </c>
      <c r="D498" s="732" t="s">
        <v>599</v>
      </c>
      <c r="E498" s="733">
        <v>50113001</v>
      </c>
      <c r="F498" s="732" t="s">
        <v>610</v>
      </c>
      <c r="G498" s="731" t="s">
        <v>622</v>
      </c>
      <c r="H498" s="731">
        <v>187427</v>
      </c>
      <c r="I498" s="731">
        <v>187427</v>
      </c>
      <c r="J498" s="731" t="s">
        <v>953</v>
      </c>
      <c r="K498" s="731" t="s">
        <v>954</v>
      </c>
      <c r="L498" s="734">
        <v>62.589999999999996</v>
      </c>
      <c r="M498" s="734">
        <v>1</v>
      </c>
      <c r="N498" s="735">
        <v>62.589999999999996</v>
      </c>
    </row>
    <row r="499" spans="1:14" ht="14.45" customHeight="1" x14ac:dyDescent="0.2">
      <c r="A499" s="729" t="s">
        <v>576</v>
      </c>
      <c r="B499" s="730" t="s">
        <v>577</v>
      </c>
      <c r="C499" s="731" t="s">
        <v>598</v>
      </c>
      <c r="D499" s="732" t="s">
        <v>599</v>
      </c>
      <c r="E499" s="733">
        <v>50113001</v>
      </c>
      <c r="F499" s="732" t="s">
        <v>610</v>
      </c>
      <c r="G499" s="731" t="s">
        <v>622</v>
      </c>
      <c r="H499" s="731">
        <v>187425</v>
      </c>
      <c r="I499" s="731">
        <v>187425</v>
      </c>
      <c r="J499" s="731" t="s">
        <v>1379</v>
      </c>
      <c r="K499" s="731" t="s">
        <v>1380</v>
      </c>
      <c r="L499" s="734">
        <v>49.309999999999995</v>
      </c>
      <c r="M499" s="734">
        <v>1</v>
      </c>
      <c r="N499" s="735">
        <v>49.309999999999995</v>
      </c>
    </row>
    <row r="500" spans="1:14" ht="14.45" customHeight="1" x14ac:dyDescent="0.2">
      <c r="A500" s="729" t="s">
        <v>576</v>
      </c>
      <c r="B500" s="730" t="s">
        <v>577</v>
      </c>
      <c r="C500" s="731" t="s">
        <v>598</v>
      </c>
      <c r="D500" s="732" t="s">
        <v>599</v>
      </c>
      <c r="E500" s="733">
        <v>50113001</v>
      </c>
      <c r="F500" s="732" t="s">
        <v>610</v>
      </c>
      <c r="G500" s="731" t="s">
        <v>622</v>
      </c>
      <c r="H500" s="731">
        <v>184245</v>
      </c>
      <c r="I500" s="731">
        <v>184245</v>
      </c>
      <c r="J500" s="731" t="s">
        <v>1381</v>
      </c>
      <c r="K500" s="731" t="s">
        <v>1382</v>
      </c>
      <c r="L500" s="734">
        <v>92.69</v>
      </c>
      <c r="M500" s="734">
        <v>1</v>
      </c>
      <c r="N500" s="735">
        <v>92.69</v>
      </c>
    </row>
    <row r="501" spans="1:14" ht="14.45" customHeight="1" x14ac:dyDescent="0.2">
      <c r="A501" s="729" t="s">
        <v>576</v>
      </c>
      <c r="B501" s="730" t="s">
        <v>577</v>
      </c>
      <c r="C501" s="731" t="s">
        <v>598</v>
      </c>
      <c r="D501" s="732" t="s">
        <v>599</v>
      </c>
      <c r="E501" s="733">
        <v>50113001</v>
      </c>
      <c r="F501" s="732" t="s">
        <v>610</v>
      </c>
      <c r="G501" s="731" t="s">
        <v>622</v>
      </c>
      <c r="H501" s="731">
        <v>197125</v>
      </c>
      <c r="I501" s="731">
        <v>197125</v>
      </c>
      <c r="J501" s="731" t="s">
        <v>1383</v>
      </c>
      <c r="K501" s="731" t="s">
        <v>1384</v>
      </c>
      <c r="L501" s="734">
        <v>110</v>
      </c>
      <c r="M501" s="734">
        <v>9</v>
      </c>
      <c r="N501" s="735">
        <v>990</v>
      </c>
    </row>
    <row r="502" spans="1:14" ht="14.45" customHeight="1" x14ac:dyDescent="0.2">
      <c r="A502" s="729" t="s">
        <v>576</v>
      </c>
      <c r="B502" s="730" t="s">
        <v>577</v>
      </c>
      <c r="C502" s="731" t="s">
        <v>598</v>
      </c>
      <c r="D502" s="732" t="s">
        <v>599</v>
      </c>
      <c r="E502" s="733">
        <v>50113001</v>
      </c>
      <c r="F502" s="732" t="s">
        <v>610</v>
      </c>
      <c r="G502" s="731" t="s">
        <v>611</v>
      </c>
      <c r="H502" s="731">
        <v>188217</v>
      </c>
      <c r="I502" s="731">
        <v>88217</v>
      </c>
      <c r="J502" s="731" t="s">
        <v>1385</v>
      </c>
      <c r="K502" s="731" t="s">
        <v>1386</v>
      </c>
      <c r="L502" s="734">
        <v>127.04999999999998</v>
      </c>
      <c r="M502" s="734">
        <v>8</v>
      </c>
      <c r="N502" s="735">
        <v>1016.3999999999999</v>
      </c>
    </row>
    <row r="503" spans="1:14" ht="14.45" customHeight="1" x14ac:dyDescent="0.2">
      <c r="A503" s="729" t="s">
        <v>576</v>
      </c>
      <c r="B503" s="730" t="s">
        <v>577</v>
      </c>
      <c r="C503" s="731" t="s">
        <v>598</v>
      </c>
      <c r="D503" s="732" t="s">
        <v>599</v>
      </c>
      <c r="E503" s="733">
        <v>50113001</v>
      </c>
      <c r="F503" s="732" t="s">
        <v>610</v>
      </c>
      <c r="G503" s="731" t="s">
        <v>611</v>
      </c>
      <c r="H503" s="731">
        <v>188219</v>
      </c>
      <c r="I503" s="731">
        <v>88219</v>
      </c>
      <c r="J503" s="731" t="s">
        <v>955</v>
      </c>
      <c r="K503" s="731" t="s">
        <v>956</v>
      </c>
      <c r="L503" s="734">
        <v>141.58999999999997</v>
      </c>
      <c r="M503" s="734">
        <v>10</v>
      </c>
      <c r="N503" s="735">
        <v>1415.8999999999999</v>
      </c>
    </row>
    <row r="504" spans="1:14" ht="14.45" customHeight="1" x14ac:dyDescent="0.2">
      <c r="A504" s="729" t="s">
        <v>576</v>
      </c>
      <c r="B504" s="730" t="s">
        <v>577</v>
      </c>
      <c r="C504" s="731" t="s">
        <v>598</v>
      </c>
      <c r="D504" s="732" t="s">
        <v>599</v>
      </c>
      <c r="E504" s="733">
        <v>50113001</v>
      </c>
      <c r="F504" s="732" t="s">
        <v>610</v>
      </c>
      <c r="G504" s="731" t="s">
        <v>611</v>
      </c>
      <c r="H504" s="731">
        <v>216146</v>
      </c>
      <c r="I504" s="731">
        <v>216146</v>
      </c>
      <c r="J504" s="731" t="s">
        <v>955</v>
      </c>
      <c r="K504" s="731" t="s">
        <v>957</v>
      </c>
      <c r="L504" s="734">
        <v>138.72</v>
      </c>
      <c r="M504" s="734">
        <v>4</v>
      </c>
      <c r="N504" s="735">
        <v>554.88</v>
      </c>
    </row>
    <row r="505" spans="1:14" ht="14.45" customHeight="1" x14ac:dyDescent="0.2">
      <c r="A505" s="729" t="s">
        <v>576</v>
      </c>
      <c r="B505" s="730" t="s">
        <v>577</v>
      </c>
      <c r="C505" s="731" t="s">
        <v>598</v>
      </c>
      <c r="D505" s="732" t="s">
        <v>599</v>
      </c>
      <c r="E505" s="733">
        <v>50113001</v>
      </c>
      <c r="F505" s="732" t="s">
        <v>610</v>
      </c>
      <c r="G505" s="731" t="s">
        <v>611</v>
      </c>
      <c r="H505" s="731">
        <v>203092</v>
      </c>
      <c r="I505" s="731">
        <v>203092</v>
      </c>
      <c r="J505" s="731" t="s">
        <v>958</v>
      </c>
      <c r="K505" s="731" t="s">
        <v>959</v>
      </c>
      <c r="L505" s="734">
        <v>150.34</v>
      </c>
      <c r="M505" s="734">
        <v>6</v>
      </c>
      <c r="N505" s="735">
        <v>902.04</v>
      </c>
    </row>
    <row r="506" spans="1:14" ht="14.45" customHeight="1" x14ac:dyDescent="0.2">
      <c r="A506" s="729" t="s">
        <v>576</v>
      </c>
      <c r="B506" s="730" t="s">
        <v>577</v>
      </c>
      <c r="C506" s="731" t="s">
        <v>598</v>
      </c>
      <c r="D506" s="732" t="s">
        <v>599</v>
      </c>
      <c r="E506" s="733">
        <v>50113001</v>
      </c>
      <c r="F506" s="732" t="s">
        <v>610</v>
      </c>
      <c r="G506" s="731" t="s">
        <v>611</v>
      </c>
      <c r="H506" s="731">
        <v>185512</v>
      </c>
      <c r="I506" s="731">
        <v>185512</v>
      </c>
      <c r="J506" s="731" t="s">
        <v>1387</v>
      </c>
      <c r="K506" s="731" t="s">
        <v>1388</v>
      </c>
      <c r="L506" s="734">
        <v>74.229285714285737</v>
      </c>
      <c r="M506" s="734">
        <v>14</v>
      </c>
      <c r="N506" s="735">
        <v>1039.2100000000003</v>
      </c>
    </row>
    <row r="507" spans="1:14" ht="14.45" customHeight="1" x14ac:dyDescent="0.2">
      <c r="A507" s="729" t="s">
        <v>576</v>
      </c>
      <c r="B507" s="730" t="s">
        <v>577</v>
      </c>
      <c r="C507" s="731" t="s">
        <v>598</v>
      </c>
      <c r="D507" s="732" t="s">
        <v>599</v>
      </c>
      <c r="E507" s="733">
        <v>50113001</v>
      </c>
      <c r="F507" s="732" t="s">
        <v>610</v>
      </c>
      <c r="G507" s="731" t="s">
        <v>611</v>
      </c>
      <c r="H507" s="731">
        <v>231541</v>
      </c>
      <c r="I507" s="731">
        <v>231541</v>
      </c>
      <c r="J507" s="731" t="s">
        <v>973</v>
      </c>
      <c r="K507" s="731" t="s">
        <v>974</v>
      </c>
      <c r="L507" s="734">
        <v>80.69</v>
      </c>
      <c r="M507" s="734">
        <v>5</v>
      </c>
      <c r="N507" s="735">
        <v>403.45</v>
      </c>
    </row>
    <row r="508" spans="1:14" ht="14.45" customHeight="1" x14ac:dyDescent="0.2">
      <c r="A508" s="729" t="s">
        <v>576</v>
      </c>
      <c r="B508" s="730" t="s">
        <v>577</v>
      </c>
      <c r="C508" s="731" t="s">
        <v>598</v>
      </c>
      <c r="D508" s="732" t="s">
        <v>599</v>
      </c>
      <c r="E508" s="733">
        <v>50113001</v>
      </c>
      <c r="F508" s="732" t="s">
        <v>610</v>
      </c>
      <c r="G508" s="731" t="s">
        <v>611</v>
      </c>
      <c r="H508" s="731">
        <v>231544</v>
      </c>
      <c r="I508" s="731">
        <v>231544</v>
      </c>
      <c r="J508" s="731" t="s">
        <v>973</v>
      </c>
      <c r="K508" s="731" t="s">
        <v>975</v>
      </c>
      <c r="L508" s="734">
        <v>80.689999999999984</v>
      </c>
      <c r="M508" s="734">
        <v>30</v>
      </c>
      <c r="N508" s="735">
        <v>2420.6999999999994</v>
      </c>
    </row>
    <row r="509" spans="1:14" ht="14.45" customHeight="1" x14ac:dyDescent="0.2">
      <c r="A509" s="729" t="s">
        <v>576</v>
      </c>
      <c r="B509" s="730" t="s">
        <v>577</v>
      </c>
      <c r="C509" s="731" t="s">
        <v>598</v>
      </c>
      <c r="D509" s="732" t="s">
        <v>599</v>
      </c>
      <c r="E509" s="733">
        <v>50113001</v>
      </c>
      <c r="F509" s="732" t="s">
        <v>610</v>
      </c>
      <c r="G509" s="731" t="s">
        <v>611</v>
      </c>
      <c r="H509" s="731">
        <v>237329</v>
      </c>
      <c r="I509" s="731">
        <v>237329</v>
      </c>
      <c r="J509" s="731" t="s">
        <v>1389</v>
      </c>
      <c r="K509" s="731" t="s">
        <v>714</v>
      </c>
      <c r="L509" s="734">
        <v>108.95666666666668</v>
      </c>
      <c r="M509" s="734">
        <v>15</v>
      </c>
      <c r="N509" s="735">
        <v>1634.3500000000001</v>
      </c>
    </row>
    <row r="510" spans="1:14" ht="14.45" customHeight="1" x14ac:dyDescent="0.2">
      <c r="A510" s="729" t="s">
        <v>576</v>
      </c>
      <c r="B510" s="730" t="s">
        <v>577</v>
      </c>
      <c r="C510" s="731" t="s">
        <v>598</v>
      </c>
      <c r="D510" s="732" t="s">
        <v>599</v>
      </c>
      <c r="E510" s="733">
        <v>50113001</v>
      </c>
      <c r="F510" s="732" t="s">
        <v>610</v>
      </c>
      <c r="G510" s="731" t="s">
        <v>611</v>
      </c>
      <c r="H510" s="731">
        <v>237330</v>
      </c>
      <c r="I510" s="731">
        <v>237330</v>
      </c>
      <c r="J510" s="731" t="s">
        <v>976</v>
      </c>
      <c r="K510" s="731" t="s">
        <v>977</v>
      </c>
      <c r="L510" s="734">
        <v>109.51888888888888</v>
      </c>
      <c r="M510" s="734">
        <v>135</v>
      </c>
      <c r="N510" s="735">
        <v>14785.05</v>
      </c>
    </row>
    <row r="511" spans="1:14" ht="14.45" customHeight="1" x14ac:dyDescent="0.2">
      <c r="A511" s="729" t="s">
        <v>576</v>
      </c>
      <c r="B511" s="730" t="s">
        <v>577</v>
      </c>
      <c r="C511" s="731" t="s">
        <v>598</v>
      </c>
      <c r="D511" s="732" t="s">
        <v>599</v>
      </c>
      <c r="E511" s="733">
        <v>50113001</v>
      </c>
      <c r="F511" s="732" t="s">
        <v>610</v>
      </c>
      <c r="G511" s="731" t="s">
        <v>611</v>
      </c>
      <c r="H511" s="731">
        <v>234736</v>
      </c>
      <c r="I511" s="731">
        <v>234736</v>
      </c>
      <c r="J511" s="731" t="s">
        <v>1390</v>
      </c>
      <c r="K511" s="731" t="s">
        <v>1391</v>
      </c>
      <c r="L511" s="734">
        <v>120.54</v>
      </c>
      <c r="M511" s="734">
        <v>5</v>
      </c>
      <c r="N511" s="735">
        <v>602.70000000000005</v>
      </c>
    </row>
    <row r="512" spans="1:14" ht="14.45" customHeight="1" x14ac:dyDescent="0.2">
      <c r="A512" s="729" t="s">
        <v>576</v>
      </c>
      <c r="B512" s="730" t="s">
        <v>577</v>
      </c>
      <c r="C512" s="731" t="s">
        <v>598</v>
      </c>
      <c r="D512" s="732" t="s">
        <v>599</v>
      </c>
      <c r="E512" s="733">
        <v>50113001</v>
      </c>
      <c r="F512" s="732" t="s">
        <v>610</v>
      </c>
      <c r="G512" s="731" t="s">
        <v>611</v>
      </c>
      <c r="H512" s="731">
        <v>225168</v>
      </c>
      <c r="I512" s="731">
        <v>225168</v>
      </c>
      <c r="J512" s="731" t="s">
        <v>1392</v>
      </c>
      <c r="K512" s="731" t="s">
        <v>1393</v>
      </c>
      <c r="L512" s="734">
        <v>63.539999999999992</v>
      </c>
      <c r="M512" s="734">
        <v>4</v>
      </c>
      <c r="N512" s="735">
        <v>254.15999999999997</v>
      </c>
    </row>
    <row r="513" spans="1:14" ht="14.45" customHeight="1" x14ac:dyDescent="0.2">
      <c r="A513" s="729" t="s">
        <v>576</v>
      </c>
      <c r="B513" s="730" t="s">
        <v>577</v>
      </c>
      <c r="C513" s="731" t="s">
        <v>598</v>
      </c>
      <c r="D513" s="732" t="s">
        <v>599</v>
      </c>
      <c r="E513" s="733">
        <v>50113001</v>
      </c>
      <c r="F513" s="732" t="s">
        <v>610</v>
      </c>
      <c r="G513" s="731" t="s">
        <v>611</v>
      </c>
      <c r="H513" s="731">
        <v>225169</v>
      </c>
      <c r="I513" s="731">
        <v>225169</v>
      </c>
      <c r="J513" s="731" t="s">
        <v>1392</v>
      </c>
      <c r="K513" s="731" t="s">
        <v>1394</v>
      </c>
      <c r="L513" s="734">
        <v>44.45000000000001</v>
      </c>
      <c r="M513" s="734">
        <v>1</v>
      </c>
      <c r="N513" s="735">
        <v>44.45000000000001</v>
      </c>
    </row>
    <row r="514" spans="1:14" ht="14.45" customHeight="1" x14ac:dyDescent="0.2">
      <c r="A514" s="729" t="s">
        <v>576</v>
      </c>
      <c r="B514" s="730" t="s">
        <v>577</v>
      </c>
      <c r="C514" s="731" t="s">
        <v>598</v>
      </c>
      <c r="D514" s="732" t="s">
        <v>599</v>
      </c>
      <c r="E514" s="733">
        <v>50113001</v>
      </c>
      <c r="F514" s="732" t="s">
        <v>610</v>
      </c>
      <c r="G514" s="731" t="s">
        <v>611</v>
      </c>
      <c r="H514" s="731">
        <v>102684</v>
      </c>
      <c r="I514" s="731">
        <v>2684</v>
      </c>
      <c r="J514" s="731" t="s">
        <v>983</v>
      </c>
      <c r="K514" s="731" t="s">
        <v>985</v>
      </c>
      <c r="L514" s="734">
        <v>109.28</v>
      </c>
      <c r="M514" s="734">
        <v>16</v>
      </c>
      <c r="N514" s="735">
        <v>1748.48</v>
      </c>
    </row>
    <row r="515" spans="1:14" ht="14.45" customHeight="1" x14ac:dyDescent="0.2">
      <c r="A515" s="729" t="s">
        <v>576</v>
      </c>
      <c r="B515" s="730" t="s">
        <v>577</v>
      </c>
      <c r="C515" s="731" t="s">
        <v>598</v>
      </c>
      <c r="D515" s="732" t="s">
        <v>599</v>
      </c>
      <c r="E515" s="733">
        <v>50113001</v>
      </c>
      <c r="F515" s="732" t="s">
        <v>610</v>
      </c>
      <c r="G515" s="731" t="s">
        <v>611</v>
      </c>
      <c r="H515" s="731">
        <v>100502</v>
      </c>
      <c r="I515" s="731">
        <v>502</v>
      </c>
      <c r="J515" s="731" t="s">
        <v>983</v>
      </c>
      <c r="K515" s="731" t="s">
        <v>984</v>
      </c>
      <c r="L515" s="734">
        <v>268.55666666666667</v>
      </c>
      <c r="M515" s="734">
        <v>6</v>
      </c>
      <c r="N515" s="735">
        <v>1611.34</v>
      </c>
    </row>
    <row r="516" spans="1:14" ht="14.45" customHeight="1" x14ac:dyDescent="0.2">
      <c r="A516" s="729" t="s">
        <v>576</v>
      </c>
      <c r="B516" s="730" t="s">
        <v>577</v>
      </c>
      <c r="C516" s="731" t="s">
        <v>598</v>
      </c>
      <c r="D516" s="732" t="s">
        <v>599</v>
      </c>
      <c r="E516" s="733">
        <v>50113001</v>
      </c>
      <c r="F516" s="732" t="s">
        <v>610</v>
      </c>
      <c r="G516" s="731" t="s">
        <v>622</v>
      </c>
      <c r="H516" s="731">
        <v>239965</v>
      </c>
      <c r="I516" s="731">
        <v>239965</v>
      </c>
      <c r="J516" s="731" t="s">
        <v>988</v>
      </c>
      <c r="K516" s="731" t="s">
        <v>1395</v>
      </c>
      <c r="L516" s="734">
        <v>466.59600000000012</v>
      </c>
      <c r="M516" s="734">
        <v>5</v>
      </c>
      <c r="N516" s="735">
        <v>2332.9800000000005</v>
      </c>
    </row>
    <row r="517" spans="1:14" ht="14.45" customHeight="1" x14ac:dyDescent="0.2">
      <c r="A517" s="729" t="s">
        <v>576</v>
      </c>
      <c r="B517" s="730" t="s">
        <v>577</v>
      </c>
      <c r="C517" s="731" t="s">
        <v>598</v>
      </c>
      <c r="D517" s="732" t="s">
        <v>599</v>
      </c>
      <c r="E517" s="733">
        <v>50113001</v>
      </c>
      <c r="F517" s="732" t="s">
        <v>610</v>
      </c>
      <c r="G517" s="731" t="s">
        <v>622</v>
      </c>
      <c r="H517" s="731">
        <v>127737</v>
      </c>
      <c r="I517" s="731">
        <v>127737</v>
      </c>
      <c r="J517" s="731" t="s">
        <v>988</v>
      </c>
      <c r="K517" s="731" t="s">
        <v>989</v>
      </c>
      <c r="L517" s="734">
        <v>67.39</v>
      </c>
      <c r="M517" s="734">
        <v>4</v>
      </c>
      <c r="N517" s="735">
        <v>269.56</v>
      </c>
    </row>
    <row r="518" spans="1:14" ht="14.45" customHeight="1" x14ac:dyDescent="0.2">
      <c r="A518" s="729" t="s">
        <v>576</v>
      </c>
      <c r="B518" s="730" t="s">
        <v>577</v>
      </c>
      <c r="C518" s="731" t="s">
        <v>598</v>
      </c>
      <c r="D518" s="732" t="s">
        <v>599</v>
      </c>
      <c r="E518" s="733">
        <v>50113001</v>
      </c>
      <c r="F518" s="732" t="s">
        <v>610</v>
      </c>
      <c r="G518" s="731" t="s">
        <v>622</v>
      </c>
      <c r="H518" s="731">
        <v>239964</v>
      </c>
      <c r="I518" s="731">
        <v>239964</v>
      </c>
      <c r="J518" s="731" t="s">
        <v>988</v>
      </c>
      <c r="K518" s="731" t="s">
        <v>989</v>
      </c>
      <c r="L518" s="734">
        <v>130.86125000000001</v>
      </c>
      <c r="M518" s="734">
        <v>8</v>
      </c>
      <c r="N518" s="735">
        <v>1046.8900000000001</v>
      </c>
    </row>
    <row r="519" spans="1:14" ht="14.45" customHeight="1" x14ac:dyDescent="0.2">
      <c r="A519" s="729" t="s">
        <v>576</v>
      </c>
      <c r="B519" s="730" t="s">
        <v>577</v>
      </c>
      <c r="C519" s="731" t="s">
        <v>598</v>
      </c>
      <c r="D519" s="732" t="s">
        <v>599</v>
      </c>
      <c r="E519" s="733">
        <v>50113001</v>
      </c>
      <c r="F519" s="732" t="s">
        <v>610</v>
      </c>
      <c r="G519" s="731" t="s">
        <v>622</v>
      </c>
      <c r="H519" s="731">
        <v>127738</v>
      </c>
      <c r="I519" s="731">
        <v>127738</v>
      </c>
      <c r="J519" s="731" t="s">
        <v>988</v>
      </c>
      <c r="K519" s="731" t="s">
        <v>1395</v>
      </c>
      <c r="L519" s="734">
        <v>466.68</v>
      </c>
      <c r="M519" s="734">
        <v>17</v>
      </c>
      <c r="N519" s="735">
        <v>7933.56</v>
      </c>
    </row>
    <row r="520" spans="1:14" ht="14.45" customHeight="1" x14ac:dyDescent="0.2">
      <c r="A520" s="729" t="s">
        <v>576</v>
      </c>
      <c r="B520" s="730" t="s">
        <v>577</v>
      </c>
      <c r="C520" s="731" t="s">
        <v>598</v>
      </c>
      <c r="D520" s="732" t="s">
        <v>599</v>
      </c>
      <c r="E520" s="733">
        <v>50113001</v>
      </c>
      <c r="F520" s="732" t="s">
        <v>610</v>
      </c>
      <c r="G520" s="731" t="s">
        <v>622</v>
      </c>
      <c r="H520" s="731">
        <v>187330</v>
      </c>
      <c r="I520" s="731">
        <v>187330</v>
      </c>
      <c r="J520" s="731" t="s">
        <v>1396</v>
      </c>
      <c r="K520" s="731" t="s">
        <v>1397</v>
      </c>
      <c r="L520" s="734">
        <v>91.44</v>
      </c>
      <c r="M520" s="734">
        <v>1</v>
      </c>
      <c r="N520" s="735">
        <v>91.44</v>
      </c>
    </row>
    <row r="521" spans="1:14" ht="14.45" customHeight="1" x14ac:dyDescent="0.2">
      <c r="A521" s="729" t="s">
        <v>576</v>
      </c>
      <c r="B521" s="730" t="s">
        <v>577</v>
      </c>
      <c r="C521" s="731" t="s">
        <v>598</v>
      </c>
      <c r="D521" s="732" t="s">
        <v>599</v>
      </c>
      <c r="E521" s="733">
        <v>50113001</v>
      </c>
      <c r="F521" s="732" t="s">
        <v>610</v>
      </c>
      <c r="G521" s="731" t="s">
        <v>611</v>
      </c>
      <c r="H521" s="731">
        <v>101125</v>
      </c>
      <c r="I521" s="731">
        <v>1125</v>
      </c>
      <c r="J521" s="731" t="s">
        <v>994</v>
      </c>
      <c r="K521" s="731" t="s">
        <v>995</v>
      </c>
      <c r="L521" s="734">
        <v>77.28</v>
      </c>
      <c r="M521" s="734">
        <v>2</v>
      </c>
      <c r="N521" s="735">
        <v>154.56</v>
      </c>
    </row>
    <row r="522" spans="1:14" ht="14.45" customHeight="1" x14ac:dyDescent="0.2">
      <c r="A522" s="729" t="s">
        <v>576</v>
      </c>
      <c r="B522" s="730" t="s">
        <v>577</v>
      </c>
      <c r="C522" s="731" t="s">
        <v>598</v>
      </c>
      <c r="D522" s="732" t="s">
        <v>599</v>
      </c>
      <c r="E522" s="733">
        <v>50113001</v>
      </c>
      <c r="F522" s="732" t="s">
        <v>610</v>
      </c>
      <c r="G522" s="731" t="s">
        <v>611</v>
      </c>
      <c r="H522" s="731">
        <v>223159</v>
      </c>
      <c r="I522" s="731">
        <v>223159</v>
      </c>
      <c r="J522" s="731" t="s">
        <v>1398</v>
      </c>
      <c r="K522" s="731" t="s">
        <v>1399</v>
      </c>
      <c r="L522" s="734">
        <v>74.551666666666648</v>
      </c>
      <c r="M522" s="734">
        <v>24</v>
      </c>
      <c r="N522" s="735">
        <v>1789.2399999999996</v>
      </c>
    </row>
    <row r="523" spans="1:14" ht="14.45" customHeight="1" x14ac:dyDescent="0.2">
      <c r="A523" s="729" t="s">
        <v>576</v>
      </c>
      <c r="B523" s="730" t="s">
        <v>577</v>
      </c>
      <c r="C523" s="731" t="s">
        <v>598</v>
      </c>
      <c r="D523" s="732" t="s">
        <v>599</v>
      </c>
      <c r="E523" s="733">
        <v>50113001</v>
      </c>
      <c r="F523" s="732" t="s">
        <v>610</v>
      </c>
      <c r="G523" s="731" t="s">
        <v>622</v>
      </c>
      <c r="H523" s="731">
        <v>132858</v>
      </c>
      <c r="I523" s="731">
        <v>32858</v>
      </c>
      <c r="J523" s="731" t="s">
        <v>998</v>
      </c>
      <c r="K523" s="731" t="s">
        <v>1000</v>
      </c>
      <c r="L523" s="734">
        <v>77.210000000000008</v>
      </c>
      <c r="M523" s="734">
        <v>2</v>
      </c>
      <c r="N523" s="735">
        <v>154.42000000000002</v>
      </c>
    </row>
    <row r="524" spans="1:14" ht="14.45" customHeight="1" x14ac:dyDescent="0.2">
      <c r="A524" s="729" t="s">
        <v>576</v>
      </c>
      <c r="B524" s="730" t="s">
        <v>577</v>
      </c>
      <c r="C524" s="731" t="s">
        <v>598</v>
      </c>
      <c r="D524" s="732" t="s">
        <v>599</v>
      </c>
      <c r="E524" s="733">
        <v>50113001</v>
      </c>
      <c r="F524" s="732" t="s">
        <v>610</v>
      </c>
      <c r="G524" s="731" t="s">
        <v>611</v>
      </c>
      <c r="H524" s="731">
        <v>230353</v>
      </c>
      <c r="I524" s="731">
        <v>230353</v>
      </c>
      <c r="J524" s="731" t="s">
        <v>1004</v>
      </c>
      <c r="K524" s="731" t="s">
        <v>1005</v>
      </c>
      <c r="L524" s="734">
        <v>1672.2544</v>
      </c>
      <c r="M524" s="734">
        <v>25</v>
      </c>
      <c r="N524" s="735">
        <v>41806.36</v>
      </c>
    </row>
    <row r="525" spans="1:14" ht="14.45" customHeight="1" x14ac:dyDescent="0.2">
      <c r="A525" s="729" t="s">
        <v>576</v>
      </c>
      <c r="B525" s="730" t="s">
        <v>577</v>
      </c>
      <c r="C525" s="731" t="s">
        <v>598</v>
      </c>
      <c r="D525" s="732" t="s">
        <v>599</v>
      </c>
      <c r="E525" s="733">
        <v>50113001</v>
      </c>
      <c r="F525" s="732" t="s">
        <v>610</v>
      </c>
      <c r="G525" s="731" t="s">
        <v>611</v>
      </c>
      <c r="H525" s="731">
        <v>230352</v>
      </c>
      <c r="I525" s="731">
        <v>230352</v>
      </c>
      <c r="J525" s="731" t="s">
        <v>1004</v>
      </c>
      <c r="K525" s="731" t="s">
        <v>1400</v>
      </c>
      <c r="L525" s="734">
        <v>159.28</v>
      </c>
      <c r="M525" s="734">
        <v>20</v>
      </c>
      <c r="N525" s="735">
        <v>3185.6</v>
      </c>
    </row>
    <row r="526" spans="1:14" ht="14.45" customHeight="1" x14ac:dyDescent="0.2">
      <c r="A526" s="729" t="s">
        <v>576</v>
      </c>
      <c r="B526" s="730" t="s">
        <v>577</v>
      </c>
      <c r="C526" s="731" t="s">
        <v>598</v>
      </c>
      <c r="D526" s="732" t="s">
        <v>599</v>
      </c>
      <c r="E526" s="733">
        <v>50113001</v>
      </c>
      <c r="F526" s="732" t="s">
        <v>610</v>
      </c>
      <c r="G526" s="731" t="s">
        <v>622</v>
      </c>
      <c r="H526" s="731">
        <v>106618</v>
      </c>
      <c r="I526" s="731">
        <v>6618</v>
      </c>
      <c r="J526" s="731" t="s">
        <v>1401</v>
      </c>
      <c r="K526" s="731" t="s">
        <v>1402</v>
      </c>
      <c r="L526" s="734">
        <v>19.545000000000002</v>
      </c>
      <c r="M526" s="734">
        <v>2</v>
      </c>
      <c r="N526" s="735">
        <v>39.090000000000003</v>
      </c>
    </row>
    <row r="527" spans="1:14" ht="14.45" customHeight="1" x14ac:dyDescent="0.2">
      <c r="A527" s="729" t="s">
        <v>576</v>
      </c>
      <c r="B527" s="730" t="s">
        <v>577</v>
      </c>
      <c r="C527" s="731" t="s">
        <v>598</v>
      </c>
      <c r="D527" s="732" t="s">
        <v>599</v>
      </c>
      <c r="E527" s="733">
        <v>50113001</v>
      </c>
      <c r="F527" s="732" t="s">
        <v>610</v>
      </c>
      <c r="G527" s="731" t="s">
        <v>622</v>
      </c>
      <c r="H527" s="731">
        <v>184399</v>
      </c>
      <c r="I527" s="731">
        <v>84399</v>
      </c>
      <c r="J527" s="731" t="s">
        <v>1403</v>
      </c>
      <c r="K527" s="731" t="s">
        <v>1404</v>
      </c>
      <c r="L527" s="734">
        <v>126.2</v>
      </c>
      <c r="M527" s="734">
        <v>2</v>
      </c>
      <c r="N527" s="735">
        <v>252.4</v>
      </c>
    </row>
    <row r="528" spans="1:14" ht="14.45" customHeight="1" x14ac:dyDescent="0.2">
      <c r="A528" s="729" t="s">
        <v>576</v>
      </c>
      <c r="B528" s="730" t="s">
        <v>577</v>
      </c>
      <c r="C528" s="731" t="s">
        <v>598</v>
      </c>
      <c r="D528" s="732" t="s">
        <v>599</v>
      </c>
      <c r="E528" s="733">
        <v>50113001</v>
      </c>
      <c r="F528" s="732" t="s">
        <v>610</v>
      </c>
      <c r="G528" s="731" t="s">
        <v>611</v>
      </c>
      <c r="H528" s="731">
        <v>136126</v>
      </c>
      <c r="I528" s="731">
        <v>136126</v>
      </c>
      <c r="J528" s="731" t="s">
        <v>1405</v>
      </c>
      <c r="K528" s="731" t="s">
        <v>1406</v>
      </c>
      <c r="L528" s="734">
        <v>436.77</v>
      </c>
      <c r="M528" s="734">
        <v>1</v>
      </c>
      <c r="N528" s="735">
        <v>436.77</v>
      </c>
    </row>
    <row r="529" spans="1:14" ht="14.45" customHeight="1" x14ac:dyDescent="0.2">
      <c r="A529" s="729" t="s">
        <v>576</v>
      </c>
      <c r="B529" s="730" t="s">
        <v>577</v>
      </c>
      <c r="C529" s="731" t="s">
        <v>598</v>
      </c>
      <c r="D529" s="732" t="s">
        <v>599</v>
      </c>
      <c r="E529" s="733">
        <v>50113001</v>
      </c>
      <c r="F529" s="732" t="s">
        <v>610</v>
      </c>
      <c r="G529" s="731" t="s">
        <v>611</v>
      </c>
      <c r="H529" s="731">
        <v>104307</v>
      </c>
      <c r="I529" s="731">
        <v>4307</v>
      </c>
      <c r="J529" s="731" t="s">
        <v>1015</v>
      </c>
      <c r="K529" s="731" t="s">
        <v>1016</v>
      </c>
      <c r="L529" s="734">
        <v>350.54614093959725</v>
      </c>
      <c r="M529" s="734">
        <v>298</v>
      </c>
      <c r="N529" s="735">
        <v>104462.74999999999</v>
      </c>
    </row>
    <row r="530" spans="1:14" ht="14.45" customHeight="1" x14ac:dyDescent="0.2">
      <c r="A530" s="729" t="s">
        <v>576</v>
      </c>
      <c r="B530" s="730" t="s">
        <v>577</v>
      </c>
      <c r="C530" s="731" t="s">
        <v>598</v>
      </c>
      <c r="D530" s="732" t="s">
        <v>599</v>
      </c>
      <c r="E530" s="733">
        <v>50113001</v>
      </c>
      <c r="F530" s="732" t="s">
        <v>610</v>
      </c>
      <c r="G530" s="731" t="s">
        <v>622</v>
      </c>
      <c r="H530" s="731">
        <v>100536</v>
      </c>
      <c r="I530" s="731">
        <v>536</v>
      </c>
      <c r="J530" s="731" t="s">
        <v>1017</v>
      </c>
      <c r="K530" s="731" t="s">
        <v>617</v>
      </c>
      <c r="L530" s="734">
        <v>49.32</v>
      </c>
      <c r="M530" s="734">
        <v>145</v>
      </c>
      <c r="N530" s="735">
        <v>7151.4</v>
      </c>
    </row>
    <row r="531" spans="1:14" ht="14.45" customHeight="1" x14ac:dyDescent="0.2">
      <c r="A531" s="729" t="s">
        <v>576</v>
      </c>
      <c r="B531" s="730" t="s">
        <v>577</v>
      </c>
      <c r="C531" s="731" t="s">
        <v>598</v>
      </c>
      <c r="D531" s="732" t="s">
        <v>599</v>
      </c>
      <c r="E531" s="733">
        <v>50113001</v>
      </c>
      <c r="F531" s="732" t="s">
        <v>610</v>
      </c>
      <c r="G531" s="731" t="s">
        <v>622</v>
      </c>
      <c r="H531" s="731">
        <v>216900</v>
      </c>
      <c r="I531" s="731">
        <v>216900</v>
      </c>
      <c r="J531" s="731" t="s">
        <v>1407</v>
      </c>
      <c r="K531" s="731" t="s">
        <v>1408</v>
      </c>
      <c r="L531" s="734">
        <v>246.60000074139046</v>
      </c>
      <c r="M531" s="734">
        <v>156</v>
      </c>
      <c r="N531" s="735">
        <v>38469.600115656911</v>
      </c>
    </row>
    <row r="532" spans="1:14" ht="14.45" customHeight="1" x14ac:dyDescent="0.2">
      <c r="A532" s="729" t="s">
        <v>576</v>
      </c>
      <c r="B532" s="730" t="s">
        <v>577</v>
      </c>
      <c r="C532" s="731" t="s">
        <v>598</v>
      </c>
      <c r="D532" s="732" t="s">
        <v>599</v>
      </c>
      <c r="E532" s="733">
        <v>50113001</v>
      </c>
      <c r="F532" s="732" t="s">
        <v>610</v>
      </c>
      <c r="G532" s="731" t="s">
        <v>622</v>
      </c>
      <c r="H532" s="731">
        <v>107981</v>
      </c>
      <c r="I532" s="731">
        <v>7981</v>
      </c>
      <c r="J532" s="731" t="s">
        <v>1018</v>
      </c>
      <c r="K532" s="731" t="s">
        <v>1021</v>
      </c>
      <c r="L532" s="734">
        <v>43.67643979057592</v>
      </c>
      <c r="M532" s="734">
        <v>191</v>
      </c>
      <c r="N532" s="735">
        <v>8342.2000000000007</v>
      </c>
    </row>
    <row r="533" spans="1:14" ht="14.45" customHeight="1" x14ac:dyDescent="0.2">
      <c r="A533" s="729" t="s">
        <v>576</v>
      </c>
      <c r="B533" s="730" t="s">
        <v>577</v>
      </c>
      <c r="C533" s="731" t="s">
        <v>598</v>
      </c>
      <c r="D533" s="732" t="s">
        <v>599</v>
      </c>
      <c r="E533" s="733">
        <v>50113001</v>
      </c>
      <c r="F533" s="732" t="s">
        <v>610</v>
      </c>
      <c r="G533" s="731" t="s">
        <v>622</v>
      </c>
      <c r="H533" s="731">
        <v>155823</v>
      </c>
      <c r="I533" s="731">
        <v>55823</v>
      </c>
      <c r="J533" s="731" t="s">
        <v>1018</v>
      </c>
      <c r="K533" s="731" t="s">
        <v>1019</v>
      </c>
      <c r="L533" s="734">
        <v>33.010999806475127</v>
      </c>
      <c r="M533" s="734">
        <v>6</v>
      </c>
      <c r="N533" s="735">
        <v>198.06599883885076</v>
      </c>
    </row>
    <row r="534" spans="1:14" ht="14.45" customHeight="1" x14ac:dyDescent="0.2">
      <c r="A534" s="729" t="s">
        <v>576</v>
      </c>
      <c r="B534" s="730" t="s">
        <v>577</v>
      </c>
      <c r="C534" s="731" t="s">
        <v>598</v>
      </c>
      <c r="D534" s="732" t="s">
        <v>599</v>
      </c>
      <c r="E534" s="733">
        <v>50113001</v>
      </c>
      <c r="F534" s="732" t="s">
        <v>610</v>
      </c>
      <c r="G534" s="731" t="s">
        <v>622</v>
      </c>
      <c r="H534" s="731">
        <v>126786</v>
      </c>
      <c r="I534" s="731">
        <v>26786</v>
      </c>
      <c r="J534" s="731" t="s">
        <v>1022</v>
      </c>
      <c r="K534" s="731" t="s">
        <v>1023</v>
      </c>
      <c r="L534" s="734">
        <v>406.89666666666659</v>
      </c>
      <c r="M534" s="734">
        <v>6</v>
      </c>
      <c r="N534" s="735">
        <v>2441.3799999999997</v>
      </c>
    </row>
    <row r="535" spans="1:14" ht="14.45" customHeight="1" x14ac:dyDescent="0.2">
      <c r="A535" s="729" t="s">
        <v>576</v>
      </c>
      <c r="B535" s="730" t="s">
        <v>577</v>
      </c>
      <c r="C535" s="731" t="s">
        <v>598</v>
      </c>
      <c r="D535" s="732" t="s">
        <v>599</v>
      </c>
      <c r="E535" s="733">
        <v>50113001</v>
      </c>
      <c r="F535" s="732" t="s">
        <v>610</v>
      </c>
      <c r="G535" s="731" t="s">
        <v>611</v>
      </c>
      <c r="H535" s="731">
        <v>194241</v>
      </c>
      <c r="I535" s="731">
        <v>194241</v>
      </c>
      <c r="J535" s="731" t="s">
        <v>1409</v>
      </c>
      <c r="K535" s="731" t="s">
        <v>1410</v>
      </c>
      <c r="L535" s="734">
        <v>31148.270284090915</v>
      </c>
      <c r="M535" s="734">
        <v>22</v>
      </c>
      <c r="N535" s="735">
        <v>685261.94625000015</v>
      </c>
    </row>
    <row r="536" spans="1:14" ht="14.45" customHeight="1" x14ac:dyDescent="0.2">
      <c r="A536" s="729" t="s">
        <v>576</v>
      </c>
      <c r="B536" s="730" t="s">
        <v>577</v>
      </c>
      <c r="C536" s="731" t="s">
        <v>598</v>
      </c>
      <c r="D536" s="732" t="s">
        <v>599</v>
      </c>
      <c r="E536" s="733">
        <v>50113001</v>
      </c>
      <c r="F536" s="732" t="s">
        <v>610</v>
      </c>
      <c r="G536" s="731" t="s">
        <v>622</v>
      </c>
      <c r="H536" s="731">
        <v>187607</v>
      </c>
      <c r="I536" s="731">
        <v>187607</v>
      </c>
      <c r="J536" s="731" t="s">
        <v>1411</v>
      </c>
      <c r="K536" s="731" t="s">
        <v>1412</v>
      </c>
      <c r="L536" s="734">
        <v>273.89999225219918</v>
      </c>
      <c r="M536" s="734">
        <v>7</v>
      </c>
      <c r="N536" s="735">
        <v>1917.2999457653941</v>
      </c>
    </row>
    <row r="537" spans="1:14" ht="14.45" customHeight="1" x14ac:dyDescent="0.2">
      <c r="A537" s="729" t="s">
        <v>576</v>
      </c>
      <c r="B537" s="730" t="s">
        <v>577</v>
      </c>
      <c r="C537" s="731" t="s">
        <v>598</v>
      </c>
      <c r="D537" s="732" t="s">
        <v>599</v>
      </c>
      <c r="E537" s="733">
        <v>50113001</v>
      </c>
      <c r="F537" s="732" t="s">
        <v>610</v>
      </c>
      <c r="G537" s="731" t="s">
        <v>611</v>
      </c>
      <c r="H537" s="731">
        <v>100874</v>
      </c>
      <c r="I537" s="731">
        <v>874</v>
      </c>
      <c r="J537" s="731" t="s">
        <v>1413</v>
      </c>
      <c r="K537" s="731" t="s">
        <v>1414</v>
      </c>
      <c r="L537" s="734">
        <v>82.424799999999976</v>
      </c>
      <c r="M537" s="734">
        <v>25</v>
      </c>
      <c r="N537" s="735">
        <v>2060.6199999999994</v>
      </c>
    </row>
    <row r="538" spans="1:14" ht="14.45" customHeight="1" x14ac:dyDescent="0.2">
      <c r="A538" s="729" t="s">
        <v>576</v>
      </c>
      <c r="B538" s="730" t="s">
        <v>577</v>
      </c>
      <c r="C538" s="731" t="s">
        <v>598</v>
      </c>
      <c r="D538" s="732" t="s">
        <v>599</v>
      </c>
      <c r="E538" s="733">
        <v>50113001</v>
      </c>
      <c r="F538" s="732" t="s">
        <v>610</v>
      </c>
      <c r="G538" s="731" t="s">
        <v>611</v>
      </c>
      <c r="H538" s="731">
        <v>200863</v>
      </c>
      <c r="I538" s="731">
        <v>200863</v>
      </c>
      <c r="J538" s="731" t="s">
        <v>1028</v>
      </c>
      <c r="K538" s="731" t="s">
        <v>1029</v>
      </c>
      <c r="L538" s="734">
        <v>84.408000000000001</v>
      </c>
      <c r="M538" s="734">
        <v>40</v>
      </c>
      <c r="N538" s="735">
        <v>3376.32</v>
      </c>
    </row>
    <row r="539" spans="1:14" ht="14.45" customHeight="1" x14ac:dyDescent="0.2">
      <c r="A539" s="729" t="s">
        <v>576</v>
      </c>
      <c r="B539" s="730" t="s">
        <v>577</v>
      </c>
      <c r="C539" s="731" t="s">
        <v>598</v>
      </c>
      <c r="D539" s="732" t="s">
        <v>599</v>
      </c>
      <c r="E539" s="733">
        <v>50113001</v>
      </c>
      <c r="F539" s="732" t="s">
        <v>610</v>
      </c>
      <c r="G539" s="731" t="s">
        <v>611</v>
      </c>
      <c r="H539" s="731">
        <v>232954</v>
      </c>
      <c r="I539" s="731">
        <v>232954</v>
      </c>
      <c r="J539" s="731" t="s">
        <v>1030</v>
      </c>
      <c r="K539" s="731" t="s">
        <v>1031</v>
      </c>
      <c r="L539" s="734">
        <v>111.54666666666667</v>
      </c>
      <c r="M539" s="734">
        <v>3</v>
      </c>
      <c r="N539" s="735">
        <v>334.64</v>
      </c>
    </row>
    <row r="540" spans="1:14" ht="14.45" customHeight="1" x14ac:dyDescent="0.2">
      <c r="A540" s="729" t="s">
        <v>576</v>
      </c>
      <c r="B540" s="730" t="s">
        <v>577</v>
      </c>
      <c r="C540" s="731" t="s">
        <v>598</v>
      </c>
      <c r="D540" s="732" t="s">
        <v>599</v>
      </c>
      <c r="E540" s="733">
        <v>50113001</v>
      </c>
      <c r="F540" s="732" t="s">
        <v>610</v>
      </c>
      <c r="G540" s="731" t="s">
        <v>622</v>
      </c>
      <c r="H540" s="731">
        <v>850729</v>
      </c>
      <c r="I540" s="731">
        <v>157875</v>
      </c>
      <c r="J540" s="731" t="s">
        <v>1037</v>
      </c>
      <c r="K540" s="731" t="s">
        <v>1038</v>
      </c>
      <c r="L540" s="734">
        <v>154</v>
      </c>
      <c r="M540" s="734">
        <v>5</v>
      </c>
      <c r="N540" s="735">
        <v>770</v>
      </c>
    </row>
    <row r="541" spans="1:14" ht="14.45" customHeight="1" x14ac:dyDescent="0.2">
      <c r="A541" s="729" t="s">
        <v>576</v>
      </c>
      <c r="B541" s="730" t="s">
        <v>577</v>
      </c>
      <c r="C541" s="731" t="s">
        <v>598</v>
      </c>
      <c r="D541" s="732" t="s">
        <v>599</v>
      </c>
      <c r="E541" s="733">
        <v>50113001</v>
      </c>
      <c r="F541" s="732" t="s">
        <v>610</v>
      </c>
      <c r="G541" s="731" t="s">
        <v>611</v>
      </c>
      <c r="H541" s="731">
        <v>207820</v>
      </c>
      <c r="I541" s="731">
        <v>207820</v>
      </c>
      <c r="J541" s="731" t="s">
        <v>1039</v>
      </c>
      <c r="K541" s="731" t="s">
        <v>1040</v>
      </c>
      <c r="L541" s="734">
        <v>31.149999999999991</v>
      </c>
      <c r="M541" s="734">
        <v>2</v>
      </c>
      <c r="N541" s="735">
        <v>62.299999999999983</v>
      </c>
    </row>
    <row r="542" spans="1:14" ht="14.45" customHeight="1" x14ac:dyDescent="0.2">
      <c r="A542" s="729" t="s">
        <v>576</v>
      </c>
      <c r="B542" s="730" t="s">
        <v>577</v>
      </c>
      <c r="C542" s="731" t="s">
        <v>598</v>
      </c>
      <c r="D542" s="732" t="s">
        <v>599</v>
      </c>
      <c r="E542" s="733">
        <v>50113001</v>
      </c>
      <c r="F542" s="732" t="s">
        <v>610</v>
      </c>
      <c r="G542" s="731" t="s">
        <v>611</v>
      </c>
      <c r="H542" s="731">
        <v>207819</v>
      </c>
      <c r="I542" s="731">
        <v>207819</v>
      </c>
      <c r="J542" s="731" t="s">
        <v>1041</v>
      </c>
      <c r="K542" s="731" t="s">
        <v>1042</v>
      </c>
      <c r="L542" s="734">
        <v>22.3</v>
      </c>
      <c r="M542" s="734">
        <v>6</v>
      </c>
      <c r="N542" s="735">
        <v>133.80000000000001</v>
      </c>
    </row>
    <row r="543" spans="1:14" ht="14.45" customHeight="1" x14ac:dyDescent="0.2">
      <c r="A543" s="729" t="s">
        <v>576</v>
      </c>
      <c r="B543" s="730" t="s">
        <v>577</v>
      </c>
      <c r="C543" s="731" t="s">
        <v>598</v>
      </c>
      <c r="D543" s="732" t="s">
        <v>599</v>
      </c>
      <c r="E543" s="733">
        <v>50113001</v>
      </c>
      <c r="F543" s="732" t="s">
        <v>610</v>
      </c>
      <c r="G543" s="731" t="s">
        <v>611</v>
      </c>
      <c r="H543" s="731">
        <v>232603</v>
      </c>
      <c r="I543" s="731">
        <v>232603</v>
      </c>
      <c r="J543" s="731" t="s">
        <v>1415</v>
      </c>
      <c r="K543" s="731" t="s">
        <v>1416</v>
      </c>
      <c r="L543" s="734">
        <v>116.52999999999999</v>
      </c>
      <c r="M543" s="734">
        <v>17</v>
      </c>
      <c r="N543" s="735">
        <v>1981.0099999999998</v>
      </c>
    </row>
    <row r="544" spans="1:14" ht="14.45" customHeight="1" x14ac:dyDescent="0.2">
      <c r="A544" s="729" t="s">
        <v>576</v>
      </c>
      <c r="B544" s="730" t="s">
        <v>577</v>
      </c>
      <c r="C544" s="731" t="s">
        <v>598</v>
      </c>
      <c r="D544" s="732" t="s">
        <v>599</v>
      </c>
      <c r="E544" s="733">
        <v>50113001</v>
      </c>
      <c r="F544" s="732" t="s">
        <v>610</v>
      </c>
      <c r="G544" s="731" t="s">
        <v>611</v>
      </c>
      <c r="H544" s="731">
        <v>846338</v>
      </c>
      <c r="I544" s="731">
        <v>122685</v>
      </c>
      <c r="J544" s="731" t="s">
        <v>1050</v>
      </c>
      <c r="K544" s="731" t="s">
        <v>1124</v>
      </c>
      <c r="L544" s="734">
        <v>115.94000000000001</v>
      </c>
      <c r="M544" s="734">
        <v>1</v>
      </c>
      <c r="N544" s="735">
        <v>115.94000000000001</v>
      </c>
    </row>
    <row r="545" spans="1:14" ht="14.45" customHeight="1" x14ac:dyDescent="0.2">
      <c r="A545" s="729" t="s">
        <v>576</v>
      </c>
      <c r="B545" s="730" t="s">
        <v>577</v>
      </c>
      <c r="C545" s="731" t="s">
        <v>598</v>
      </c>
      <c r="D545" s="732" t="s">
        <v>599</v>
      </c>
      <c r="E545" s="733">
        <v>50113001</v>
      </c>
      <c r="F545" s="732" t="s">
        <v>610</v>
      </c>
      <c r="G545" s="731" t="s">
        <v>622</v>
      </c>
      <c r="H545" s="731">
        <v>844738</v>
      </c>
      <c r="I545" s="731">
        <v>101227</v>
      </c>
      <c r="J545" s="731" t="s">
        <v>1417</v>
      </c>
      <c r="K545" s="731" t="s">
        <v>1418</v>
      </c>
      <c r="L545" s="734">
        <v>141.27999999999997</v>
      </c>
      <c r="M545" s="734">
        <v>1</v>
      </c>
      <c r="N545" s="735">
        <v>141.27999999999997</v>
      </c>
    </row>
    <row r="546" spans="1:14" ht="14.45" customHeight="1" x14ac:dyDescent="0.2">
      <c r="A546" s="729" t="s">
        <v>576</v>
      </c>
      <c r="B546" s="730" t="s">
        <v>577</v>
      </c>
      <c r="C546" s="731" t="s">
        <v>598</v>
      </c>
      <c r="D546" s="732" t="s">
        <v>599</v>
      </c>
      <c r="E546" s="733">
        <v>50113001</v>
      </c>
      <c r="F546" s="732" t="s">
        <v>610</v>
      </c>
      <c r="G546" s="731" t="s">
        <v>622</v>
      </c>
      <c r="H546" s="731">
        <v>118167</v>
      </c>
      <c r="I546" s="731">
        <v>18167</v>
      </c>
      <c r="J546" s="731" t="s">
        <v>1051</v>
      </c>
      <c r="K546" s="731" t="s">
        <v>1052</v>
      </c>
      <c r="L546" s="734">
        <v>65.78</v>
      </c>
      <c r="M546" s="734">
        <v>12</v>
      </c>
      <c r="N546" s="735">
        <v>789.36</v>
      </c>
    </row>
    <row r="547" spans="1:14" ht="14.45" customHeight="1" x14ac:dyDescent="0.2">
      <c r="A547" s="729" t="s">
        <v>576</v>
      </c>
      <c r="B547" s="730" t="s">
        <v>577</v>
      </c>
      <c r="C547" s="731" t="s">
        <v>598</v>
      </c>
      <c r="D547" s="732" t="s">
        <v>599</v>
      </c>
      <c r="E547" s="733">
        <v>50113001</v>
      </c>
      <c r="F547" s="732" t="s">
        <v>610</v>
      </c>
      <c r="G547" s="731" t="s">
        <v>622</v>
      </c>
      <c r="H547" s="731">
        <v>118172</v>
      </c>
      <c r="I547" s="731">
        <v>18172</v>
      </c>
      <c r="J547" s="731" t="s">
        <v>1051</v>
      </c>
      <c r="K547" s="731" t="s">
        <v>1419</v>
      </c>
      <c r="L547" s="734">
        <v>390.5</v>
      </c>
      <c r="M547" s="734">
        <v>33</v>
      </c>
      <c r="N547" s="735">
        <v>12886.5</v>
      </c>
    </row>
    <row r="548" spans="1:14" ht="14.45" customHeight="1" x14ac:dyDescent="0.2">
      <c r="A548" s="729" t="s">
        <v>576</v>
      </c>
      <c r="B548" s="730" t="s">
        <v>577</v>
      </c>
      <c r="C548" s="731" t="s">
        <v>598</v>
      </c>
      <c r="D548" s="732" t="s">
        <v>599</v>
      </c>
      <c r="E548" s="733">
        <v>50113001</v>
      </c>
      <c r="F548" s="732" t="s">
        <v>610</v>
      </c>
      <c r="G548" s="731" t="s">
        <v>622</v>
      </c>
      <c r="H548" s="731">
        <v>118175</v>
      </c>
      <c r="I548" s="731">
        <v>18175</v>
      </c>
      <c r="J548" s="731" t="s">
        <v>1051</v>
      </c>
      <c r="K548" s="731" t="s">
        <v>1420</v>
      </c>
      <c r="L548" s="734">
        <v>627</v>
      </c>
      <c r="M548" s="734">
        <v>29</v>
      </c>
      <c r="N548" s="735">
        <v>18183</v>
      </c>
    </row>
    <row r="549" spans="1:14" ht="14.45" customHeight="1" x14ac:dyDescent="0.2">
      <c r="A549" s="729" t="s">
        <v>576</v>
      </c>
      <c r="B549" s="730" t="s">
        <v>577</v>
      </c>
      <c r="C549" s="731" t="s">
        <v>598</v>
      </c>
      <c r="D549" s="732" t="s">
        <v>599</v>
      </c>
      <c r="E549" s="733">
        <v>50113001</v>
      </c>
      <c r="F549" s="732" t="s">
        <v>610</v>
      </c>
      <c r="G549" s="731" t="s">
        <v>611</v>
      </c>
      <c r="H549" s="731">
        <v>207776</v>
      </c>
      <c r="I549" s="731">
        <v>207776</v>
      </c>
      <c r="J549" s="731" t="s">
        <v>1421</v>
      </c>
      <c r="K549" s="731" t="s">
        <v>1422</v>
      </c>
      <c r="L549" s="734">
        <v>257.64999999999998</v>
      </c>
      <c r="M549" s="734">
        <v>26</v>
      </c>
      <c r="N549" s="735">
        <v>6698.9</v>
      </c>
    </row>
    <row r="550" spans="1:14" ht="14.45" customHeight="1" x14ac:dyDescent="0.2">
      <c r="A550" s="729" t="s">
        <v>576</v>
      </c>
      <c r="B550" s="730" t="s">
        <v>577</v>
      </c>
      <c r="C550" s="731" t="s">
        <v>598</v>
      </c>
      <c r="D550" s="732" t="s">
        <v>599</v>
      </c>
      <c r="E550" s="733">
        <v>50113001</v>
      </c>
      <c r="F550" s="732" t="s">
        <v>610</v>
      </c>
      <c r="G550" s="731" t="s">
        <v>611</v>
      </c>
      <c r="H550" s="731">
        <v>241679</v>
      </c>
      <c r="I550" s="731">
        <v>241679</v>
      </c>
      <c r="J550" s="731" t="s">
        <v>1053</v>
      </c>
      <c r="K550" s="731" t="s">
        <v>1054</v>
      </c>
      <c r="L550" s="734">
        <v>59.39</v>
      </c>
      <c r="M550" s="734">
        <v>2</v>
      </c>
      <c r="N550" s="735">
        <v>118.78</v>
      </c>
    </row>
    <row r="551" spans="1:14" ht="14.45" customHeight="1" x14ac:dyDescent="0.2">
      <c r="A551" s="729" t="s">
        <v>576</v>
      </c>
      <c r="B551" s="730" t="s">
        <v>577</v>
      </c>
      <c r="C551" s="731" t="s">
        <v>598</v>
      </c>
      <c r="D551" s="732" t="s">
        <v>599</v>
      </c>
      <c r="E551" s="733">
        <v>50113001</v>
      </c>
      <c r="F551" s="732" t="s">
        <v>610</v>
      </c>
      <c r="G551" s="731" t="s">
        <v>611</v>
      </c>
      <c r="H551" s="731">
        <v>144357</v>
      </c>
      <c r="I551" s="731">
        <v>44357</v>
      </c>
      <c r="J551" s="731" t="s">
        <v>1423</v>
      </c>
      <c r="K551" s="731" t="s">
        <v>1424</v>
      </c>
      <c r="L551" s="734">
        <v>3228.1899999999996</v>
      </c>
      <c r="M551" s="734">
        <v>1</v>
      </c>
      <c r="N551" s="735">
        <v>3228.1899999999996</v>
      </c>
    </row>
    <row r="552" spans="1:14" ht="14.45" customHeight="1" x14ac:dyDescent="0.2">
      <c r="A552" s="729" t="s">
        <v>576</v>
      </c>
      <c r="B552" s="730" t="s">
        <v>577</v>
      </c>
      <c r="C552" s="731" t="s">
        <v>598</v>
      </c>
      <c r="D552" s="732" t="s">
        <v>599</v>
      </c>
      <c r="E552" s="733">
        <v>50113001</v>
      </c>
      <c r="F552" s="732" t="s">
        <v>610</v>
      </c>
      <c r="G552" s="731" t="s">
        <v>611</v>
      </c>
      <c r="H552" s="731">
        <v>118305</v>
      </c>
      <c r="I552" s="731">
        <v>18305</v>
      </c>
      <c r="J552" s="731" t="s">
        <v>1055</v>
      </c>
      <c r="K552" s="731" t="s">
        <v>1057</v>
      </c>
      <c r="L552" s="734">
        <v>242</v>
      </c>
      <c r="M552" s="734">
        <v>190</v>
      </c>
      <c r="N552" s="735">
        <v>45980</v>
      </c>
    </row>
    <row r="553" spans="1:14" ht="14.45" customHeight="1" x14ac:dyDescent="0.2">
      <c r="A553" s="729" t="s">
        <v>576</v>
      </c>
      <c r="B553" s="730" t="s">
        <v>577</v>
      </c>
      <c r="C553" s="731" t="s">
        <v>598</v>
      </c>
      <c r="D553" s="732" t="s">
        <v>599</v>
      </c>
      <c r="E553" s="733">
        <v>50113001</v>
      </c>
      <c r="F553" s="732" t="s">
        <v>610</v>
      </c>
      <c r="G553" s="731" t="s">
        <v>611</v>
      </c>
      <c r="H553" s="731">
        <v>159357</v>
      </c>
      <c r="I553" s="731">
        <v>59357</v>
      </c>
      <c r="J553" s="731" t="s">
        <v>1058</v>
      </c>
      <c r="K553" s="731" t="s">
        <v>1059</v>
      </c>
      <c r="L553" s="734">
        <v>188.87999999999997</v>
      </c>
      <c r="M553" s="734">
        <v>7</v>
      </c>
      <c r="N553" s="735">
        <v>1322.1599999999999</v>
      </c>
    </row>
    <row r="554" spans="1:14" ht="14.45" customHeight="1" x14ac:dyDescent="0.2">
      <c r="A554" s="729" t="s">
        <v>576</v>
      </c>
      <c r="B554" s="730" t="s">
        <v>577</v>
      </c>
      <c r="C554" s="731" t="s">
        <v>598</v>
      </c>
      <c r="D554" s="732" t="s">
        <v>599</v>
      </c>
      <c r="E554" s="733">
        <v>50113001</v>
      </c>
      <c r="F554" s="732" t="s">
        <v>610</v>
      </c>
      <c r="G554" s="731" t="s">
        <v>622</v>
      </c>
      <c r="H554" s="731">
        <v>220105</v>
      </c>
      <c r="I554" s="731">
        <v>220105</v>
      </c>
      <c r="J554" s="731" t="s">
        <v>1425</v>
      </c>
      <c r="K554" s="731" t="s">
        <v>1426</v>
      </c>
      <c r="L554" s="734">
        <v>495</v>
      </c>
      <c r="M554" s="734">
        <v>5</v>
      </c>
      <c r="N554" s="735">
        <v>2475</v>
      </c>
    </row>
    <row r="555" spans="1:14" ht="14.45" customHeight="1" x14ac:dyDescent="0.2">
      <c r="A555" s="729" t="s">
        <v>576</v>
      </c>
      <c r="B555" s="730" t="s">
        <v>577</v>
      </c>
      <c r="C555" s="731" t="s">
        <v>598</v>
      </c>
      <c r="D555" s="732" t="s">
        <v>599</v>
      </c>
      <c r="E555" s="733">
        <v>50113001</v>
      </c>
      <c r="F555" s="732" t="s">
        <v>610</v>
      </c>
      <c r="G555" s="731" t="s">
        <v>611</v>
      </c>
      <c r="H555" s="731">
        <v>192086</v>
      </c>
      <c r="I555" s="731">
        <v>92086</v>
      </c>
      <c r="J555" s="731" t="s">
        <v>1066</v>
      </c>
      <c r="K555" s="731" t="s">
        <v>1067</v>
      </c>
      <c r="L555" s="734">
        <v>139.23750000000001</v>
      </c>
      <c r="M555" s="734">
        <v>4</v>
      </c>
      <c r="N555" s="735">
        <v>556.95000000000005</v>
      </c>
    </row>
    <row r="556" spans="1:14" ht="14.45" customHeight="1" x14ac:dyDescent="0.2">
      <c r="A556" s="729" t="s">
        <v>576</v>
      </c>
      <c r="B556" s="730" t="s">
        <v>577</v>
      </c>
      <c r="C556" s="731" t="s">
        <v>598</v>
      </c>
      <c r="D556" s="732" t="s">
        <v>599</v>
      </c>
      <c r="E556" s="733">
        <v>50113001</v>
      </c>
      <c r="F556" s="732" t="s">
        <v>610</v>
      </c>
      <c r="G556" s="731" t="s">
        <v>611</v>
      </c>
      <c r="H556" s="731">
        <v>172564</v>
      </c>
      <c r="I556" s="731">
        <v>72564</v>
      </c>
      <c r="J556" s="731" t="s">
        <v>1427</v>
      </c>
      <c r="K556" s="731" t="s">
        <v>1428</v>
      </c>
      <c r="L556" s="734">
        <v>472.87333333333328</v>
      </c>
      <c r="M556" s="734">
        <v>3</v>
      </c>
      <c r="N556" s="735">
        <v>1418.62</v>
      </c>
    </row>
    <row r="557" spans="1:14" ht="14.45" customHeight="1" x14ac:dyDescent="0.2">
      <c r="A557" s="729" t="s">
        <v>576</v>
      </c>
      <c r="B557" s="730" t="s">
        <v>577</v>
      </c>
      <c r="C557" s="731" t="s">
        <v>598</v>
      </c>
      <c r="D557" s="732" t="s">
        <v>599</v>
      </c>
      <c r="E557" s="733">
        <v>50113001</v>
      </c>
      <c r="F557" s="732" t="s">
        <v>610</v>
      </c>
      <c r="G557" s="731" t="s">
        <v>611</v>
      </c>
      <c r="H557" s="731">
        <v>847940</v>
      </c>
      <c r="I557" s="731">
        <v>155338</v>
      </c>
      <c r="J557" s="731" t="s">
        <v>1429</v>
      </c>
      <c r="K557" s="731" t="s">
        <v>1430</v>
      </c>
      <c r="L557" s="734">
        <v>18356.479999999996</v>
      </c>
      <c r="M557" s="734">
        <v>19</v>
      </c>
      <c r="N557" s="735">
        <v>348773.11999999994</v>
      </c>
    </row>
    <row r="558" spans="1:14" ht="14.45" customHeight="1" x14ac:dyDescent="0.2">
      <c r="A558" s="729" t="s">
        <v>576</v>
      </c>
      <c r="B558" s="730" t="s">
        <v>577</v>
      </c>
      <c r="C558" s="731" t="s">
        <v>598</v>
      </c>
      <c r="D558" s="732" t="s">
        <v>599</v>
      </c>
      <c r="E558" s="733">
        <v>50113001</v>
      </c>
      <c r="F558" s="732" t="s">
        <v>610</v>
      </c>
      <c r="G558" s="731" t="s">
        <v>622</v>
      </c>
      <c r="H558" s="731">
        <v>208204</v>
      </c>
      <c r="I558" s="731">
        <v>208204</v>
      </c>
      <c r="J558" s="731" t="s">
        <v>1074</v>
      </c>
      <c r="K558" s="731" t="s">
        <v>1076</v>
      </c>
      <c r="L558" s="734">
        <v>48.929999999999993</v>
      </c>
      <c r="M558" s="734">
        <v>1</v>
      </c>
      <c r="N558" s="735">
        <v>48.929999999999993</v>
      </c>
    </row>
    <row r="559" spans="1:14" ht="14.45" customHeight="1" x14ac:dyDescent="0.2">
      <c r="A559" s="729" t="s">
        <v>576</v>
      </c>
      <c r="B559" s="730" t="s">
        <v>577</v>
      </c>
      <c r="C559" s="731" t="s">
        <v>598</v>
      </c>
      <c r="D559" s="732" t="s">
        <v>599</v>
      </c>
      <c r="E559" s="733">
        <v>50113001</v>
      </c>
      <c r="F559" s="732" t="s">
        <v>610</v>
      </c>
      <c r="G559" s="731" t="s">
        <v>611</v>
      </c>
      <c r="H559" s="731">
        <v>159941</v>
      </c>
      <c r="I559" s="731">
        <v>59941</v>
      </c>
      <c r="J559" s="731" t="s">
        <v>1431</v>
      </c>
      <c r="K559" s="731" t="s">
        <v>1432</v>
      </c>
      <c r="L559" s="734">
        <v>238.67999999999995</v>
      </c>
      <c r="M559" s="734">
        <v>1</v>
      </c>
      <c r="N559" s="735">
        <v>238.67999999999995</v>
      </c>
    </row>
    <row r="560" spans="1:14" ht="14.45" customHeight="1" x14ac:dyDescent="0.2">
      <c r="A560" s="729" t="s">
        <v>576</v>
      </c>
      <c r="B560" s="730" t="s">
        <v>577</v>
      </c>
      <c r="C560" s="731" t="s">
        <v>598</v>
      </c>
      <c r="D560" s="732" t="s">
        <v>599</v>
      </c>
      <c r="E560" s="733">
        <v>50113001</v>
      </c>
      <c r="F560" s="732" t="s">
        <v>610</v>
      </c>
      <c r="G560" s="731" t="s">
        <v>622</v>
      </c>
      <c r="H560" s="731">
        <v>109710</v>
      </c>
      <c r="I560" s="731">
        <v>9710</v>
      </c>
      <c r="J560" s="731" t="s">
        <v>1079</v>
      </c>
      <c r="K560" s="731" t="s">
        <v>1433</v>
      </c>
      <c r="L560" s="734">
        <v>70.330000000000013</v>
      </c>
      <c r="M560" s="734">
        <v>3</v>
      </c>
      <c r="N560" s="735">
        <v>210.99000000000004</v>
      </c>
    </row>
    <row r="561" spans="1:14" ht="14.45" customHeight="1" x14ac:dyDescent="0.2">
      <c r="A561" s="729" t="s">
        <v>576</v>
      </c>
      <c r="B561" s="730" t="s">
        <v>577</v>
      </c>
      <c r="C561" s="731" t="s">
        <v>598</v>
      </c>
      <c r="D561" s="732" t="s">
        <v>599</v>
      </c>
      <c r="E561" s="733">
        <v>50113001</v>
      </c>
      <c r="F561" s="732" t="s">
        <v>610</v>
      </c>
      <c r="G561" s="731" t="s">
        <v>622</v>
      </c>
      <c r="H561" s="731">
        <v>109711</v>
      </c>
      <c r="I561" s="731">
        <v>9711</v>
      </c>
      <c r="J561" s="731" t="s">
        <v>1079</v>
      </c>
      <c r="K561" s="731" t="s">
        <v>1434</v>
      </c>
      <c r="L561" s="734">
        <v>170.34</v>
      </c>
      <c r="M561" s="734">
        <v>12</v>
      </c>
      <c r="N561" s="735">
        <v>2044.0800000000002</v>
      </c>
    </row>
    <row r="562" spans="1:14" ht="14.45" customHeight="1" x14ac:dyDescent="0.2">
      <c r="A562" s="729" t="s">
        <v>576</v>
      </c>
      <c r="B562" s="730" t="s">
        <v>577</v>
      </c>
      <c r="C562" s="731" t="s">
        <v>598</v>
      </c>
      <c r="D562" s="732" t="s">
        <v>599</v>
      </c>
      <c r="E562" s="733">
        <v>50113001</v>
      </c>
      <c r="F562" s="732" t="s">
        <v>610</v>
      </c>
      <c r="G562" s="731" t="s">
        <v>622</v>
      </c>
      <c r="H562" s="731">
        <v>194882</v>
      </c>
      <c r="I562" s="731">
        <v>94882</v>
      </c>
      <c r="J562" s="731" t="s">
        <v>1079</v>
      </c>
      <c r="K562" s="731" t="s">
        <v>1081</v>
      </c>
      <c r="L562" s="734">
        <v>171.66</v>
      </c>
      <c r="M562" s="734">
        <v>2</v>
      </c>
      <c r="N562" s="735">
        <v>343.32</v>
      </c>
    </row>
    <row r="563" spans="1:14" ht="14.45" customHeight="1" x14ac:dyDescent="0.2">
      <c r="A563" s="729" t="s">
        <v>576</v>
      </c>
      <c r="B563" s="730" t="s">
        <v>577</v>
      </c>
      <c r="C563" s="731" t="s">
        <v>598</v>
      </c>
      <c r="D563" s="732" t="s">
        <v>599</v>
      </c>
      <c r="E563" s="733">
        <v>50113001</v>
      </c>
      <c r="F563" s="732" t="s">
        <v>610</v>
      </c>
      <c r="G563" s="731" t="s">
        <v>622</v>
      </c>
      <c r="H563" s="731">
        <v>848251</v>
      </c>
      <c r="I563" s="731">
        <v>122632</v>
      </c>
      <c r="J563" s="731" t="s">
        <v>1435</v>
      </c>
      <c r="K563" s="731" t="s">
        <v>1436</v>
      </c>
      <c r="L563" s="734">
        <v>130.495</v>
      </c>
      <c r="M563" s="734">
        <v>2</v>
      </c>
      <c r="N563" s="735">
        <v>260.99</v>
      </c>
    </row>
    <row r="564" spans="1:14" ht="14.45" customHeight="1" x14ac:dyDescent="0.2">
      <c r="A564" s="729" t="s">
        <v>576</v>
      </c>
      <c r="B564" s="730" t="s">
        <v>577</v>
      </c>
      <c r="C564" s="731" t="s">
        <v>598</v>
      </c>
      <c r="D564" s="732" t="s">
        <v>599</v>
      </c>
      <c r="E564" s="733">
        <v>50113001</v>
      </c>
      <c r="F564" s="732" t="s">
        <v>610</v>
      </c>
      <c r="G564" s="731" t="s">
        <v>611</v>
      </c>
      <c r="H564" s="731">
        <v>230920</v>
      </c>
      <c r="I564" s="731">
        <v>230920</v>
      </c>
      <c r="J564" s="731" t="s">
        <v>1437</v>
      </c>
      <c r="K564" s="731" t="s">
        <v>1438</v>
      </c>
      <c r="L564" s="734">
        <v>685.68999999999994</v>
      </c>
      <c r="M564" s="734">
        <v>28</v>
      </c>
      <c r="N564" s="735">
        <v>19199.32</v>
      </c>
    </row>
    <row r="565" spans="1:14" ht="14.45" customHeight="1" x14ac:dyDescent="0.2">
      <c r="A565" s="729" t="s">
        <v>576</v>
      </c>
      <c r="B565" s="730" t="s">
        <v>577</v>
      </c>
      <c r="C565" s="731" t="s">
        <v>598</v>
      </c>
      <c r="D565" s="732" t="s">
        <v>599</v>
      </c>
      <c r="E565" s="733">
        <v>50113001</v>
      </c>
      <c r="F565" s="732" t="s">
        <v>610</v>
      </c>
      <c r="G565" s="731" t="s">
        <v>611</v>
      </c>
      <c r="H565" s="731">
        <v>230918</v>
      </c>
      <c r="I565" s="731">
        <v>230918</v>
      </c>
      <c r="J565" s="731" t="s">
        <v>1439</v>
      </c>
      <c r="K565" s="731" t="s">
        <v>1440</v>
      </c>
      <c r="L565" s="734">
        <v>147.62</v>
      </c>
      <c r="M565" s="734">
        <v>30</v>
      </c>
      <c r="N565" s="735">
        <v>4428.6000000000004</v>
      </c>
    </row>
    <row r="566" spans="1:14" ht="14.45" customHeight="1" x14ac:dyDescent="0.2">
      <c r="A566" s="729" t="s">
        <v>576</v>
      </c>
      <c r="B566" s="730" t="s">
        <v>577</v>
      </c>
      <c r="C566" s="731" t="s">
        <v>598</v>
      </c>
      <c r="D566" s="732" t="s">
        <v>599</v>
      </c>
      <c r="E566" s="733">
        <v>50113001</v>
      </c>
      <c r="F566" s="732" t="s">
        <v>610</v>
      </c>
      <c r="G566" s="731" t="s">
        <v>611</v>
      </c>
      <c r="H566" s="731">
        <v>225261</v>
      </c>
      <c r="I566" s="731">
        <v>225261</v>
      </c>
      <c r="J566" s="731" t="s">
        <v>1093</v>
      </c>
      <c r="K566" s="731" t="s">
        <v>1094</v>
      </c>
      <c r="L566" s="734">
        <v>57.737500000000004</v>
      </c>
      <c r="M566" s="734">
        <v>16</v>
      </c>
      <c r="N566" s="735">
        <v>923.80000000000007</v>
      </c>
    </row>
    <row r="567" spans="1:14" ht="14.45" customHeight="1" x14ac:dyDescent="0.2">
      <c r="A567" s="729" t="s">
        <v>576</v>
      </c>
      <c r="B567" s="730" t="s">
        <v>577</v>
      </c>
      <c r="C567" s="731" t="s">
        <v>598</v>
      </c>
      <c r="D567" s="732" t="s">
        <v>599</v>
      </c>
      <c r="E567" s="733">
        <v>50113001</v>
      </c>
      <c r="F567" s="732" t="s">
        <v>610</v>
      </c>
      <c r="G567" s="731" t="s">
        <v>611</v>
      </c>
      <c r="H567" s="731">
        <v>216573</v>
      </c>
      <c r="I567" s="731">
        <v>216573</v>
      </c>
      <c r="J567" s="731" t="s">
        <v>1441</v>
      </c>
      <c r="K567" s="731" t="s">
        <v>1442</v>
      </c>
      <c r="L567" s="734">
        <v>61.7</v>
      </c>
      <c r="M567" s="734">
        <v>4</v>
      </c>
      <c r="N567" s="735">
        <v>246.8</v>
      </c>
    </row>
    <row r="568" spans="1:14" ht="14.45" customHeight="1" x14ac:dyDescent="0.2">
      <c r="A568" s="729" t="s">
        <v>576</v>
      </c>
      <c r="B568" s="730" t="s">
        <v>577</v>
      </c>
      <c r="C568" s="731" t="s">
        <v>598</v>
      </c>
      <c r="D568" s="732" t="s">
        <v>599</v>
      </c>
      <c r="E568" s="733">
        <v>50113001</v>
      </c>
      <c r="F568" s="732" t="s">
        <v>610</v>
      </c>
      <c r="G568" s="731" t="s">
        <v>611</v>
      </c>
      <c r="H568" s="731">
        <v>100610</v>
      </c>
      <c r="I568" s="731">
        <v>610</v>
      </c>
      <c r="J568" s="731" t="s">
        <v>1097</v>
      </c>
      <c r="K568" s="731" t="s">
        <v>1098</v>
      </c>
      <c r="L568" s="734">
        <v>70.664067796610169</v>
      </c>
      <c r="M568" s="734">
        <v>59</v>
      </c>
      <c r="N568" s="735">
        <v>4169.18</v>
      </c>
    </row>
    <row r="569" spans="1:14" ht="14.45" customHeight="1" x14ac:dyDescent="0.2">
      <c r="A569" s="729" t="s">
        <v>576</v>
      </c>
      <c r="B569" s="730" t="s">
        <v>577</v>
      </c>
      <c r="C569" s="731" t="s">
        <v>598</v>
      </c>
      <c r="D569" s="732" t="s">
        <v>599</v>
      </c>
      <c r="E569" s="733">
        <v>50113001</v>
      </c>
      <c r="F569" s="732" t="s">
        <v>610</v>
      </c>
      <c r="G569" s="731" t="s">
        <v>611</v>
      </c>
      <c r="H569" s="731">
        <v>100612</v>
      </c>
      <c r="I569" s="731">
        <v>612</v>
      </c>
      <c r="J569" s="731" t="s">
        <v>1099</v>
      </c>
      <c r="K569" s="731" t="s">
        <v>665</v>
      </c>
      <c r="L569" s="734">
        <v>67.58</v>
      </c>
      <c r="M569" s="734">
        <v>4</v>
      </c>
      <c r="N569" s="735">
        <v>270.32</v>
      </c>
    </row>
    <row r="570" spans="1:14" ht="14.45" customHeight="1" x14ac:dyDescent="0.2">
      <c r="A570" s="729" t="s">
        <v>576</v>
      </c>
      <c r="B570" s="730" t="s">
        <v>577</v>
      </c>
      <c r="C570" s="731" t="s">
        <v>598</v>
      </c>
      <c r="D570" s="732" t="s">
        <v>599</v>
      </c>
      <c r="E570" s="733">
        <v>50113001</v>
      </c>
      <c r="F570" s="732" t="s">
        <v>610</v>
      </c>
      <c r="G570" s="731" t="s">
        <v>611</v>
      </c>
      <c r="H570" s="731">
        <v>171615</v>
      </c>
      <c r="I570" s="731">
        <v>171615</v>
      </c>
      <c r="J570" s="731" t="s">
        <v>1443</v>
      </c>
      <c r="K570" s="731" t="s">
        <v>1328</v>
      </c>
      <c r="L570" s="734">
        <v>284.8900000000001</v>
      </c>
      <c r="M570" s="734">
        <v>5</v>
      </c>
      <c r="N570" s="735">
        <v>1424.4500000000005</v>
      </c>
    </row>
    <row r="571" spans="1:14" ht="14.45" customHeight="1" x14ac:dyDescent="0.2">
      <c r="A571" s="729" t="s">
        <v>576</v>
      </c>
      <c r="B571" s="730" t="s">
        <v>577</v>
      </c>
      <c r="C571" s="731" t="s">
        <v>598</v>
      </c>
      <c r="D571" s="732" t="s">
        <v>599</v>
      </c>
      <c r="E571" s="733">
        <v>50113001</v>
      </c>
      <c r="F571" s="732" t="s">
        <v>610</v>
      </c>
      <c r="G571" s="731" t="s">
        <v>611</v>
      </c>
      <c r="H571" s="731">
        <v>395293</v>
      </c>
      <c r="I571" s="731">
        <v>180305</v>
      </c>
      <c r="J571" s="731" t="s">
        <v>1100</v>
      </c>
      <c r="K571" s="731" t="s">
        <v>1101</v>
      </c>
      <c r="L571" s="734">
        <v>123.83</v>
      </c>
      <c r="M571" s="734">
        <v>4</v>
      </c>
      <c r="N571" s="735">
        <v>495.32</v>
      </c>
    </row>
    <row r="572" spans="1:14" ht="14.45" customHeight="1" x14ac:dyDescent="0.2">
      <c r="A572" s="729" t="s">
        <v>576</v>
      </c>
      <c r="B572" s="730" t="s">
        <v>577</v>
      </c>
      <c r="C572" s="731" t="s">
        <v>598</v>
      </c>
      <c r="D572" s="732" t="s">
        <v>599</v>
      </c>
      <c r="E572" s="733">
        <v>50113001</v>
      </c>
      <c r="F572" s="732" t="s">
        <v>610</v>
      </c>
      <c r="G572" s="731" t="s">
        <v>611</v>
      </c>
      <c r="H572" s="731">
        <v>395294</v>
      </c>
      <c r="I572" s="731">
        <v>180306</v>
      </c>
      <c r="J572" s="731" t="s">
        <v>1100</v>
      </c>
      <c r="K572" s="731" t="s">
        <v>1102</v>
      </c>
      <c r="L572" s="734">
        <v>204.56142857142862</v>
      </c>
      <c r="M572" s="734">
        <v>28</v>
      </c>
      <c r="N572" s="735">
        <v>5727.7200000000012</v>
      </c>
    </row>
    <row r="573" spans="1:14" ht="14.45" customHeight="1" x14ac:dyDescent="0.2">
      <c r="A573" s="729" t="s">
        <v>576</v>
      </c>
      <c r="B573" s="730" t="s">
        <v>577</v>
      </c>
      <c r="C573" s="731" t="s">
        <v>598</v>
      </c>
      <c r="D573" s="732" t="s">
        <v>599</v>
      </c>
      <c r="E573" s="733">
        <v>50113001</v>
      </c>
      <c r="F573" s="732" t="s">
        <v>610</v>
      </c>
      <c r="G573" s="731" t="s">
        <v>611</v>
      </c>
      <c r="H573" s="731">
        <v>100616</v>
      </c>
      <c r="I573" s="731">
        <v>616</v>
      </c>
      <c r="J573" s="731" t="s">
        <v>1109</v>
      </c>
      <c r="K573" s="731" t="s">
        <v>1110</v>
      </c>
      <c r="L573" s="734">
        <v>121.57</v>
      </c>
      <c r="M573" s="734">
        <v>1</v>
      </c>
      <c r="N573" s="735">
        <v>121.57</v>
      </c>
    </row>
    <row r="574" spans="1:14" ht="14.45" customHeight="1" x14ac:dyDescent="0.2">
      <c r="A574" s="729" t="s">
        <v>576</v>
      </c>
      <c r="B574" s="730" t="s">
        <v>577</v>
      </c>
      <c r="C574" s="731" t="s">
        <v>598</v>
      </c>
      <c r="D574" s="732" t="s">
        <v>599</v>
      </c>
      <c r="E574" s="733">
        <v>50113001</v>
      </c>
      <c r="F574" s="732" t="s">
        <v>610</v>
      </c>
      <c r="G574" s="731" t="s">
        <v>611</v>
      </c>
      <c r="H574" s="731">
        <v>152225</v>
      </c>
      <c r="I574" s="731">
        <v>52225</v>
      </c>
      <c r="J574" s="731" t="s">
        <v>1444</v>
      </c>
      <c r="K574" s="731" t="s">
        <v>1445</v>
      </c>
      <c r="L574" s="734">
        <v>611.00777777777785</v>
      </c>
      <c r="M574" s="734">
        <v>9</v>
      </c>
      <c r="N574" s="735">
        <v>5499.0700000000006</v>
      </c>
    </row>
    <row r="575" spans="1:14" ht="14.45" customHeight="1" x14ac:dyDescent="0.2">
      <c r="A575" s="729" t="s">
        <v>576</v>
      </c>
      <c r="B575" s="730" t="s">
        <v>577</v>
      </c>
      <c r="C575" s="731" t="s">
        <v>598</v>
      </c>
      <c r="D575" s="732" t="s">
        <v>599</v>
      </c>
      <c r="E575" s="733">
        <v>50113001</v>
      </c>
      <c r="F575" s="732" t="s">
        <v>610</v>
      </c>
      <c r="G575" s="731" t="s">
        <v>611</v>
      </c>
      <c r="H575" s="731">
        <v>848632</v>
      </c>
      <c r="I575" s="731">
        <v>125315</v>
      </c>
      <c r="J575" s="731" t="s">
        <v>1111</v>
      </c>
      <c r="K575" s="731" t="s">
        <v>1112</v>
      </c>
      <c r="L575" s="734">
        <v>58.15</v>
      </c>
      <c r="M575" s="734">
        <v>132</v>
      </c>
      <c r="N575" s="735">
        <v>7675.8</v>
      </c>
    </row>
    <row r="576" spans="1:14" ht="14.45" customHeight="1" x14ac:dyDescent="0.2">
      <c r="A576" s="729" t="s">
        <v>576</v>
      </c>
      <c r="B576" s="730" t="s">
        <v>577</v>
      </c>
      <c r="C576" s="731" t="s">
        <v>598</v>
      </c>
      <c r="D576" s="732" t="s">
        <v>599</v>
      </c>
      <c r="E576" s="733">
        <v>50113001</v>
      </c>
      <c r="F576" s="732" t="s">
        <v>610</v>
      </c>
      <c r="G576" s="731" t="s">
        <v>611</v>
      </c>
      <c r="H576" s="731">
        <v>225172</v>
      </c>
      <c r="I576" s="731">
        <v>225172</v>
      </c>
      <c r="J576" s="731" t="s">
        <v>1446</v>
      </c>
      <c r="K576" s="731" t="s">
        <v>1447</v>
      </c>
      <c r="L576" s="734">
        <v>58.77</v>
      </c>
      <c r="M576" s="734">
        <v>3</v>
      </c>
      <c r="N576" s="735">
        <v>176.31</v>
      </c>
    </row>
    <row r="577" spans="1:14" ht="14.45" customHeight="1" x14ac:dyDescent="0.2">
      <c r="A577" s="729" t="s">
        <v>576</v>
      </c>
      <c r="B577" s="730" t="s">
        <v>577</v>
      </c>
      <c r="C577" s="731" t="s">
        <v>598</v>
      </c>
      <c r="D577" s="732" t="s">
        <v>599</v>
      </c>
      <c r="E577" s="733">
        <v>50113001</v>
      </c>
      <c r="F577" s="732" t="s">
        <v>610</v>
      </c>
      <c r="G577" s="731" t="s">
        <v>611</v>
      </c>
      <c r="H577" s="731">
        <v>225171</v>
      </c>
      <c r="I577" s="731">
        <v>225171</v>
      </c>
      <c r="J577" s="731" t="s">
        <v>1446</v>
      </c>
      <c r="K577" s="731" t="s">
        <v>1448</v>
      </c>
      <c r="L577" s="734">
        <v>64.790000000000006</v>
      </c>
      <c r="M577" s="734">
        <v>1</v>
      </c>
      <c r="N577" s="735">
        <v>64.790000000000006</v>
      </c>
    </row>
    <row r="578" spans="1:14" ht="14.45" customHeight="1" x14ac:dyDescent="0.2">
      <c r="A578" s="729" t="s">
        <v>576</v>
      </c>
      <c r="B578" s="730" t="s">
        <v>577</v>
      </c>
      <c r="C578" s="731" t="s">
        <v>598</v>
      </c>
      <c r="D578" s="732" t="s">
        <v>599</v>
      </c>
      <c r="E578" s="733">
        <v>50113001</v>
      </c>
      <c r="F578" s="732" t="s">
        <v>610</v>
      </c>
      <c r="G578" s="731" t="s">
        <v>611</v>
      </c>
      <c r="H578" s="731">
        <v>191836</v>
      </c>
      <c r="I578" s="731">
        <v>91836</v>
      </c>
      <c r="J578" s="731" t="s">
        <v>1113</v>
      </c>
      <c r="K578" s="731" t="s">
        <v>1114</v>
      </c>
      <c r="L578" s="734">
        <v>44.61</v>
      </c>
      <c r="M578" s="734">
        <v>2</v>
      </c>
      <c r="N578" s="735">
        <v>89.22</v>
      </c>
    </row>
    <row r="579" spans="1:14" ht="14.45" customHeight="1" x14ac:dyDescent="0.2">
      <c r="A579" s="729" t="s">
        <v>576</v>
      </c>
      <c r="B579" s="730" t="s">
        <v>577</v>
      </c>
      <c r="C579" s="731" t="s">
        <v>598</v>
      </c>
      <c r="D579" s="732" t="s">
        <v>599</v>
      </c>
      <c r="E579" s="733">
        <v>50113001</v>
      </c>
      <c r="F579" s="732" t="s">
        <v>610</v>
      </c>
      <c r="G579" s="731" t="s">
        <v>611</v>
      </c>
      <c r="H579" s="731">
        <v>226000</v>
      </c>
      <c r="I579" s="731">
        <v>226000</v>
      </c>
      <c r="J579" s="731" t="s">
        <v>1449</v>
      </c>
      <c r="K579" s="731" t="s">
        <v>1450</v>
      </c>
      <c r="L579" s="734">
        <v>312.14</v>
      </c>
      <c r="M579" s="734">
        <v>5</v>
      </c>
      <c r="N579" s="735">
        <v>1560.6999999999998</v>
      </c>
    </row>
    <row r="580" spans="1:14" ht="14.45" customHeight="1" x14ac:dyDescent="0.2">
      <c r="A580" s="729" t="s">
        <v>576</v>
      </c>
      <c r="B580" s="730" t="s">
        <v>577</v>
      </c>
      <c r="C580" s="731" t="s">
        <v>598</v>
      </c>
      <c r="D580" s="732" t="s">
        <v>599</v>
      </c>
      <c r="E580" s="733">
        <v>50113001</v>
      </c>
      <c r="F580" s="732" t="s">
        <v>610</v>
      </c>
      <c r="G580" s="731" t="s">
        <v>611</v>
      </c>
      <c r="H580" s="731">
        <v>159398</v>
      </c>
      <c r="I580" s="731">
        <v>59398</v>
      </c>
      <c r="J580" s="731" t="s">
        <v>1451</v>
      </c>
      <c r="K580" s="731" t="s">
        <v>1452</v>
      </c>
      <c r="L580" s="734">
        <v>274.57</v>
      </c>
      <c r="M580" s="734">
        <v>4</v>
      </c>
      <c r="N580" s="735">
        <v>1098.28</v>
      </c>
    </row>
    <row r="581" spans="1:14" ht="14.45" customHeight="1" x14ac:dyDescent="0.2">
      <c r="A581" s="729" t="s">
        <v>576</v>
      </c>
      <c r="B581" s="730" t="s">
        <v>577</v>
      </c>
      <c r="C581" s="731" t="s">
        <v>598</v>
      </c>
      <c r="D581" s="732" t="s">
        <v>599</v>
      </c>
      <c r="E581" s="733">
        <v>50113001</v>
      </c>
      <c r="F581" s="732" t="s">
        <v>610</v>
      </c>
      <c r="G581" s="731" t="s">
        <v>611</v>
      </c>
      <c r="H581" s="731">
        <v>215851</v>
      </c>
      <c r="I581" s="731">
        <v>215851</v>
      </c>
      <c r="J581" s="731" t="s">
        <v>1453</v>
      </c>
      <c r="K581" s="731" t="s">
        <v>1454</v>
      </c>
      <c r="L581" s="734">
        <v>290.06</v>
      </c>
      <c r="M581" s="734">
        <v>3</v>
      </c>
      <c r="N581" s="735">
        <v>870.18000000000006</v>
      </c>
    </row>
    <row r="582" spans="1:14" ht="14.45" customHeight="1" x14ac:dyDescent="0.2">
      <c r="A582" s="729" t="s">
        <v>576</v>
      </c>
      <c r="B582" s="730" t="s">
        <v>577</v>
      </c>
      <c r="C582" s="731" t="s">
        <v>598</v>
      </c>
      <c r="D582" s="732" t="s">
        <v>599</v>
      </c>
      <c r="E582" s="733">
        <v>50113001</v>
      </c>
      <c r="F582" s="732" t="s">
        <v>610</v>
      </c>
      <c r="G582" s="731" t="s">
        <v>611</v>
      </c>
      <c r="H582" s="731">
        <v>502132</v>
      </c>
      <c r="I582" s="731">
        <v>9999999</v>
      </c>
      <c r="J582" s="731" t="s">
        <v>1455</v>
      </c>
      <c r="K582" s="731" t="s">
        <v>1456</v>
      </c>
      <c r="L582" s="734">
        <v>335.20043478260868</v>
      </c>
      <c r="M582" s="734">
        <v>23</v>
      </c>
      <c r="N582" s="735">
        <v>7709.61</v>
      </c>
    </row>
    <row r="583" spans="1:14" ht="14.45" customHeight="1" x14ac:dyDescent="0.2">
      <c r="A583" s="729" t="s">
        <v>576</v>
      </c>
      <c r="B583" s="730" t="s">
        <v>577</v>
      </c>
      <c r="C583" s="731" t="s">
        <v>598</v>
      </c>
      <c r="D583" s="732" t="s">
        <v>599</v>
      </c>
      <c r="E583" s="733">
        <v>50113001</v>
      </c>
      <c r="F583" s="732" t="s">
        <v>610</v>
      </c>
      <c r="G583" s="731" t="s">
        <v>622</v>
      </c>
      <c r="H583" s="731">
        <v>56976</v>
      </c>
      <c r="I583" s="731">
        <v>56976</v>
      </c>
      <c r="J583" s="731" t="s">
        <v>1125</v>
      </c>
      <c r="K583" s="731" t="s">
        <v>1126</v>
      </c>
      <c r="L583" s="734">
        <v>11.829999999999993</v>
      </c>
      <c r="M583" s="734">
        <v>1</v>
      </c>
      <c r="N583" s="735">
        <v>11.829999999999993</v>
      </c>
    </row>
    <row r="584" spans="1:14" ht="14.45" customHeight="1" x14ac:dyDescent="0.2">
      <c r="A584" s="729" t="s">
        <v>576</v>
      </c>
      <c r="B584" s="730" t="s">
        <v>577</v>
      </c>
      <c r="C584" s="731" t="s">
        <v>598</v>
      </c>
      <c r="D584" s="732" t="s">
        <v>599</v>
      </c>
      <c r="E584" s="733">
        <v>50113001</v>
      </c>
      <c r="F584" s="732" t="s">
        <v>610</v>
      </c>
      <c r="G584" s="731" t="s">
        <v>611</v>
      </c>
      <c r="H584" s="731">
        <v>154094</v>
      </c>
      <c r="I584" s="731">
        <v>54094</v>
      </c>
      <c r="J584" s="731" t="s">
        <v>1131</v>
      </c>
      <c r="K584" s="731" t="s">
        <v>1132</v>
      </c>
      <c r="L584" s="734">
        <v>111.23999999999998</v>
      </c>
      <c r="M584" s="734">
        <v>1</v>
      </c>
      <c r="N584" s="735">
        <v>111.23999999999998</v>
      </c>
    </row>
    <row r="585" spans="1:14" ht="14.45" customHeight="1" x14ac:dyDescent="0.2">
      <c r="A585" s="729" t="s">
        <v>576</v>
      </c>
      <c r="B585" s="730" t="s">
        <v>577</v>
      </c>
      <c r="C585" s="731" t="s">
        <v>598</v>
      </c>
      <c r="D585" s="732" t="s">
        <v>599</v>
      </c>
      <c r="E585" s="733">
        <v>50113001</v>
      </c>
      <c r="F585" s="732" t="s">
        <v>610</v>
      </c>
      <c r="G585" s="731" t="s">
        <v>295</v>
      </c>
      <c r="H585" s="731">
        <v>132638</v>
      </c>
      <c r="I585" s="731">
        <v>132638</v>
      </c>
      <c r="J585" s="731" t="s">
        <v>1457</v>
      </c>
      <c r="K585" s="731" t="s">
        <v>1458</v>
      </c>
      <c r="L585" s="734">
        <v>77.769999999999982</v>
      </c>
      <c r="M585" s="734">
        <v>2</v>
      </c>
      <c r="N585" s="735">
        <v>155.53999999999996</v>
      </c>
    </row>
    <row r="586" spans="1:14" ht="14.45" customHeight="1" x14ac:dyDescent="0.2">
      <c r="A586" s="729" t="s">
        <v>576</v>
      </c>
      <c r="B586" s="730" t="s">
        <v>577</v>
      </c>
      <c r="C586" s="731" t="s">
        <v>598</v>
      </c>
      <c r="D586" s="732" t="s">
        <v>599</v>
      </c>
      <c r="E586" s="733">
        <v>50113001</v>
      </c>
      <c r="F586" s="732" t="s">
        <v>610</v>
      </c>
      <c r="G586" s="731" t="s">
        <v>622</v>
      </c>
      <c r="H586" s="731">
        <v>237705</v>
      </c>
      <c r="I586" s="731">
        <v>237705</v>
      </c>
      <c r="J586" s="731" t="s">
        <v>1139</v>
      </c>
      <c r="K586" s="731" t="s">
        <v>1140</v>
      </c>
      <c r="L586" s="734">
        <v>81.112307692307695</v>
      </c>
      <c r="M586" s="734">
        <v>13</v>
      </c>
      <c r="N586" s="735">
        <v>1054.46</v>
      </c>
    </row>
    <row r="587" spans="1:14" ht="14.45" customHeight="1" x14ac:dyDescent="0.2">
      <c r="A587" s="729" t="s">
        <v>576</v>
      </c>
      <c r="B587" s="730" t="s">
        <v>577</v>
      </c>
      <c r="C587" s="731" t="s">
        <v>598</v>
      </c>
      <c r="D587" s="732" t="s">
        <v>599</v>
      </c>
      <c r="E587" s="733">
        <v>50113001</v>
      </c>
      <c r="F587" s="732" t="s">
        <v>610</v>
      </c>
      <c r="G587" s="731" t="s">
        <v>611</v>
      </c>
      <c r="H587" s="731">
        <v>221884</v>
      </c>
      <c r="I587" s="731">
        <v>221884</v>
      </c>
      <c r="J587" s="731" t="s">
        <v>1459</v>
      </c>
      <c r="K587" s="731" t="s">
        <v>1460</v>
      </c>
      <c r="L587" s="734">
        <v>1980</v>
      </c>
      <c r="M587" s="734">
        <v>2</v>
      </c>
      <c r="N587" s="735">
        <v>3960</v>
      </c>
    </row>
    <row r="588" spans="1:14" ht="14.45" customHeight="1" x14ac:dyDescent="0.2">
      <c r="A588" s="729" t="s">
        <v>576</v>
      </c>
      <c r="B588" s="730" t="s">
        <v>577</v>
      </c>
      <c r="C588" s="731" t="s">
        <v>598</v>
      </c>
      <c r="D588" s="732" t="s">
        <v>599</v>
      </c>
      <c r="E588" s="733">
        <v>50113001</v>
      </c>
      <c r="F588" s="732" t="s">
        <v>610</v>
      </c>
      <c r="G588" s="731" t="s">
        <v>611</v>
      </c>
      <c r="H588" s="731">
        <v>184325</v>
      </c>
      <c r="I588" s="731">
        <v>84325</v>
      </c>
      <c r="J588" s="731" t="s">
        <v>1461</v>
      </c>
      <c r="K588" s="731" t="s">
        <v>1462</v>
      </c>
      <c r="L588" s="734">
        <v>76.65000000000002</v>
      </c>
      <c r="M588" s="734">
        <v>1</v>
      </c>
      <c r="N588" s="735">
        <v>76.65000000000002</v>
      </c>
    </row>
    <row r="589" spans="1:14" ht="14.45" customHeight="1" x14ac:dyDescent="0.2">
      <c r="A589" s="729" t="s">
        <v>576</v>
      </c>
      <c r="B589" s="730" t="s">
        <v>577</v>
      </c>
      <c r="C589" s="731" t="s">
        <v>598</v>
      </c>
      <c r="D589" s="732" t="s">
        <v>599</v>
      </c>
      <c r="E589" s="733">
        <v>50113001</v>
      </c>
      <c r="F589" s="732" t="s">
        <v>610</v>
      </c>
      <c r="G589" s="731" t="s">
        <v>611</v>
      </c>
      <c r="H589" s="731">
        <v>185142</v>
      </c>
      <c r="I589" s="731">
        <v>85142</v>
      </c>
      <c r="J589" s="731" t="s">
        <v>1463</v>
      </c>
      <c r="K589" s="731" t="s">
        <v>722</v>
      </c>
      <c r="L589" s="734">
        <v>256.09999999999997</v>
      </c>
      <c r="M589" s="734">
        <v>1</v>
      </c>
      <c r="N589" s="735">
        <v>256.09999999999997</v>
      </c>
    </row>
    <row r="590" spans="1:14" ht="14.45" customHeight="1" x14ac:dyDescent="0.2">
      <c r="A590" s="729" t="s">
        <v>576</v>
      </c>
      <c r="B590" s="730" t="s">
        <v>577</v>
      </c>
      <c r="C590" s="731" t="s">
        <v>598</v>
      </c>
      <c r="D590" s="732" t="s">
        <v>599</v>
      </c>
      <c r="E590" s="733">
        <v>50113001</v>
      </c>
      <c r="F590" s="732" t="s">
        <v>610</v>
      </c>
      <c r="G590" s="731" t="s">
        <v>622</v>
      </c>
      <c r="H590" s="731">
        <v>500570</v>
      </c>
      <c r="I590" s="731">
        <v>500570</v>
      </c>
      <c r="J590" s="731" t="s">
        <v>1464</v>
      </c>
      <c r="K590" s="731" t="s">
        <v>1465</v>
      </c>
      <c r="L590" s="734">
        <v>533.62000000000012</v>
      </c>
      <c r="M590" s="734">
        <v>1</v>
      </c>
      <c r="N590" s="735">
        <v>533.62000000000012</v>
      </c>
    </row>
    <row r="591" spans="1:14" ht="14.45" customHeight="1" x14ac:dyDescent="0.2">
      <c r="A591" s="729" t="s">
        <v>576</v>
      </c>
      <c r="B591" s="730" t="s">
        <v>577</v>
      </c>
      <c r="C591" s="731" t="s">
        <v>598</v>
      </c>
      <c r="D591" s="732" t="s">
        <v>599</v>
      </c>
      <c r="E591" s="733">
        <v>50113001</v>
      </c>
      <c r="F591" s="732" t="s">
        <v>610</v>
      </c>
      <c r="G591" s="731" t="s">
        <v>622</v>
      </c>
      <c r="H591" s="731">
        <v>105496</v>
      </c>
      <c r="I591" s="731">
        <v>5496</v>
      </c>
      <c r="J591" s="731" t="s">
        <v>1163</v>
      </c>
      <c r="K591" s="731" t="s">
        <v>1164</v>
      </c>
      <c r="L591" s="734">
        <v>75.107499999999987</v>
      </c>
      <c r="M591" s="734">
        <v>4</v>
      </c>
      <c r="N591" s="735">
        <v>300.42999999999995</v>
      </c>
    </row>
    <row r="592" spans="1:14" ht="14.45" customHeight="1" x14ac:dyDescent="0.2">
      <c r="A592" s="729" t="s">
        <v>576</v>
      </c>
      <c r="B592" s="730" t="s">
        <v>577</v>
      </c>
      <c r="C592" s="731" t="s">
        <v>598</v>
      </c>
      <c r="D592" s="732" t="s">
        <v>599</v>
      </c>
      <c r="E592" s="733">
        <v>50113001</v>
      </c>
      <c r="F592" s="732" t="s">
        <v>610</v>
      </c>
      <c r="G592" s="731" t="s">
        <v>622</v>
      </c>
      <c r="H592" s="731">
        <v>233360</v>
      </c>
      <c r="I592" s="731">
        <v>233360</v>
      </c>
      <c r="J592" s="731" t="s">
        <v>1168</v>
      </c>
      <c r="K592" s="731" t="s">
        <v>1169</v>
      </c>
      <c r="L592" s="734">
        <v>21.960000000000004</v>
      </c>
      <c r="M592" s="734">
        <v>6</v>
      </c>
      <c r="N592" s="735">
        <v>131.76000000000002</v>
      </c>
    </row>
    <row r="593" spans="1:14" ht="14.45" customHeight="1" x14ac:dyDescent="0.2">
      <c r="A593" s="729" t="s">
        <v>576</v>
      </c>
      <c r="B593" s="730" t="s">
        <v>577</v>
      </c>
      <c r="C593" s="731" t="s">
        <v>598</v>
      </c>
      <c r="D593" s="732" t="s">
        <v>599</v>
      </c>
      <c r="E593" s="733">
        <v>50113001</v>
      </c>
      <c r="F593" s="732" t="s">
        <v>610</v>
      </c>
      <c r="G593" s="731" t="s">
        <v>622</v>
      </c>
      <c r="H593" s="731">
        <v>233366</v>
      </c>
      <c r="I593" s="731">
        <v>233366</v>
      </c>
      <c r="J593" s="731" t="s">
        <v>1168</v>
      </c>
      <c r="K593" s="731" t="s">
        <v>1170</v>
      </c>
      <c r="L593" s="734">
        <v>45.22</v>
      </c>
      <c r="M593" s="734">
        <v>2</v>
      </c>
      <c r="N593" s="735">
        <v>90.44</v>
      </c>
    </row>
    <row r="594" spans="1:14" ht="14.45" customHeight="1" x14ac:dyDescent="0.2">
      <c r="A594" s="729" t="s">
        <v>576</v>
      </c>
      <c r="B594" s="730" t="s">
        <v>577</v>
      </c>
      <c r="C594" s="731" t="s">
        <v>598</v>
      </c>
      <c r="D594" s="732" t="s">
        <v>599</v>
      </c>
      <c r="E594" s="733">
        <v>50113001</v>
      </c>
      <c r="F594" s="732" t="s">
        <v>610</v>
      </c>
      <c r="G594" s="731" t="s">
        <v>622</v>
      </c>
      <c r="H594" s="731">
        <v>149483</v>
      </c>
      <c r="I594" s="731">
        <v>149483</v>
      </c>
      <c r="J594" s="731" t="s">
        <v>1171</v>
      </c>
      <c r="K594" s="731" t="s">
        <v>1173</v>
      </c>
      <c r="L594" s="734">
        <v>138.94999999999999</v>
      </c>
      <c r="M594" s="734">
        <v>2</v>
      </c>
      <c r="N594" s="735">
        <v>277.89999999999998</v>
      </c>
    </row>
    <row r="595" spans="1:14" ht="14.45" customHeight="1" x14ac:dyDescent="0.2">
      <c r="A595" s="729" t="s">
        <v>576</v>
      </c>
      <c r="B595" s="730" t="s">
        <v>577</v>
      </c>
      <c r="C595" s="731" t="s">
        <v>598</v>
      </c>
      <c r="D595" s="732" t="s">
        <v>599</v>
      </c>
      <c r="E595" s="733">
        <v>50113002</v>
      </c>
      <c r="F595" s="732" t="s">
        <v>1174</v>
      </c>
      <c r="G595" s="731" t="s">
        <v>611</v>
      </c>
      <c r="H595" s="731">
        <v>149415</v>
      </c>
      <c r="I595" s="731">
        <v>49415</v>
      </c>
      <c r="J595" s="731" t="s">
        <v>1466</v>
      </c>
      <c r="K595" s="731" t="s">
        <v>1467</v>
      </c>
      <c r="L595" s="734">
        <v>1728.25</v>
      </c>
      <c r="M595" s="734">
        <v>3</v>
      </c>
      <c r="N595" s="735">
        <v>5184.75</v>
      </c>
    </row>
    <row r="596" spans="1:14" ht="14.45" customHeight="1" x14ac:dyDescent="0.2">
      <c r="A596" s="729" t="s">
        <v>576</v>
      </c>
      <c r="B596" s="730" t="s">
        <v>577</v>
      </c>
      <c r="C596" s="731" t="s">
        <v>598</v>
      </c>
      <c r="D596" s="732" t="s">
        <v>599</v>
      </c>
      <c r="E596" s="733">
        <v>50113002</v>
      </c>
      <c r="F596" s="732" t="s">
        <v>1174</v>
      </c>
      <c r="G596" s="731" t="s">
        <v>611</v>
      </c>
      <c r="H596" s="731">
        <v>149409</v>
      </c>
      <c r="I596" s="731">
        <v>49409</v>
      </c>
      <c r="J596" s="731" t="s">
        <v>1468</v>
      </c>
      <c r="K596" s="731" t="s">
        <v>1467</v>
      </c>
      <c r="L596" s="734">
        <v>1366.6100000000004</v>
      </c>
      <c r="M596" s="734">
        <v>33</v>
      </c>
      <c r="N596" s="735">
        <v>45098.130000000012</v>
      </c>
    </row>
    <row r="597" spans="1:14" ht="14.45" customHeight="1" x14ac:dyDescent="0.2">
      <c r="A597" s="729" t="s">
        <v>576</v>
      </c>
      <c r="B597" s="730" t="s">
        <v>577</v>
      </c>
      <c r="C597" s="731" t="s">
        <v>598</v>
      </c>
      <c r="D597" s="732" t="s">
        <v>599</v>
      </c>
      <c r="E597" s="733">
        <v>50113002</v>
      </c>
      <c r="F597" s="732" t="s">
        <v>1174</v>
      </c>
      <c r="G597" s="731" t="s">
        <v>611</v>
      </c>
      <c r="H597" s="731">
        <v>396914</v>
      </c>
      <c r="I597" s="731">
        <v>52301</v>
      </c>
      <c r="J597" s="731" t="s">
        <v>1469</v>
      </c>
      <c r="K597" s="731" t="s">
        <v>1470</v>
      </c>
      <c r="L597" s="734">
        <v>2221.34</v>
      </c>
      <c r="M597" s="734">
        <v>1</v>
      </c>
      <c r="N597" s="735">
        <v>2221.34</v>
      </c>
    </row>
    <row r="598" spans="1:14" ht="14.45" customHeight="1" x14ac:dyDescent="0.2">
      <c r="A598" s="729" t="s">
        <v>576</v>
      </c>
      <c r="B598" s="730" t="s">
        <v>577</v>
      </c>
      <c r="C598" s="731" t="s">
        <v>598</v>
      </c>
      <c r="D598" s="732" t="s">
        <v>599</v>
      </c>
      <c r="E598" s="733">
        <v>50113002</v>
      </c>
      <c r="F598" s="732" t="s">
        <v>1174</v>
      </c>
      <c r="G598" s="731" t="s">
        <v>611</v>
      </c>
      <c r="H598" s="731">
        <v>142003</v>
      </c>
      <c r="I598" s="731">
        <v>142003</v>
      </c>
      <c r="J598" s="731" t="s">
        <v>1471</v>
      </c>
      <c r="K598" s="731" t="s">
        <v>1467</v>
      </c>
      <c r="L598" s="734">
        <v>3751.0000000000005</v>
      </c>
      <c r="M598" s="734">
        <v>2</v>
      </c>
      <c r="N598" s="735">
        <v>7502.0000000000009</v>
      </c>
    </row>
    <row r="599" spans="1:14" ht="14.45" customHeight="1" x14ac:dyDescent="0.2">
      <c r="A599" s="729" t="s">
        <v>576</v>
      </c>
      <c r="B599" s="730" t="s">
        <v>577</v>
      </c>
      <c r="C599" s="731" t="s">
        <v>598</v>
      </c>
      <c r="D599" s="732" t="s">
        <v>599</v>
      </c>
      <c r="E599" s="733">
        <v>50113002</v>
      </c>
      <c r="F599" s="732" t="s">
        <v>1174</v>
      </c>
      <c r="G599" s="731" t="s">
        <v>611</v>
      </c>
      <c r="H599" s="731">
        <v>58629</v>
      </c>
      <c r="I599" s="731">
        <v>58629</v>
      </c>
      <c r="J599" s="731" t="s">
        <v>1472</v>
      </c>
      <c r="K599" s="731" t="s">
        <v>1467</v>
      </c>
      <c r="L599" s="734">
        <v>3267</v>
      </c>
      <c r="M599" s="734">
        <v>1</v>
      </c>
      <c r="N599" s="735">
        <v>3267</v>
      </c>
    </row>
    <row r="600" spans="1:14" ht="14.45" customHeight="1" x14ac:dyDescent="0.2">
      <c r="A600" s="729" t="s">
        <v>576</v>
      </c>
      <c r="B600" s="730" t="s">
        <v>577</v>
      </c>
      <c r="C600" s="731" t="s">
        <v>598</v>
      </c>
      <c r="D600" s="732" t="s">
        <v>599</v>
      </c>
      <c r="E600" s="733">
        <v>50113002</v>
      </c>
      <c r="F600" s="732" t="s">
        <v>1174</v>
      </c>
      <c r="G600" s="731" t="s">
        <v>611</v>
      </c>
      <c r="H600" s="731">
        <v>213103</v>
      </c>
      <c r="I600" s="731">
        <v>213103</v>
      </c>
      <c r="J600" s="731" t="s">
        <v>1175</v>
      </c>
      <c r="K600" s="731" t="s">
        <v>1176</v>
      </c>
      <c r="L600" s="734">
        <v>3625.37</v>
      </c>
      <c r="M600" s="734">
        <v>22</v>
      </c>
      <c r="N600" s="735">
        <v>79758.14</v>
      </c>
    </row>
    <row r="601" spans="1:14" ht="14.45" customHeight="1" x14ac:dyDescent="0.2">
      <c r="A601" s="729" t="s">
        <v>576</v>
      </c>
      <c r="B601" s="730" t="s">
        <v>577</v>
      </c>
      <c r="C601" s="731" t="s">
        <v>598</v>
      </c>
      <c r="D601" s="732" t="s">
        <v>599</v>
      </c>
      <c r="E601" s="733">
        <v>50113002</v>
      </c>
      <c r="F601" s="732" t="s">
        <v>1174</v>
      </c>
      <c r="G601" s="731" t="s">
        <v>611</v>
      </c>
      <c r="H601" s="731">
        <v>394774</v>
      </c>
      <c r="I601" s="731">
        <v>157118</v>
      </c>
      <c r="J601" s="731" t="s">
        <v>1473</v>
      </c>
      <c r="K601" s="731" t="s">
        <v>1474</v>
      </c>
      <c r="L601" s="734">
        <v>3141.6</v>
      </c>
      <c r="M601" s="734">
        <v>6</v>
      </c>
      <c r="N601" s="735">
        <v>18849.599999999999</v>
      </c>
    </row>
    <row r="602" spans="1:14" ht="14.45" customHeight="1" x14ac:dyDescent="0.2">
      <c r="A602" s="729" t="s">
        <v>576</v>
      </c>
      <c r="B602" s="730" t="s">
        <v>577</v>
      </c>
      <c r="C602" s="731" t="s">
        <v>598</v>
      </c>
      <c r="D602" s="732" t="s">
        <v>599</v>
      </c>
      <c r="E602" s="733">
        <v>50113006</v>
      </c>
      <c r="F602" s="732" t="s">
        <v>1177</v>
      </c>
      <c r="G602" s="731" t="s">
        <v>622</v>
      </c>
      <c r="H602" s="731">
        <v>217108</v>
      </c>
      <c r="I602" s="731">
        <v>217108</v>
      </c>
      <c r="J602" s="731" t="s">
        <v>1178</v>
      </c>
      <c r="K602" s="731" t="s">
        <v>1179</v>
      </c>
      <c r="L602" s="734">
        <v>131.14999999999998</v>
      </c>
      <c r="M602" s="734">
        <v>1</v>
      </c>
      <c r="N602" s="735">
        <v>131.14999999999998</v>
      </c>
    </row>
    <row r="603" spans="1:14" ht="14.45" customHeight="1" x14ac:dyDescent="0.2">
      <c r="A603" s="729" t="s">
        <v>576</v>
      </c>
      <c r="B603" s="730" t="s">
        <v>577</v>
      </c>
      <c r="C603" s="731" t="s">
        <v>598</v>
      </c>
      <c r="D603" s="732" t="s">
        <v>599</v>
      </c>
      <c r="E603" s="733">
        <v>50113006</v>
      </c>
      <c r="F603" s="732" t="s">
        <v>1177</v>
      </c>
      <c r="G603" s="731" t="s">
        <v>622</v>
      </c>
      <c r="H603" s="731">
        <v>217110</v>
      </c>
      <c r="I603" s="731">
        <v>217110</v>
      </c>
      <c r="J603" s="731" t="s">
        <v>1475</v>
      </c>
      <c r="K603" s="731" t="s">
        <v>1179</v>
      </c>
      <c r="L603" s="734">
        <v>131.15</v>
      </c>
      <c r="M603" s="734">
        <v>1</v>
      </c>
      <c r="N603" s="735">
        <v>131.15</v>
      </c>
    </row>
    <row r="604" spans="1:14" ht="14.45" customHeight="1" x14ac:dyDescent="0.2">
      <c r="A604" s="729" t="s">
        <v>576</v>
      </c>
      <c r="B604" s="730" t="s">
        <v>577</v>
      </c>
      <c r="C604" s="731" t="s">
        <v>598</v>
      </c>
      <c r="D604" s="732" t="s">
        <v>599</v>
      </c>
      <c r="E604" s="733">
        <v>50113006</v>
      </c>
      <c r="F604" s="732" t="s">
        <v>1177</v>
      </c>
      <c r="G604" s="731" t="s">
        <v>622</v>
      </c>
      <c r="H604" s="731">
        <v>33833</v>
      </c>
      <c r="I604" s="731">
        <v>33833</v>
      </c>
      <c r="J604" s="731" t="s">
        <v>1476</v>
      </c>
      <c r="K604" s="731" t="s">
        <v>1179</v>
      </c>
      <c r="L604" s="734">
        <v>167.22</v>
      </c>
      <c r="M604" s="734">
        <v>7</v>
      </c>
      <c r="N604" s="735">
        <v>1170.54</v>
      </c>
    </row>
    <row r="605" spans="1:14" ht="14.45" customHeight="1" x14ac:dyDescent="0.2">
      <c r="A605" s="729" t="s">
        <v>576</v>
      </c>
      <c r="B605" s="730" t="s">
        <v>577</v>
      </c>
      <c r="C605" s="731" t="s">
        <v>598</v>
      </c>
      <c r="D605" s="732" t="s">
        <v>599</v>
      </c>
      <c r="E605" s="733">
        <v>50113006</v>
      </c>
      <c r="F605" s="732" t="s">
        <v>1177</v>
      </c>
      <c r="G605" s="731" t="s">
        <v>622</v>
      </c>
      <c r="H605" s="731">
        <v>133339</v>
      </c>
      <c r="I605" s="731">
        <v>33339</v>
      </c>
      <c r="J605" s="731" t="s">
        <v>1477</v>
      </c>
      <c r="K605" s="731" t="s">
        <v>1183</v>
      </c>
      <c r="L605" s="734">
        <v>41.8</v>
      </c>
      <c r="M605" s="734">
        <v>26</v>
      </c>
      <c r="N605" s="735">
        <v>1086.8</v>
      </c>
    </row>
    <row r="606" spans="1:14" ht="14.45" customHeight="1" x14ac:dyDescent="0.2">
      <c r="A606" s="729" t="s">
        <v>576</v>
      </c>
      <c r="B606" s="730" t="s">
        <v>577</v>
      </c>
      <c r="C606" s="731" t="s">
        <v>598</v>
      </c>
      <c r="D606" s="732" t="s">
        <v>599</v>
      </c>
      <c r="E606" s="733">
        <v>50113006</v>
      </c>
      <c r="F606" s="732" t="s">
        <v>1177</v>
      </c>
      <c r="G606" s="731" t="s">
        <v>611</v>
      </c>
      <c r="H606" s="731">
        <v>217087</v>
      </c>
      <c r="I606" s="731">
        <v>217087</v>
      </c>
      <c r="J606" s="731" t="s">
        <v>1477</v>
      </c>
      <c r="K606" s="731" t="s">
        <v>1179</v>
      </c>
      <c r="L606" s="734">
        <v>165.46666666666667</v>
      </c>
      <c r="M606" s="734">
        <v>3</v>
      </c>
      <c r="N606" s="735">
        <v>496.4</v>
      </c>
    </row>
    <row r="607" spans="1:14" ht="14.45" customHeight="1" x14ac:dyDescent="0.2">
      <c r="A607" s="729" t="s">
        <v>576</v>
      </c>
      <c r="B607" s="730" t="s">
        <v>577</v>
      </c>
      <c r="C607" s="731" t="s">
        <v>598</v>
      </c>
      <c r="D607" s="732" t="s">
        <v>599</v>
      </c>
      <c r="E607" s="733">
        <v>50113006</v>
      </c>
      <c r="F607" s="732" t="s">
        <v>1177</v>
      </c>
      <c r="G607" s="731" t="s">
        <v>622</v>
      </c>
      <c r="H607" s="731">
        <v>133340</v>
      </c>
      <c r="I607" s="731">
        <v>33340</v>
      </c>
      <c r="J607" s="731" t="s">
        <v>1478</v>
      </c>
      <c r="K607" s="731" t="s">
        <v>1183</v>
      </c>
      <c r="L607" s="734">
        <v>41.7</v>
      </c>
      <c r="M607" s="734">
        <v>26</v>
      </c>
      <c r="N607" s="735">
        <v>1084.2</v>
      </c>
    </row>
    <row r="608" spans="1:14" ht="14.45" customHeight="1" x14ac:dyDescent="0.2">
      <c r="A608" s="729" t="s">
        <v>576</v>
      </c>
      <c r="B608" s="730" t="s">
        <v>577</v>
      </c>
      <c r="C608" s="731" t="s">
        <v>598</v>
      </c>
      <c r="D608" s="732" t="s">
        <v>599</v>
      </c>
      <c r="E608" s="733">
        <v>50113006</v>
      </c>
      <c r="F608" s="732" t="s">
        <v>1177</v>
      </c>
      <c r="G608" s="731" t="s">
        <v>611</v>
      </c>
      <c r="H608" s="731">
        <v>217088</v>
      </c>
      <c r="I608" s="731">
        <v>217088</v>
      </c>
      <c r="J608" s="731" t="s">
        <v>1478</v>
      </c>
      <c r="K608" s="731" t="s">
        <v>1179</v>
      </c>
      <c r="L608" s="734">
        <v>164.59000000000003</v>
      </c>
      <c r="M608" s="734">
        <v>4</v>
      </c>
      <c r="N608" s="735">
        <v>658.36000000000013</v>
      </c>
    </row>
    <row r="609" spans="1:14" ht="14.45" customHeight="1" x14ac:dyDescent="0.2">
      <c r="A609" s="729" t="s">
        <v>576</v>
      </c>
      <c r="B609" s="730" t="s">
        <v>577</v>
      </c>
      <c r="C609" s="731" t="s">
        <v>598</v>
      </c>
      <c r="D609" s="732" t="s">
        <v>599</v>
      </c>
      <c r="E609" s="733">
        <v>50113006</v>
      </c>
      <c r="F609" s="732" t="s">
        <v>1177</v>
      </c>
      <c r="G609" s="731" t="s">
        <v>611</v>
      </c>
      <c r="H609" s="731">
        <v>502019</v>
      </c>
      <c r="I609" s="731">
        <v>0</v>
      </c>
      <c r="J609" s="731" t="s">
        <v>1479</v>
      </c>
      <c r="K609" s="731" t="s">
        <v>1480</v>
      </c>
      <c r="L609" s="734">
        <v>180.33158924993072</v>
      </c>
      <c r="M609" s="734">
        <v>24</v>
      </c>
      <c r="N609" s="735">
        <v>4327.9581419983369</v>
      </c>
    </row>
    <row r="610" spans="1:14" ht="14.45" customHeight="1" x14ac:dyDescent="0.2">
      <c r="A610" s="729" t="s">
        <v>576</v>
      </c>
      <c r="B610" s="730" t="s">
        <v>577</v>
      </c>
      <c r="C610" s="731" t="s">
        <v>598</v>
      </c>
      <c r="D610" s="732" t="s">
        <v>599</v>
      </c>
      <c r="E610" s="733">
        <v>50113006</v>
      </c>
      <c r="F610" s="732" t="s">
        <v>1177</v>
      </c>
      <c r="G610" s="731" t="s">
        <v>622</v>
      </c>
      <c r="H610" s="731">
        <v>33855</v>
      </c>
      <c r="I610" s="731">
        <v>33855</v>
      </c>
      <c r="J610" s="731" t="s">
        <v>1481</v>
      </c>
      <c r="K610" s="731" t="s">
        <v>1482</v>
      </c>
      <c r="L610" s="734">
        <v>183.14999999999998</v>
      </c>
      <c r="M610" s="734">
        <v>11</v>
      </c>
      <c r="N610" s="735">
        <v>2014.6499999999999</v>
      </c>
    </row>
    <row r="611" spans="1:14" ht="14.45" customHeight="1" x14ac:dyDescent="0.2">
      <c r="A611" s="729" t="s">
        <v>576</v>
      </c>
      <c r="B611" s="730" t="s">
        <v>577</v>
      </c>
      <c r="C611" s="731" t="s">
        <v>598</v>
      </c>
      <c r="D611" s="732" t="s">
        <v>599</v>
      </c>
      <c r="E611" s="733">
        <v>50113006</v>
      </c>
      <c r="F611" s="732" t="s">
        <v>1177</v>
      </c>
      <c r="G611" s="731" t="s">
        <v>622</v>
      </c>
      <c r="H611" s="731">
        <v>33898</v>
      </c>
      <c r="I611" s="731">
        <v>33898</v>
      </c>
      <c r="J611" s="731" t="s">
        <v>1483</v>
      </c>
      <c r="K611" s="731" t="s">
        <v>1484</v>
      </c>
      <c r="L611" s="734">
        <v>138.54</v>
      </c>
      <c r="M611" s="734">
        <v>5</v>
      </c>
      <c r="N611" s="735">
        <v>692.69999999999993</v>
      </c>
    </row>
    <row r="612" spans="1:14" ht="14.45" customHeight="1" x14ac:dyDescent="0.2">
      <c r="A612" s="729" t="s">
        <v>576</v>
      </c>
      <c r="B612" s="730" t="s">
        <v>577</v>
      </c>
      <c r="C612" s="731" t="s">
        <v>598</v>
      </c>
      <c r="D612" s="732" t="s">
        <v>599</v>
      </c>
      <c r="E612" s="733">
        <v>50113006</v>
      </c>
      <c r="F612" s="732" t="s">
        <v>1177</v>
      </c>
      <c r="G612" s="731" t="s">
        <v>622</v>
      </c>
      <c r="H612" s="731">
        <v>33751</v>
      </c>
      <c r="I612" s="731">
        <v>33751</v>
      </c>
      <c r="J612" s="731" t="s">
        <v>1485</v>
      </c>
      <c r="K612" s="731" t="s">
        <v>1181</v>
      </c>
      <c r="L612" s="734">
        <v>96.550000000000011</v>
      </c>
      <c r="M612" s="734">
        <v>6</v>
      </c>
      <c r="N612" s="735">
        <v>579.30000000000007</v>
      </c>
    </row>
    <row r="613" spans="1:14" ht="14.45" customHeight="1" x14ac:dyDescent="0.2">
      <c r="A613" s="729" t="s">
        <v>576</v>
      </c>
      <c r="B613" s="730" t="s">
        <v>577</v>
      </c>
      <c r="C613" s="731" t="s">
        <v>598</v>
      </c>
      <c r="D613" s="732" t="s">
        <v>599</v>
      </c>
      <c r="E613" s="733">
        <v>50113006</v>
      </c>
      <c r="F613" s="732" t="s">
        <v>1177</v>
      </c>
      <c r="G613" s="731" t="s">
        <v>622</v>
      </c>
      <c r="H613" s="731">
        <v>33750</v>
      </c>
      <c r="I613" s="731">
        <v>33750</v>
      </c>
      <c r="J613" s="731" t="s">
        <v>1486</v>
      </c>
      <c r="K613" s="731" t="s">
        <v>1181</v>
      </c>
      <c r="L613" s="734">
        <v>96.55</v>
      </c>
      <c r="M613" s="734">
        <v>8</v>
      </c>
      <c r="N613" s="735">
        <v>772.4</v>
      </c>
    </row>
    <row r="614" spans="1:14" ht="14.45" customHeight="1" x14ac:dyDescent="0.2">
      <c r="A614" s="729" t="s">
        <v>576</v>
      </c>
      <c r="B614" s="730" t="s">
        <v>577</v>
      </c>
      <c r="C614" s="731" t="s">
        <v>598</v>
      </c>
      <c r="D614" s="732" t="s">
        <v>599</v>
      </c>
      <c r="E614" s="733">
        <v>50113006</v>
      </c>
      <c r="F614" s="732" t="s">
        <v>1177</v>
      </c>
      <c r="G614" s="731" t="s">
        <v>622</v>
      </c>
      <c r="H614" s="731">
        <v>33859</v>
      </c>
      <c r="I614" s="731">
        <v>33859</v>
      </c>
      <c r="J614" s="731" t="s">
        <v>1487</v>
      </c>
      <c r="K614" s="731" t="s">
        <v>1179</v>
      </c>
      <c r="L614" s="734">
        <v>141.41999999999999</v>
      </c>
      <c r="M614" s="734">
        <v>5</v>
      </c>
      <c r="N614" s="735">
        <v>707.09999999999991</v>
      </c>
    </row>
    <row r="615" spans="1:14" ht="14.45" customHeight="1" x14ac:dyDescent="0.2">
      <c r="A615" s="729" t="s">
        <v>576</v>
      </c>
      <c r="B615" s="730" t="s">
        <v>577</v>
      </c>
      <c r="C615" s="731" t="s">
        <v>598</v>
      </c>
      <c r="D615" s="732" t="s">
        <v>599</v>
      </c>
      <c r="E615" s="733">
        <v>50113006</v>
      </c>
      <c r="F615" s="732" t="s">
        <v>1177</v>
      </c>
      <c r="G615" s="731" t="s">
        <v>622</v>
      </c>
      <c r="H615" s="731">
        <v>33858</v>
      </c>
      <c r="I615" s="731">
        <v>33858</v>
      </c>
      <c r="J615" s="731" t="s">
        <v>1488</v>
      </c>
      <c r="K615" s="731" t="s">
        <v>1179</v>
      </c>
      <c r="L615" s="734">
        <v>141.41999999999999</v>
      </c>
      <c r="M615" s="734">
        <v>7</v>
      </c>
      <c r="N615" s="735">
        <v>989.93999999999983</v>
      </c>
    </row>
    <row r="616" spans="1:14" ht="14.45" customHeight="1" x14ac:dyDescent="0.2">
      <c r="A616" s="729" t="s">
        <v>576</v>
      </c>
      <c r="B616" s="730" t="s">
        <v>577</v>
      </c>
      <c r="C616" s="731" t="s">
        <v>598</v>
      </c>
      <c r="D616" s="732" t="s">
        <v>599</v>
      </c>
      <c r="E616" s="733">
        <v>50113006</v>
      </c>
      <c r="F616" s="732" t="s">
        <v>1177</v>
      </c>
      <c r="G616" s="731" t="s">
        <v>622</v>
      </c>
      <c r="H616" s="731">
        <v>33848</v>
      </c>
      <c r="I616" s="731">
        <v>33848</v>
      </c>
      <c r="J616" s="731" t="s">
        <v>1489</v>
      </c>
      <c r="K616" s="731" t="s">
        <v>1179</v>
      </c>
      <c r="L616" s="734">
        <v>125.36000000000001</v>
      </c>
      <c r="M616" s="734">
        <v>2</v>
      </c>
      <c r="N616" s="735">
        <v>250.72000000000003</v>
      </c>
    </row>
    <row r="617" spans="1:14" ht="14.45" customHeight="1" x14ac:dyDescent="0.2">
      <c r="A617" s="729" t="s">
        <v>576</v>
      </c>
      <c r="B617" s="730" t="s">
        <v>577</v>
      </c>
      <c r="C617" s="731" t="s">
        <v>598</v>
      </c>
      <c r="D617" s="732" t="s">
        <v>599</v>
      </c>
      <c r="E617" s="733">
        <v>50113006</v>
      </c>
      <c r="F617" s="732" t="s">
        <v>1177</v>
      </c>
      <c r="G617" s="731" t="s">
        <v>622</v>
      </c>
      <c r="H617" s="731">
        <v>33856</v>
      </c>
      <c r="I617" s="731">
        <v>33856</v>
      </c>
      <c r="J617" s="731" t="s">
        <v>1490</v>
      </c>
      <c r="K617" s="731" t="s">
        <v>1179</v>
      </c>
      <c r="L617" s="734">
        <v>132.79000000000002</v>
      </c>
      <c r="M617" s="734">
        <v>1</v>
      </c>
      <c r="N617" s="735">
        <v>132.79000000000002</v>
      </c>
    </row>
    <row r="618" spans="1:14" ht="14.45" customHeight="1" x14ac:dyDescent="0.2">
      <c r="A618" s="729" t="s">
        <v>576</v>
      </c>
      <c r="B618" s="730" t="s">
        <v>577</v>
      </c>
      <c r="C618" s="731" t="s">
        <v>598</v>
      </c>
      <c r="D618" s="732" t="s">
        <v>599</v>
      </c>
      <c r="E618" s="733">
        <v>50113006</v>
      </c>
      <c r="F618" s="732" t="s">
        <v>1177</v>
      </c>
      <c r="G618" s="731" t="s">
        <v>622</v>
      </c>
      <c r="H618" s="731">
        <v>33857</v>
      </c>
      <c r="I618" s="731">
        <v>33857</v>
      </c>
      <c r="J618" s="731" t="s">
        <v>1491</v>
      </c>
      <c r="K618" s="731" t="s">
        <v>1179</v>
      </c>
      <c r="L618" s="734">
        <v>132.79</v>
      </c>
      <c r="M618" s="734">
        <v>1</v>
      </c>
      <c r="N618" s="735">
        <v>132.79</v>
      </c>
    </row>
    <row r="619" spans="1:14" ht="14.45" customHeight="1" x14ac:dyDescent="0.2">
      <c r="A619" s="729" t="s">
        <v>576</v>
      </c>
      <c r="B619" s="730" t="s">
        <v>577</v>
      </c>
      <c r="C619" s="731" t="s">
        <v>598</v>
      </c>
      <c r="D619" s="732" t="s">
        <v>599</v>
      </c>
      <c r="E619" s="733">
        <v>50113006</v>
      </c>
      <c r="F619" s="732" t="s">
        <v>1177</v>
      </c>
      <c r="G619" s="731" t="s">
        <v>622</v>
      </c>
      <c r="H619" s="731">
        <v>33424</v>
      </c>
      <c r="I619" s="731">
        <v>33424</v>
      </c>
      <c r="J619" s="731" t="s">
        <v>1492</v>
      </c>
      <c r="K619" s="731" t="s">
        <v>1493</v>
      </c>
      <c r="L619" s="734">
        <v>324.61</v>
      </c>
      <c r="M619" s="734">
        <v>8</v>
      </c>
      <c r="N619" s="735">
        <v>2596.88</v>
      </c>
    </row>
    <row r="620" spans="1:14" ht="14.45" customHeight="1" x14ac:dyDescent="0.2">
      <c r="A620" s="729" t="s">
        <v>576</v>
      </c>
      <c r="B620" s="730" t="s">
        <v>577</v>
      </c>
      <c r="C620" s="731" t="s">
        <v>598</v>
      </c>
      <c r="D620" s="732" t="s">
        <v>599</v>
      </c>
      <c r="E620" s="733">
        <v>50113006</v>
      </c>
      <c r="F620" s="732" t="s">
        <v>1177</v>
      </c>
      <c r="G620" s="731" t="s">
        <v>622</v>
      </c>
      <c r="H620" s="731">
        <v>848207</v>
      </c>
      <c r="I620" s="731">
        <v>33422</v>
      </c>
      <c r="J620" s="731" t="s">
        <v>1494</v>
      </c>
      <c r="K620" s="731" t="s">
        <v>1495</v>
      </c>
      <c r="L620" s="734">
        <v>128.86000000000001</v>
      </c>
      <c r="M620" s="734">
        <v>10</v>
      </c>
      <c r="N620" s="735">
        <v>1288.6000000000001</v>
      </c>
    </row>
    <row r="621" spans="1:14" ht="14.45" customHeight="1" x14ac:dyDescent="0.2">
      <c r="A621" s="729" t="s">
        <v>576</v>
      </c>
      <c r="B621" s="730" t="s">
        <v>577</v>
      </c>
      <c r="C621" s="731" t="s">
        <v>598</v>
      </c>
      <c r="D621" s="732" t="s">
        <v>599</v>
      </c>
      <c r="E621" s="733">
        <v>50113006</v>
      </c>
      <c r="F621" s="732" t="s">
        <v>1177</v>
      </c>
      <c r="G621" s="731" t="s">
        <v>622</v>
      </c>
      <c r="H621" s="731">
        <v>848250</v>
      </c>
      <c r="I621" s="731">
        <v>33423</v>
      </c>
      <c r="J621" s="731" t="s">
        <v>1496</v>
      </c>
      <c r="K621" s="731" t="s">
        <v>1497</v>
      </c>
      <c r="L621" s="734">
        <v>296.86999999999995</v>
      </c>
      <c r="M621" s="734">
        <v>7</v>
      </c>
      <c r="N621" s="735">
        <v>2078.0899999999997</v>
      </c>
    </row>
    <row r="622" spans="1:14" ht="14.45" customHeight="1" x14ac:dyDescent="0.2">
      <c r="A622" s="729" t="s">
        <v>576</v>
      </c>
      <c r="B622" s="730" t="s">
        <v>577</v>
      </c>
      <c r="C622" s="731" t="s">
        <v>598</v>
      </c>
      <c r="D622" s="732" t="s">
        <v>599</v>
      </c>
      <c r="E622" s="733">
        <v>50113006</v>
      </c>
      <c r="F622" s="732" t="s">
        <v>1177</v>
      </c>
      <c r="G622" s="731" t="s">
        <v>611</v>
      </c>
      <c r="H622" s="731">
        <v>994230</v>
      </c>
      <c r="I622" s="731">
        <v>0</v>
      </c>
      <c r="J622" s="731" t="s">
        <v>1498</v>
      </c>
      <c r="K622" s="731" t="s">
        <v>1499</v>
      </c>
      <c r="L622" s="734">
        <v>160.11000000000004</v>
      </c>
      <c r="M622" s="734">
        <v>28</v>
      </c>
      <c r="N622" s="735">
        <v>4483.0800000000008</v>
      </c>
    </row>
    <row r="623" spans="1:14" ht="14.45" customHeight="1" x14ac:dyDescent="0.2">
      <c r="A623" s="729" t="s">
        <v>576</v>
      </c>
      <c r="B623" s="730" t="s">
        <v>577</v>
      </c>
      <c r="C623" s="731" t="s">
        <v>598</v>
      </c>
      <c r="D623" s="732" t="s">
        <v>599</v>
      </c>
      <c r="E623" s="733">
        <v>50113006</v>
      </c>
      <c r="F623" s="732" t="s">
        <v>1177</v>
      </c>
      <c r="G623" s="731" t="s">
        <v>611</v>
      </c>
      <c r="H623" s="731">
        <v>841761</v>
      </c>
      <c r="I623" s="731">
        <v>0</v>
      </c>
      <c r="J623" s="731" t="s">
        <v>1185</v>
      </c>
      <c r="K623" s="731" t="s">
        <v>329</v>
      </c>
      <c r="L623" s="734">
        <v>137.25</v>
      </c>
      <c r="M623" s="734">
        <v>5</v>
      </c>
      <c r="N623" s="735">
        <v>686.25</v>
      </c>
    </row>
    <row r="624" spans="1:14" ht="14.45" customHeight="1" x14ac:dyDescent="0.2">
      <c r="A624" s="729" t="s">
        <v>576</v>
      </c>
      <c r="B624" s="730" t="s">
        <v>577</v>
      </c>
      <c r="C624" s="731" t="s">
        <v>598</v>
      </c>
      <c r="D624" s="732" t="s">
        <v>599</v>
      </c>
      <c r="E624" s="733">
        <v>50113008</v>
      </c>
      <c r="F624" s="732" t="s">
        <v>1500</v>
      </c>
      <c r="G624" s="731"/>
      <c r="H624" s="731"/>
      <c r="I624" s="731">
        <v>230458</v>
      </c>
      <c r="J624" s="731" t="s">
        <v>1501</v>
      </c>
      <c r="K624" s="731" t="s">
        <v>1502</v>
      </c>
      <c r="L624" s="734">
        <v>2168.56005859375</v>
      </c>
      <c r="M624" s="734">
        <v>39</v>
      </c>
      <c r="N624" s="735">
        <v>84573.84228515625</v>
      </c>
    </row>
    <row r="625" spans="1:14" ht="14.45" customHeight="1" x14ac:dyDescent="0.2">
      <c r="A625" s="729" t="s">
        <v>576</v>
      </c>
      <c r="B625" s="730" t="s">
        <v>577</v>
      </c>
      <c r="C625" s="731" t="s">
        <v>598</v>
      </c>
      <c r="D625" s="732" t="s">
        <v>599</v>
      </c>
      <c r="E625" s="733">
        <v>50113008</v>
      </c>
      <c r="F625" s="732" t="s">
        <v>1500</v>
      </c>
      <c r="G625" s="731"/>
      <c r="H625" s="731"/>
      <c r="I625" s="731">
        <v>62465</v>
      </c>
      <c r="J625" s="731" t="s">
        <v>1503</v>
      </c>
      <c r="K625" s="731" t="s">
        <v>1504</v>
      </c>
      <c r="L625" s="734">
        <v>17457.19921875</v>
      </c>
      <c r="M625" s="734">
        <v>1</v>
      </c>
      <c r="N625" s="735">
        <v>17457.19921875</v>
      </c>
    </row>
    <row r="626" spans="1:14" ht="14.45" customHeight="1" x14ac:dyDescent="0.2">
      <c r="A626" s="729" t="s">
        <v>576</v>
      </c>
      <c r="B626" s="730" t="s">
        <v>577</v>
      </c>
      <c r="C626" s="731" t="s">
        <v>598</v>
      </c>
      <c r="D626" s="732" t="s">
        <v>599</v>
      </c>
      <c r="E626" s="733">
        <v>50113008</v>
      </c>
      <c r="F626" s="732" t="s">
        <v>1500</v>
      </c>
      <c r="G626" s="731"/>
      <c r="H626" s="731"/>
      <c r="I626" s="731">
        <v>62464</v>
      </c>
      <c r="J626" s="731" t="s">
        <v>1503</v>
      </c>
      <c r="K626" s="731" t="s">
        <v>1505</v>
      </c>
      <c r="L626" s="734">
        <v>9157.8957031249993</v>
      </c>
      <c r="M626" s="734">
        <v>45</v>
      </c>
      <c r="N626" s="735">
        <v>412105.306640625</v>
      </c>
    </row>
    <row r="627" spans="1:14" ht="14.45" customHeight="1" x14ac:dyDescent="0.2">
      <c r="A627" s="729" t="s">
        <v>576</v>
      </c>
      <c r="B627" s="730" t="s">
        <v>577</v>
      </c>
      <c r="C627" s="731" t="s">
        <v>598</v>
      </c>
      <c r="D627" s="732" t="s">
        <v>599</v>
      </c>
      <c r="E627" s="733">
        <v>50113008</v>
      </c>
      <c r="F627" s="732" t="s">
        <v>1500</v>
      </c>
      <c r="G627" s="731"/>
      <c r="H627" s="731"/>
      <c r="I627" s="731">
        <v>205966</v>
      </c>
      <c r="J627" s="731" t="s">
        <v>1506</v>
      </c>
      <c r="K627" s="731" t="s">
        <v>1190</v>
      </c>
      <c r="L627" s="734">
        <v>912.989990234375</v>
      </c>
      <c r="M627" s="734">
        <v>4</v>
      </c>
      <c r="N627" s="735">
        <v>3651.9599609375</v>
      </c>
    </row>
    <row r="628" spans="1:14" ht="14.45" customHeight="1" x14ac:dyDescent="0.2">
      <c r="A628" s="729" t="s">
        <v>576</v>
      </c>
      <c r="B628" s="730" t="s">
        <v>577</v>
      </c>
      <c r="C628" s="731" t="s">
        <v>598</v>
      </c>
      <c r="D628" s="732" t="s">
        <v>599</v>
      </c>
      <c r="E628" s="733">
        <v>50113008</v>
      </c>
      <c r="F628" s="732" t="s">
        <v>1500</v>
      </c>
      <c r="G628" s="731"/>
      <c r="H628" s="731"/>
      <c r="I628" s="731">
        <v>230686</v>
      </c>
      <c r="J628" s="731" t="s">
        <v>1507</v>
      </c>
      <c r="K628" s="731" t="s">
        <v>1508</v>
      </c>
      <c r="L628" s="734">
        <v>8610.7998046875</v>
      </c>
      <c r="M628" s="734">
        <v>15</v>
      </c>
      <c r="N628" s="735">
        <v>129161.9970703125</v>
      </c>
    </row>
    <row r="629" spans="1:14" ht="14.45" customHeight="1" x14ac:dyDescent="0.2">
      <c r="A629" s="729" t="s">
        <v>576</v>
      </c>
      <c r="B629" s="730" t="s">
        <v>577</v>
      </c>
      <c r="C629" s="731" t="s">
        <v>598</v>
      </c>
      <c r="D629" s="732" t="s">
        <v>599</v>
      </c>
      <c r="E629" s="733">
        <v>50113008</v>
      </c>
      <c r="F629" s="732" t="s">
        <v>1500</v>
      </c>
      <c r="G629" s="731"/>
      <c r="H629" s="731"/>
      <c r="I629" s="731">
        <v>230687</v>
      </c>
      <c r="J629" s="731" t="s">
        <v>1507</v>
      </c>
      <c r="K629" s="731" t="s">
        <v>1509</v>
      </c>
      <c r="L629" s="734">
        <v>4305.39990234375</v>
      </c>
      <c r="M629" s="734">
        <v>23</v>
      </c>
      <c r="N629" s="735">
        <v>99024.19775390625</v>
      </c>
    </row>
    <row r="630" spans="1:14" ht="14.45" customHeight="1" x14ac:dyDescent="0.2">
      <c r="A630" s="729" t="s">
        <v>576</v>
      </c>
      <c r="B630" s="730" t="s">
        <v>577</v>
      </c>
      <c r="C630" s="731" t="s">
        <v>598</v>
      </c>
      <c r="D630" s="732" t="s">
        <v>599</v>
      </c>
      <c r="E630" s="733">
        <v>50113011</v>
      </c>
      <c r="F630" s="732" t="s">
        <v>1188</v>
      </c>
      <c r="G630" s="731"/>
      <c r="H630" s="731"/>
      <c r="I630" s="731">
        <v>158152</v>
      </c>
      <c r="J630" s="731" t="s">
        <v>1189</v>
      </c>
      <c r="K630" s="731" t="s">
        <v>1190</v>
      </c>
      <c r="L630" s="734">
        <v>912.99000301660669</v>
      </c>
      <c r="M630" s="734">
        <v>191</v>
      </c>
      <c r="N630" s="735">
        <v>174381.09057617188</v>
      </c>
    </row>
    <row r="631" spans="1:14" ht="14.45" customHeight="1" x14ac:dyDescent="0.2">
      <c r="A631" s="729" t="s">
        <v>576</v>
      </c>
      <c r="B631" s="730" t="s">
        <v>577</v>
      </c>
      <c r="C631" s="731" t="s">
        <v>598</v>
      </c>
      <c r="D631" s="732" t="s">
        <v>599</v>
      </c>
      <c r="E631" s="733">
        <v>50113013</v>
      </c>
      <c r="F631" s="732" t="s">
        <v>1191</v>
      </c>
      <c r="G631" s="731" t="s">
        <v>622</v>
      </c>
      <c r="H631" s="731">
        <v>195147</v>
      </c>
      <c r="I631" s="731">
        <v>195147</v>
      </c>
      <c r="J631" s="731" t="s">
        <v>1510</v>
      </c>
      <c r="K631" s="731" t="s">
        <v>1511</v>
      </c>
      <c r="L631" s="734">
        <v>544.39</v>
      </c>
      <c r="M631" s="734">
        <v>1</v>
      </c>
      <c r="N631" s="735">
        <v>544.39</v>
      </c>
    </row>
    <row r="632" spans="1:14" ht="14.45" customHeight="1" x14ac:dyDescent="0.2">
      <c r="A632" s="729" t="s">
        <v>576</v>
      </c>
      <c r="B632" s="730" t="s">
        <v>577</v>
      </c>
      <c r="C632" s="731" t="s">
        <v>598</v>
      </c>
      <c r="D632" s="732" t="s">
        <v>599</v>
      </c>
      <c r="E632" s="733">
        <v>50113013</v>
      </c>
      <c r="F632" s="732" t="s">
        <v>1191</v>
      </c>
      <c r="G632" s="731" t="s">
        <v>611</v>
      </c>
      <c r="H632" s="731">
        <v>203097</v>
      </c>
      <c r="I632" s="731">
        <v>203097</v>
      </c>
      <c r="J632" s="731" t="s">
        <v>1192</v>
      </c>
      <c r="K632" s="731" t="s">
        <v>1193</v>
      </c>
      <c r="L632" s="734">
        <v>167.33999999999997</v>
      </c>
      <c r="M632" s="734">
        <v>1</v>
      </c>
      <c r="N632" s="735">
        <v>167.33999999999997</v>
      </c>
    </row>
    <row r="633" spans="1:14" ht="14.45" customHeight="1" x14ac:dyDescent="0.2">
      <c r="A633" s="729" t="s">
        <v>576</v>
      </c>
      <c r="B633" s="730" t="s">
        <v>577</v>
      </c>
      <c r="C633" s="731" t="s">
        <v>598</v>
      </c>
      <c r="D633" s="732" t="s">
        <v>599</v>
      </c>
      <c r="E633" s="733">
        <v>50113013</v>
      </c>
      <c r="F633" s="732" t="s">
        <v>1191</v>
      </c>
      <c r="G633" s="731" t="s">
        <v>611</v>
      </c>
      <c r="H633" s="731">
        <v>172972</v>
      </c>
      <c r="I633" s="731">
        <v>72972</v>
      </c>
      <c r="J633" s="731" t="s">
        <v>1194</v>
      </c>
      <c r="K633" s="731" t="s">
        <v>1195</v>
      </c>
      <c r="L633" s="734">
        <v>203.72</v>
      </c>
      <c r="M633" s="734">
        <v>5.2</v>
      </c>
      <c r="N633" s="735">
        <v>1059.3440000000001</v>
      </c>
    </row>
    <row r="634" spans="1:14" ht="14.45" customHeight="1" x14ac:dyDescent="0.2">
      <c r="A634" s="729" t="s">
        <v>576</v>
      </c>
      <c r="B634" s="730" t="s">
        <v>577</v>
      </c>
      <c r="C634" s="731" t="s">
        <v>598</v>
      </c>
      <c r="D634" s="732" t="s">
        <v>599</v>
      </c>
      <c r="E634" s="733">
        <v>50113013</v>
      </c>
      <c r="F634" s="732" t="s">
        <v>1191</v>
      </c>
      <c r="G634" s="731" t="s">
        <v>611</v>
      </c>
      <c r="H634" s="731">
        <v>201961</v>
      </c>
      <c r="I634" s="731">
        <v>201961</v>
      </c>
      <c r="J634" s="731" t="s">
        <v>1198</v>
      </c>
      <c r="K634" s="731" t="s">
        <v>1199</v>
      </c>
      <c r="L634" s="734">
        <v>307.23</v>
      </c>
      <c r="M634" s="734">
        <v>14</v>
      </c>
      <c r="N634" s="735">
        <v>4301.22</v>
      </c>
    </row>
    <row r="635" spans="1:14" ht="14.45" customHeight="1" x14ac:dyDescent="0.2">
      <c r="A635" s="729" t="s">
        <v>576</v>
      </c>
      <c r="B635" s="730" t="s">
        <v>577</v>
      </c>
      <c r="C635" s="731" t="s">
        <v>598</v>
      </c>
      <c r="D635" s="732" t="s">
        <v>599</v>
      </c>
      <c r="E635" s="733">
        <v>50113013</v>
      </c>
      <c r="F635" s="732" t="s">
        <v>1191</v>
      </c>
      <c r="G635" s="731" t="s">
        <v>611</v>
      </c>
      <c r="H635" s="731">
        <v>136083</v>
      </c>
      <c r="I635" s="731">
        <v>136083</v>
      </c>
      <c r="J635" s="731" t="s">
        <v>1200</v>
      </c>
      <c r="K635" s="731" t="s">
        <v>1201</v>
      </c>
      <c r="L635" s="734">
        <v>483.86266055045814</v>
      </c>
      <c r="M635" s="734">
        <v>32.700000000000031</v>
      </c>
      <c r="N635" s="735">
        <v>15822.308999999996</v>
      </c>
    </row>
    <row r="636" spans="1:14" ht="14.45" customHeight="1" x14ac:dyDescent="0.2">
      <c r="A636" s="729" t="s">
        <v>576</v>
      </c>
      <c r="B636" s="730" t="s">
        <v>577</v>
      </c>
      <c r="C636" s="731" t="s">
        <v>598</v>
      </c>
      <c r="D636" s="732" t="s">
        <v>599</v>
      </c>
      <c r="E636" s="733">
        <v>50113013</v>
      </c>
      <c r="F636" s="732" t="s">
        <v>1191</v>
      </c>
      <c r="G636" s="731" t="s">
        <v>611</v>
      </c>
      <c r="H636" s="731">
        <v>498791</v>
      </c>
      <c r="I636" s="731">
        <v>9999999</v>
      </c>
      <c r="J636" s="731" t="s">
        <v>1202</v>
      </c>
      <c r="K636" s="731" t="s">
        <v>1203</v>
      </c>
      <c r="L636" s="734">
        <v>1316.8649999999989</v>
      </c>
      <c r="M636" s="734">
        <v>9.2400000000000055</v>
      </c>
      <c r="N636" s="735">
        <v>12167.832599999996</v>
      </c>
    </row>
    <row r="637" spans="1:14" ht="14.45" customHeight="1" x14ac:dyDescent="0.2">
      <c r="A637" s="729" t="s">
        <v>576</v>
      </c>
      <c r="B637" s="730" t="s">
        <v>577</v>
      </c>
      <c r="C637" s="731" t="s">
        <v>598</v>
      </c>
      <c r="D637" s="732" t="s">
        <v>599</v>
      </c>
      <c r="E637" s="733">
        <v>50113013</v>
      </c>
      <c r="F637" s="732" t="s">
        <v>1191</v>
      </c>
      <c r="G637" s="731" t="s">
        <v>622</v>
      </c>
      <c r="H637" s="731">
        <v>164831</v>
      </c>
      <c r="I637" s="731">
        <v>64831</v>
      </c>
      <c r="J637" s="731" t="s">
        <v>1204</v>
      </c>
      <c r="K637" s="731" t="s">
        <v>1205</v>
      </c>
      <c r="L637" s="734">
        <v>196.02</v>
      </c>
      <c r="M637" s="734">
        <v>1.5</v>
      </c>
      <c r="N637" s="735">
        <v>294.03000000000003</v>
      </c>
    </row>
    <row r="638" spans="1:14" ht="14.45" customHeight="1" x14ac:dyDescent="0.2">
      <c r="A638" s="729" t="s">
        <v>576</v>
      </c>
      <c r="B638" s="730" t="s">
        <v>577</v>
      </c>
      <c r="C638" s="731" t="s">
        <v>598</v>
      </c>
      <c r="D638" s="732" t="s">
        <v>599</v>
      </c>
      <c r="E638" s="733">
        <v>50113013</v>
      </c>
      <c r="F638" s="732" t="s">
        <v>1191</v>
      </c>
      <c r="G638" s="731" t="s">
        <v>611</v>
      </c>
      <c r="H638" s="731">
        <v>183926</v>
      </c>
      <c r="I638" s="731">
        <v>183926</v>
      </c>
      <c r="J638" s="731" t="s">
        <v>1206</v>
      </c>
      <c r="K638" s="731" t="s">
        <v>1207</v>
      </c>
      <c r="L638" s="734">
        <v>129.29584527220624</v>
      </c>
      <c r="M638" s="734">
        <v>34.900000000000034</v>
      </c>
      <c r="N638" s="735">
        <v>4512.425000000002</v>
      </c>
    </row>
    <row r="639" spans="1:14" ht="14.45" customHeight="1" x14ac:dyDescent="0.2">
      <c r="A639" s="729" t="s">
        <v>576</v>
      </c>
      <c r="B639" s="730" t="s">
        <v>577</v>
      </c>
      <c r="C639" s="731" t="s">
        <v>598</v>
      </c>
      <c r="D639" s="732" t="s">
        <v>599</v>
      </c>
      <c r="E639" s="733">
        <v>50113013</v>
      </c>
      <c r="F639" s="732" t="s">
        <v>1191</v>
      </c>
      <c r="G639" s="731" t="s">
        <v>622</v>
      </c>
      <c r="H639" s="731">
        <v>145010</v>
      </c>
      <c r="I639" s="731">
        <v>45010</v>
      </c>
      <c r="J639" s="731" t="s">
        <v>1512</v>
      </c>
      <c r="K639" s="731" t="s">
        <v>1513</v>
      </c>
      <c r="L639" s="734">
        <v>41.715714285714284</v>
      </c>
      <c r="M639" s="734">
        <v>7</v>
      </c>
      <c r="N639" s="735">
        <v>292.01</v>
      </c>
    </row>
    <row r="640" spans="1:14" ht="14.45" customHeight="1" x14ac:dyDescent="0.2">
      <c r="A640" s="729" t="s">
        <v>576</v>
      </c>
      <c r="B640" s="730" t="s">
        <v>577</v>
      </c>
      <c r="C640" s="731" t="s">
        <v>598</v>
      </c>
      <c r="D640" s="732" t="s">
        <v>599</v>
      </c>
      <c r="E640" s="733">
        <v>50113013</v>
      </c>
      <c r="F640" s="732" t="s">
        <v>1191</v>
      </c>
      <c r="G640" s="731" t="s">
        <v>611</v>
      </c>
      <c r="H640" s="731">
        <v>111706</v>
      </c>
      <c r="I640" s="731">
        <v>11706</v>
      </c>
      <c r="J640" s="731" t="s">
        <v>1514</v>
      </c>
      <c r="K640" s="731" t="s">
        <v>1515</v>
      </c>
      <c r="L640" s="734">
        <v>524.04</v>
      </c>
      <c r="M640" s="734">
        <v>11</v>
      </c>
      <c r="N640" s="735">
        <v>5764.44</v>
      </c>
    </row>
    <row r="641" spans="1:14" ht="14.45" customHeight="1" x14ac:dyDescent="0.2">
      <c r="A641" s="729" t="s">
        <v>576</v>
      </c>
      <c r="B641" s="730" t="s">
        <v>577</v>
      </c>
      <c r="C641" s="731" t="s">
        <v>598</v>
      </c>
      <c r="D641" s="732" t="s">
        <v>599</v>
      </c>
      <c r="E641" s="733">
        <v>50113013</v>
      </c>
      <c r="F641" s="732" t="s">
        <v>1191</v>
      </c>
      <c r="G641" s="731" t="s">
        <v>611</v>
      </c>
      <c r="H641" s="731">
        <v>131656</v>
      </c>
      <c r="I641" s="731">
        <v>131656</v>
      </c>
      <c r="J641" s="731" t="s">
        <v>1210</v>
      </c>
      <c r="K641" s="731" t="s">
        <v>1211</v>
      </c>
      <c r="L641" s="734">
        <v>517</v>
      </c>
      <c r="M641" s="734">
        <v>1</v>
      </c>
      <c r="N641" s="735">
        <v>517</v>
      </c>
    </row>
    <row r="642" spans="1:14" ht="14.45" customHeight="1" x14ac:dyDescent="0.2">
      <c r="A642" s="729" t="s">
        <v>576</v>
      </c>
      <c r="B642" s="730" t="s">
        <v>577</v>
      </c>
      <c r="C642" s="731" t="s">
        <v>598</v>
      </c>
      <c r="D642" s="732" t="s">
        <v>599</v>
      </c>
      <c r="E642" s="733">
        <v>50113013</v>
      </c>
      <c r="F642" s="732" t="s">
        <v>1191</v>
      </c>
      <c r="G642" s="731" t="s">
        <v>329</v>
      </c>
      <c r="H642" s="731">
        <v>121240</v>
      </c>
      <c r="I642" s="731">
        <v>121240</v>
      </c>
      <c r="J642" s="731" t="s">
        <v>1212</v>
      </c>
      <c r="K642" s="731" t="s">
        <v>1213</v>
      </c>
      <c r="L642" s="734">
        <v>374</v>
      </c>
      <c r="M642" s="734">
        <v>1</v>
      </c>
      <c r="N642" s="735">
        <v>374</v>
      </c>
    </row>
    <row r="643" spans="1:14" ht="14.45" customHeight="1" x14ac:dyDescent="0.2">
      <c r="A643" s="729" t="s">
        <v>576</v>
      </c>
      <c r="B643" s="730" t="s">
        <v>577</v>
      </c>
      <c r="C643" s="731" t="s">
        <v>598</v>
      </c>
      <c r="D643" s="732" t="s">
        <v>599</v>
      </c>
      <c r="E643" s="733">
        <v>50113013</v>
      </c>
      <c r="F643" s="732" t="s">
        <v>1191</v>
      </c>
      <c r="G643" s="731" t="s">
        <v>611</v>
      </c>
      <c r="H643" s="731">
        <v>162180</v>
      </c>
      <c r="I643" s="731">
        <v>162180</v>
      </c>
      <c r="J643" s="731" t="s">
        <v>1214</v>
      </c>
      <c r="K643" s="731" t="s">
        <v>1215</v>
      </c>
      <c r="L643" s="734">
        <v>341</v>
      </c>
      <c r="M643" s="734">
        <v>2.6</v>
      </c>
      <c r="N643" s="735">
        <v>886.6</v>
      </c>
    </row>
    <row r="644" spans="1:14" ht="14.45" customHeight="1" x14ac:dyDescent="0.2">
      <c r="A644" s="729" t="s">
        <v>576</v>
      </c>
      <c r="B644" s="730" t="s">
        <v>577</v>
      </c>
      <c r="C644" s="731" t="s">
        <v>598</v>
      </c>
      <c r="D644" s="732" t="s">
        <v>599</v>
      </c>
      <c r="E644" s="733">
        <v>50113013</v>
      </c>
      <c r="F644" s="732" t="s">
        <v>1191</v>
      </c>
      <c r="G644" s="731" t="s">
        <v>611</v>
      </c>
      <c r="H644" s="731">
        <v>162187</v>
      </c>
      <c r="I644" s="731">
        <v>162187</v>
      </c>
      <c r="J644" s="731" t="s">
        <v>1216</v>
      </c>
      <c r="K644" s="731" t="s">
        <v>1217</v>
      </c>
      <c r="L644" s="734">
        <v>693.07671232876714</v>
      </c>
      <c r="M644" s="734">
        <v>7.3</v>
      </c>
      <c r="N644" s="735">
        <v>5059.46</v>
      </c>
    </row>
    <row r="645" spans="1:14" ht="14.45" customHeight="1" x14ac:dyDescent="0.2">
      <c r="A645" s="729" t="s">
        <v>576</v>
      </c>
      <c r="B645" s="730" t="s">
        <v>577</v>
      </c>
      <c r="C645" s="731" t="s">
        <v>598</v>
      </c>
      <c r="D645" s="732" t="s">
        <v>599</v>
      </c>
      <c r="E645" s="733">
        <v>50113013</v>
      </c>
      <c r="F645" s="732" t="s">
        <v>1191</v>
      </c>
      <c r="G645" s="731" t="s">
        <v>611</v>
      </c>
      <c r="H645" s="731">
        <v>218400</v>
      </c>
      <c r="I645" s="731">
        <v>218400</v>
      </c>
      <c r="J645" s="731" t="s">
        <v>1516</v>
      </c>
      <c r="K645" s="731" t="s">
        <v>1517</v>
      </c>
      <c r="L645" s="734">
        <v>686.48400000000004</v>
      </c>
      <c r="M645" s="734">
        <v>5</v>
      </c>
      <c r="N645" s="735">
        <v>3432.42</v>
      </c>
    </row>
    <row r="646" spans="1:14" ht="14.45" customHeight="1" x14ac:dyDescent="0.2">
      <c r="A646" s="729" t="s">
        <v>576</v>
      </c>
      <c r="B646" s="730" t="s">
        <v>577</v>
      </c>
      <c r="C646" s="731" t="s">
        <v>598</v>
      </c>
      <c r="D646" s="732" t="s">
        <v>599</v>
      </c>
      <c r="E646" s="733">
        <v>50113013</v>
      </c>
      <c r="F646" s="732" t="s">
        <v>1191</v>
      </c>
      <c r="G646" s="731" t="s">
        <v>611</v>
      </c>
      <c r="H646" s="731">
        <v>207280</v>
      </c>
      <c r="I646" s="731">
        <v>207280</v>
      </c>
      <c r="J646" s="731" t="s">
        <v>1223</v>
      </c>
      <c r="K646" s="731" t="s">
        <v>1224</v>
      </c>
      <c r="L646" s="734">
        <v>129.86000000000001</v>
      </c>
      <c r="M646" s="734">
        <v>2</v>
      </c>
      <c r="N646" s="735">
        <v>259.72000000000003</v>
      </c>
    </row>
    <row r="647" spans="1:14" ht="14.45" customHeight="1" x14ac:dyDescent="0.2">
      <c r="A647" s="729" t="s">
        <v>576</v>
      </c>
      <c r="B647" s="730" t="s">
        <v>577</v>
      </c>
      <c r="C647" s="731" t="s">
        <v>598</v>
      </c>
      <c r="D647" s="732" t="s">
        <v>599</v>
      </c>
      <c r="E647" s="733">
        <v>50113013</v>
      </c>
      <c r="F647" s="732" t="s">
        <v>1191</v>
      </c>
      <c r="G647" s="731" t="s">
        <v>611</v>
      </c>
      <c r="H647" s="731">
        <v>208820</v>
      </c>
      <c r="I647" s="731">
        <v>208820</v>
      </c>
      <c r="J647" s="731" t="s">
        <v>1518</v>
      </c>
      <c r="K647" s="731" t="s">
        <v>1519</v>
      </c>
      <c r="L647" s="734">
        <v>1932.7599999999998</v>
      </c>
      <c r="M647" s="734">
        <v>4</v>
      </c>
      <c r="N647" s="735">
        <v>7731.0399999999991</v>
      </c>
    </row>
    <row r="648" spans="1:14" ht="14.45" customHeight="1" x14ac:dyDescent="0.2">
      <c r="A648" s="729" t="s">
        <v>576</v>
      </c>
      <c r="B648" s="730" t="s">
        <v>577</v>
      </c>
      <c r="C648" s="731" t="s">
        <v>598</v>
      </c>
      <c r="D648" s="732" t="s">
        <v>599</v>
      </c>
      <c r="E648" s="733">
        <v>50113013</v>
      </c>
      <c r="F648" s="732" t="s">
        <v>1191</v>
      </c>
      <c r="G648" s="731" t="s">
        <v>611</v>
      </c>
      <c r="H648" s="731">
        <v>847476</v>
      </c>
      <c r="I648" s="731">
        <v>112782</v>
      </c>
      <c r="J648" s="731" t="s">
        <v>1225</v>
      </c>
      <c r="K648" s="731" t="s">
        <v>1226</v>
      </c>
      <c r="L648" s="734">
        <v>713.24615384615379</v>
      </c>
      <c r="M648" s="734">
        <v>1.3</v>
      </c>
      <c r="N648" s="735">
        <v>927.22</v>
      </c>
    </row>
    <row r="649" spans="1:14" ht="14.45" customHeight="1" x14ac:dyDescent="0.2">
      <c r="A649" s="729" t="s">
        <v>576</v>
      </c>
      <c r="B649" s="730" t="s">
        <v>577</v>
      </c>
      <c r="C649" s="731" t="s">
        <v>598</v>
      </c>
      <c r="D649" s="732" t="s">
        <v>599</v>
      </c>
      <c r="E649" s="733">
        <v>50113013</v>
      </c>
      <c r="F649" s="732" t="s">
        <v>1191</v>
      </c>
      <c r="G649" s="731" t="s">
        <v>611</v>
      </c>
      <c r="H649" s="731">
        <v>394618</v>
      </c>
      <c r="I649" s="731">
        <v>112786</v>
      </c>
      <c r="J649" s="731" t="s">
        <v>1227</v>
      </c>
      <c r="K649" s="731" t="s">
        <v>1228</v>
      </c>
      <c r="L649" s="734">
        <v>331.95399999999995</v>
      </c>
      <c r="M649" s="734">
        <v>1</v>
      </c>
      <c r="N649" s="735">
        <v>331.95399999999995</v>
      </c>
    </row>
    <row r="650" spans="1:14" ht="14.45" customHeight="1" x14ac:dyDescent="0.2">
      <c r="A650" s="729" t="s">
        <v>576</v>
      </c>
      <c r="B650" s="730" t="s">
        <v>577</v>
      </c>
      <c r="C650" s="731" t="s">
        <v>598</v>
      </c>
      <c r="D650" s="732" t="s">
        <v>599</v>
      </c>
      <c r="E650" s="733">
        <v>50113013</v>
      </c>
      <c r="F650" s="732" t="s">
        <v>1191</v>
      </c>
      <c r="G650" s="731" t="s">
        <v>611</v>
      </c>
      <c r="H650" s="731">
        <v>235812</v>
      </c>
      <c r="I650" s="731">
        <v>235812</v>
      </c>
      <c r="J650" s="731" t="s">
        <v>1520</v>
      </c>
      <c r="K650" s="731" t="s">
        <v>1317</v>
      </c>
      <c r="L650" s="734">
        <v>248.6571014492753</v>
      </c>
      <c r="M650" s="734">
        <v>69</v>
      </c>
      <c r="N650" s="735">
        <v>17157.339999999997</v>
      </c>
    </row>
    <row r="651" spans="1:14" ht="14.45" customHeight="1" x14ac:dyDescent="0.2">
      <c r="A651" s="729" t="s">
        <v>576</v>
      </c>
      <c r="B651" s="730" t="s">
        <v>577</v>
      </c>
      <c r="C651" s="731" t="s">
        <v>598</v>
      </c>
      <c r="D651" s="732" t="s">
        <v>599</v>
      </c>
      <c r="E651" s="733">
        <v>50113013</v>
      </c>
      <c r="F651" s="732" t="s">
        <v>1191</v>
      </c>
      <c r="G651" s="731" t="s">
        <v>611</v>
      </c>
      <c r="H651" s="731">
        <v>216199</v>
      </c>
      <c r="I651" s="731">
        <v>216199</v>
      </c>
      <c r="J651" s="731" t="s">
        <v>946</v>
      </c>
      <c r="K651" s="731" t="s">
        <v>947</v>
      </c>
      <c r="L651" s="734">
        <v>86.66</v>
      </c>
      <c r="M651" s="734">
        <v>1</v>
      </c>
      <c r="N651" s="735">
        <v>86.66</v>
      </c>
    </row>
    <row r="652" spans="1:14" ht="14.45" customHeight="1" x14ac:dyDescent="0.2">
      <c r="A652" s="729" t="s">
        <v>576</v>
      </c>
      <c r="B652" s="730" t="s">
        <v>577</v>
      </c>
      <c r="C652" s="731" t="s">
        <v>598</v>
      </c>
      <c r="D652" s="732" t="s">
        <v>599</v>
      </c>
      <c r="E652" s="733">
        <v>50113013</v>
      </c>
      <c r="F652" s="732" t="s">
        <v>1191</v>
      </c>
      <c r="G652" s="731" t="s">
        <v>611</v>
      </c>
      <c r="H652" s="731">
        <v>192490</v>
      </c>
      <c r="I652" s="731">
        <v>92490</v>
      </c>
      <c r="J652" s="731" t="s">
        <v>1521</v>
      </c>
      <c r="K652" s="731" t="s">
        <v>1522</v>
      </c>
      <c r="L652" s="734">
        <v>121.02</v>
      </c>
      <c r="M652" s="734">
        <v>1</v>
      </c>
      <c r="N652" s="735">
        <v>121.02</v>
      </c>
    </row>
    <row r="653" spans="1:14" ht="14.45" customHeight="1" x14ac:dyDescent="0.2">
      <c r="A653" s="729" t="s">
        <v>576</v>
      </c>
      <c r="B653" s="730" t="s">
        <v>577</v>
      </c>
      <c r="C653" s="731" t="s">
        <v>598</v>
      </c>
      <c r="D653" s="732" t="s">
        <v>599</v>
      </c>
      <c r="E653" s="733">
        <v>50113013</v>
      </c>
      <c r="F653" s="732" t="s">
        <v>1191</v>
      </c>
      <c r="G653" s="731" t="s">
        <v>295</v>
      </c>
      <c r="H653" s="731">
        <v>134595</v>
      </c>
      <c r="I653" s="731">
        <v>134595</v>
      </c>
      <c r="J653" s="731" t="s">
        <v>1235</v>
      </c>
      <c r="K653" s="731" t="s">
        <v>1236</v>
      </c>
      <c r="L653" s="734">
        <v>416.77999999999992</v>
      </c>
      <c r="M653" s="734">
        <v>5</v>
      </c>
      <c r="N653" s="735">
        <v>2083.8999999999996</v>
      </c>
    </row>
    <row r="654" spans="1:14" ht="14.45" customHeight="1" x14ac:dyDescent="0.2">
      <c r="A654" s="729" t="s">
        <v>576</v>
      </c>
      <c r="B654" s="730" t="s">
        <v>577</v>
      </c>
      <c r="C654" s="731" t="s">
        <v>598</v>
      </c>
      <c r="D654" s="732" t="s">
        <v>599</v>
      </c>
      <c r="E654" s="733">
        <v>50113013</v>
      </c>
      <c r="F654" s="732" t="s">
        <v>1191</v>
      </c>
      <c r="G654" s="731" t="s">
        <v>622</v>
      </c>
      <c r="H654" s="731">
        <v>173750</v>
      </c>
      <c r="I654" s="731">
        <v>173750</v>
      </c>
      <c r="J654" s="731" t="s">
        <v>1237</v>
      </c>
      <c r="K654" s="731" t="s">
        <v>1238</v>
      </c>
      <c r="L654" s="734">
        <v>825.08</v>
      </c>
      <c r="M654" s="734">
        <v>8</v>
      </c>
      <c r="N654" s="735">
        <v>6600.64</v>
      </c>
    </row>
    <row r="655" spans="1:14" ht="14.45" customHeight="1" x14ac:dyDescent="0.2">
      <c r="A655" s="729" t="s">
        <v>576</v>
      </c>
      <c r="B655" s="730" t="s">
        <v>577</v>
      </c>
      <c r="C655" s="731" t="s">
        <v>598</v>
      </c>
      <c r="D655" s="732" t="s">
        <v>599</v>
      </c>
      <c r="E655" s="733">
        <v>50113013</v>
      </c>
      <c r="F655" s="732" t="s">
        <v>1191</v>
      </c>
      <c r="G655" s="731" t="s">
        <v>329</v>
      </c>
      <c r="H655" s="731">
        <v>224407</v>
      </c>
      <c r="I655" s="731">
        <v>224407</v>
      </c>
      <c r="J655" s="731" t="s">
        <v>1239</v>
      </c>
      <c r="K655" s="731" t="s">
        <v>1240</v>
      </c>
      <c r="L655" s="734">
        <v>188.46</v>
      </c>
      <c r="M655" s="734">
        <v>2</v>
      </c>
      <c r="N655" s="735">
        <v>376.92</v>
      </c>
    </row>
    <row r="656" spans="1:14" ht="14.45" customHeight="1" x14ac:dyDescent="0.2">
      <c r="A656" s="729" t="s">
        <v>576</v>
      </c>
      <c r="B656" s="730" t="s">
        <v>577</v>
      </c>
      <c r="C656" s="731" t="s">
        <v>598</v>
      </c>
      <c r="D656" s="732" t="s">
        <v>599</v>
      </c>
      <c r="E656" s="733">
        <v>50113013</v>
      </c>
      <c r="F656" s="732" t="s">
        <v>1191</v>
      </c>
      <c r="G656" s="731" t="s">
        <v>611</v>
      </c>
      <c r="H656" s="731">
        <v>207116</v>
      </c>
      <c r="I656" s="731">
        <v>207116</v>
      </c>
      <c r="J656" s="731" t="s">
        <v>1523</v>
      </c>
      <c r="K656" s="731" t="s">
        <v>1524</v>
      </c>
      <c r="L656" s="734">
        <v>419.1</v>
      </c>
      <c r="M656" s="734">
        <v>2</v>
      </c>
      <c r="N656" s="735">
        <v>838.2</v>
      </c>
    </row>
    <row r="657" spans="1:14" ht="14.45" customHeight="1" x14ac:dyDescent="0.2">
      <c r="A657" s="729" t="s">
        <v>576</v>
      </c>
      <c r="B657" s="730" t="s">
        <v>577</v>
      </c>
      <c r="C657" s="731" t="s">
        <v>598</v>
      </c>
      <c r="D657" s="732" t="s">
        <v>599</v>
      </c>
      <c r="E657" s="733">
        <v>50113013</v>
      </c>
      <c r="F657" s="732" t="s">
        <v>1191</v>
      </c>
      <c r="G657" s="731" t="s">
        <v>611</v>
      </c>
      <c r="H657" s="731">
        <v>113424</v>
      </c>
      <c r="I657" s="731">
        <v>9999999</v>
      </c>
      <c r="J657" s="731" t="s">
        <v>1247</v>
      </c>
      <c r="K657" s="731" t="s">
        <v>1248</v>
      </c>
      <c r="L657" s="734">
        <v>2336.0050000000001</v>
      </c>
      <c r="M657" s="734">
        <v>2</v>
      </c>
      <c r="N657" s="735">
        <v>4672.01</v>
      </c>
    </row>
    <row r="658" spans="1:14" ht="14.45" customHeight="1" x14ac:dyDescent="0.2">
      <c r="A658" s="729" t="s">
        <v>576</v>
      </c>
      <c r="B658" s="730" t="s">
        <v>577</v>
      </c>
      <c r="C658" s="731" t="s">
        <v>598</v>
      </c>
      <c r="D658" s="732" t="s">
        <v>599</v>
      </c>
      <c r="E658" s="733">
        <v>50113013</v>
      </c>
      <c r="F658" s="732" t="s">
        <v>1191</v>
      </c>
      <c r="G658" s="731" t="s">
        <v>611</v>
      </c>
      <c r="H658" s="731">
        <v>502239</v>
      </c>
      <c r="I658" s="731">
        <v>9999999</v>
      </c>
      <c r="J658" s="731" t="s">
        <v>1249</v>
      </c>
      <c r="K658" s="731" t="s">
        <v>1248</v>
      </c>
      <c r="L658" s="734">
        <v>2090</v>
      </c>
      <c r="M658" s="734">
        <v>2</v>
      </c>
      <c r="N658" s="735">
        <v>4180</v>
      </c>
    </row>
    <row r="659" spans="1:14" ht="14.45" customHeight="1" x14ac:dyDescent="0.2">
      <c r="A659" s="729" t="s">
        <v>576</v>
      </c>
      <c r="B659" s="730" t="s">
        <v>577</v>
      </c>
      <c r="C659" s="731" t="s">
        <v>598</v>
      </c>
      <c r="D659" s="732" t="s">
        <v>599</v>
      </c>
      <c r="E659" s="733">
        <v>50113013</v>
      </c>
      <c r="F659" s="732" t="s">
        <v>1191</v>
      </c>
      <c r="G659" s="731" t="s">
        <v>611</v>
      </c>
      <c r="H659" s="731">
        <v>192359</v>
      </c>
      <c r="I659" s="731">
        <v>92359</v>
      </c>
      <c r="J659" s="731" t="s">
        <v>1250</v>
      </c>
      <c r="K659" s="731" t="s">
        <v>1251</v>
      </c>
      <c r="L659" s="734">
        <v>43.639999999999993</v>
      </c>
      <c r="M659" s="734">
        <v>20</v>
      </c>
      <c r="N659" s="735">
        <v>872.79999999999984</v>
      </c>
    </row>
    <row r="660" spans="1:14" ht="14.45" customHeight="1" x14ac:dyDescent="0.2">
      <c r="A660" s="729" t="s">
        <v>576</v>
      </c>
      <c r="B660" s="730" t="s">
        <v>577</v>
      </c>
      <c r="C660" s="731" t="s">
        <v>598</v>
      </c>
      <c r="D660" s="732" t="s">
        <v>599</v>
      </c>
      <c r="E660" s="733">
        <v>50113013</v>
      </c>
      <c r="F660" s="732" t="s">
        <v>1191</v>
      </c>
      <c r="G660" s="731" t="s">
        <v>329</v>
      </c>
      <c r="H660" s="731">
        <v>201030</v>
      </c>
      <c r="I660" s="731">
        <v>201030</v>
      </c>
      <c r="J660" s="731" t="s">
        <v>1252</v>
      </c>
      <c r="K660" s="731" t="s">
        <v>1253</v>
      </c>
      <c r="L660" s="734">
        <v>33.4</v>
      </c>
      <c r="M660" s="734">
        <v>85</v>
      </c>
      <c r="N660" s="735">
        <v>2839</v>
      </c>
    </row>
    <row r="661" spans="1:14" ht="14.45" customHeight="1" x14ac:dyDescent="0.2">
      <c r="A661" s="729" t="s">
        <v>576</v>
      </c>
      <c r="B661" s="730" t="s">
        <v>577</v>
      </c>
      <c r="C661" s="731" t="s">
        <v>598</v>
      </c>
      <c r="D661" s="732" t="s">
        <v>599</v>
      </c>
      <c r="E661" s="733">
        <v>50113013</v>
      </c>
      <c r="F661" s="732" t="s">
        <v>1191</v>
      </c>
      <c r="G661" s="731" t="s">
        <v>611</v>
      </c>
      <c r="H661" s="731">
        <v>106264</v>
      </c>
      <c r="I661" s="731">
        <v>6264</v>
      </c>
      <c r="J661" s="731" t="s">
        <v>1254</v>
      </c>
      <c r="K661" s="731" t="s">
        <v>1255</v>
      </c>
      <c r="L661" s="734">
        <v>31.674999999999997</v>
      </c>
      <c r="M661" s="734">
        <v>4</v>
      </c>
      <c r="N661" s="735">
        <v>126.69999999999999</v>
      </c>
    </row>
    <row r="662" spans="1:14" ht="14.45" customHeight="1" x14ac:dyDescent="0.2">
      <c r="A662" s="729" t="s">
        <v>576</v>
      </c>
      <c r="B662" s="730" t="s">
        <v>577</v>
      </c>
      <c r="C662" s="731" t="s">
        <v>598</v>
      </c>
      <c r="D662" s="732" t="s">
        <v>599</v>
      </c>
      <c r="E662" s="733">
        <v>50113013</v>
      </c>
      <c r="F662" s="732" t="s">
        <v>1191</v>
      </c>
      <c r="G662" s="731" t="s">
        <v>611</v>
      </c>
      <c r="H662" s="731">
        <v>105113</v>
      </c>
      <c r="I662" s="731">
        <v>5113</v>
      </c>
      <c r="J662" s="731" t="s">
        <v>1525</v>
      </c>
      <c r="K662" s="731" t="s">
        <v>1526</v>
      </c>
      <c r="L662" s="734">
        <v>128.68999999999994</v>
      </c>
      <c r="M662" s="734">
        <v>4</v>
      </c>
      <c r="N662" s="735">
        <v>514.75999999999976</v>
      </c>
    </row>
    <row r="663" spans="1:14" ht="14.45" customHeight="1" x14ac:dyDescent="0.2">
      <c r="A663" s="729" t="s">
        <v>576</v>
      </c>
      <c r="B663" s="730" t="s">
        <v>577</v>
      </c>
      <c r="C663" s="731" t="s">
        <v>598</v>
      </c>
      <c r="D663" s="732" t="s">
        <v>599</v>
      </c>
      <c r="E663" s="733">
        <v>50113013</v>
      </c>
      <c r="F663" s="732" t="s">
        <v>1191</v>
      </c>
      <c r="G663" s="731" t="s">
        <v>622</v>
      </c>
      <c r="H663" s="731">
        <v>206563</v>
      </c>
      <c r="I663" s="731">
        <v>206563</v>
      </c>
      <c r="J663" s="731" t="s">
        <v>1527</v>
      </c>
      <c r="K663" s="731" t="s">
        <v>1528</v>
      </c>
      <c r="L663" s="734">
        <v>19.04</v>
      </c>
      <c r="M663" s="734">
        <v>51</v>
      </c>
      <c r="N663" s="735">
        <v>971.04</v>
      </c>
    </row>
    <row r="664" spans="1:14" ht="14.45" customHeight="1" x14ac:dyDescent="0.2">
      <c r="A664" s="729" t="s">
        <v>576</v>
      </c>
      <c r="B664" s="730" t="s">
        <v>577</v>
      </c>
      <c r="C664" s="731" t="s">
        <v>598</v>
      </c>
      <c r="D664" s="732" t="s">
        <v>599</v>
      </c>
      <c r="E664" s="733">
        <v>50113013</v>
      </c>
      <c r="F664" s="732" t="s">
        <v>1191</v>
      </c>
      <c r="G664" s="731" t="s">
        <v>611</v>
      </c>
      <c r="H664" s="731">
        <v>225175</v>
      </c>
      <c r="I664" s="731">
        <v>225175</v>
      </c>
      <c r="J664" s="731" t="s">
        <v>1529</v>
      </c>
      <c r="K664" s="731" t="s">
        <v>1530</v>
      </c>
      <c r="L664" s="734">
        <v>45.61</v>
      </c>
      <c r="M664" s="734">
        <v>1</v>
      </c>
      <c r="N664" s="735">
        <v>45.61</v>
      </c>
    </row>
    <row r="665" spans="1:14" ht="14.45" customHeight="1" x14ac:dyDescent="0.2">
      <c r="A665" s="729" t="s">
        <v>576</v>
      </c>
      <c r="B665" s="730" t="s">
        <v>577</v>
      </c>
      <c r="C665" s="731" t="s">
        <v>598</v>
      </c>
      <c r="D665" s="732" t="s">
        <v>599</v>
      </c>
      <c r="E665" s="733">
        <v>50113013</v>
      </c>
      <c r="F665" s="732" t="s">
        <v>1191</v>
      </c>
      <c r="G665" s="731" t="s">
        <v>622</v>
      </c>
      <c r="H665" s="731">
        <v>126127</v>
      </c>
      <c r="I665" s="731">
        <v>26127</v>
      </c>
      <c r="J665" s="731" t="s">
        <v>1256</v>
      </c>
      <c r="K665" s="731" t="s">
        <v>1257</v>
      </c>
      <c r="L665" s="734">
        <v>2237.73</v>
      </c>
      <c r="M665" s="734">
        <v>1</v>
      </c>
      <c r="N665" s="735">
        <v>2237.73</v>
      </c>
    </row>
    <row r="666" spans="1:14" ht="14.45" customHeight="1" x14ac:dyDescent="0.2">
      <c r="A666" s="729" t="s">
        <v>576</v>
      </c>
      <c r="B666" s="730" t="s">
        <v>577</v>
      </c>
      <c r="C666" s="731" t="s">
        <v>598</v>
      </c>
      <c r="D666" s="732" t="s">
        <v>599</v>
      </c>
      <c r="E666" s="733">
        <v>50113013</v>
      </c>
      <c r="F666" s="732" t="s">
        <v>1191</v>
      </c>
      <c r="G666" s="731" t="s">
        <v>622</v>
      </c>
      <c r="H666" s="731">
        <v>166269</v>
      </c>
      <c r="I666" s="731">
        <v>166269</v>
      </c>
      <c r="J666" s="731" t="s">
        <v>1260</v>
      </c>
      <c r="K666" s="731" t="s">
        <v>1261</v>
      </c>
      <c r="L666" s="734">
        <v>52.88</v>
      </c>
      <c r="M666" s="734">
        <v>35</v>
      </c>
      <c r="N666" s="735">
        <v>1850.8000000000002</v>
      </c>
    </row>
    <row r="667" spans="1:14" ht="14.45" customHeight="1" x14ac:dyDescent="0.2">
      <c r="A667" s="729" t="s">
        <v>576</v>
      </c>
      <c r="B667" s="730" t="s">
        <v>577</v>
      </c>
      <c r="C667" s="731" t="s">
        <v>598</v>
      </c>
      <c r="D667" s="732" t="s">
        <v>599</v>
      </c>
      <c r="E667" s="733">
        <v>50113013</v>
      </c>
      <c r="F667" s="732" t="s">
        <v>1191</v>
      </c>
      <c r="G667" s="731" t="s">
        <v>622</v>
      </c>
      <c r="H667" s="731">
        <v>166265</v>
      </c>
      <c r="I667" s="731">
        <v>166265</v>
      </c>
      <c r="J667" s="731" t="s">
        <v>1262</v>
      </c>
      <c r="K667" s="731" t="s">
        <v>1263</v>
      </c>
      <c r="L667" s="734">
        <v>31.720499999999998</v>
      </c>
      <c r="M667" s="734">
        <v>20</v>
      </c>
      <c r="N667" s="735">
        <v>634.41</v>
      </c>
    </row>
    <row r="668" spans="1:14" ht="14.45" customHeight="1" x14ac:dyDescent="0.2">
      <c r="A668" s="729" t="s">
        <v>576</v>
      </c>
      <c r="B668" s="730" t="s">
        <v>577</v>
      </c>
      <c r="C668" s="731" t="s">
        <v>598</v>
      </c>
      <c r="D668" s="732" t="s">
        <v>599</v>
      </c>
      <c r="E668" s="733">
        <v>50113013</v>
      </c>
      <c r="F668" s="732" t="s">
        <v>1191</v>
      </c>
      <c r="G668" s="731" t="s">
        <v>622</v>
      </c>
      <c r="H668" s="731">
        <v>103708</v>
      </c>
      <c r="I668" s="731">
        <v>3708</v>
      </c>
      <c r="J668" s="731" t="s">
        <v>1531</v>
      </c>
      <c r="K668" s="731" t="s">
        <v>1532</v>
      </c>
      <c r="L668" s="734">
        <v>1134.8800000000001</v>
      </c>
      <c r="M668" s="734">
        <v>0.4</v>
      </c>
      <c r="N668" s="735">
        <v>453.95200000000006</v>
      </c>
    </row>
    <row r="669" spans="1:14" ht="14.45" customHeight="1" x14ac:dyDescent="0.2">
      <c r="A669" s="729" t="s">
        <v>576</v>
      </c>
      <c r="B669" s="730" t="s">
        <v>577</v>
      </c>
      <c r="C669" s="731" t="s">
        <v>598</v>
      </c>
      <c r="D669" s="732" t="s">
        <v>599</v>
      </c>
      <c r="E669" s="733">
        <v>50113014</v>
      </c>
      <c r="F669" s="732" t="s">
        <v>1264</v>
      </c>
      <c r="G669" s="731" t="s">
        <v>622</v>
      </c>
      <c r="H669" s="731">
        <v>850734</v>
      </c>
      <c r="I669" s="731">
        <v>149384</v>
      </c>
      <c r="J669" s="731" t="s">
        <v>1533</v>
      </c>
      <c r="K669" s="731" t="s">
        <v>1534</v>
      </c>
      <c r="L669" s="734">
        <v>1101.21</v>
      </c>
      <c r="M669" s="734">
        <v>3</v>
      </c>
      <c r="N669" s="735">
        <v>3303.63</v>
      </c>
    </row>
    <row r="670" spans="1:14" ht="14.45" customHeight="1" x14ac:dyDescent="0.2">
      <c r="A670" s="729" t="s">
        <v>576</v>
      </c>
      <c r="B670" s="730" t="s">
        <v>577</v>
      </c>
      <c r="C670" s="731" t="s">
        <v>598</v>
      </c>
      <c r="D670" s="732" t="s">
        <v>599</v>
      </c>
      <c r="E670" s="733">
        <v>50113014</v>
      </c>
      <c r="F670" s="732" t="s">
        <v>1264</v>
      </c>
      <c r="G670" s="731" t="s">
        <v>622</v>
      </c>
      <c r="H670" s="731">
        <v>164401</v>
      </c>
      <c r="I670" s="731">
        <v>164401</v>
      </c>
      <c r="J670" s="731" t="s">
        <v>1269</v>
      </c>
      <c r="K670" s="731" t="s">
        <v>1535</v>
      </c>
      <c r="L670" s="734">
        <v>319</v>
      </c>
      <c r="M670" s="734">
        <v>2</v>
      </c>
      <c r="N670" s="735">
        <v>638</v>
      </c>
    </row>
    <row r="671" spans="1:14" ht="14.45" customHeight="1" x14ac:dyDescent="0.2">
      <c r="A671" s="729" t="s">
        <v>576</v>
      </c>
      <c r="B671" s="730" t="s">
        <v>577</v>
      </c>
      <c r="C671" s="731" t="s">
        <v>598</v>
      </c>
      <c r="D671" s="732" t="s">
        <v>599</v>
      </c>
      <c r="E671" s="733">
        <v>50113014</v>
      </c>
      <c r="F671" s="732" t="s">
        <v>1264</v>
      </c>
      <c r="G671" s="731" t="s">
        <v>611</v>
      </c>
      <c r="H671" s="731">
        <v>126902</v>
      </c>
      <c r="I671" s="731">
        <v>26902</v>
      </c>
      <c r="J671" s="731" t="s">
        <v>1536</v>
      </c>
      <c r="K671" s="731" t="s">
        <v>1537</v>
      </c>
      <c r="L671" s="734">
        <v>333.9</v>
      </c>
      <c r="M671" s="734">
        <v>20</v>
      </c>
      <c r="N671" s="735">
        <v>6678</v>
      </c>
    </row>
    <row r="672" spans="1:14" ht="14.45" customHeight="1" x14ac:dyDescent="0.2">
      <c r="A672" s="729" t="s">
        <v>576</v>
      </c>
      <c r="B672" s="730" t="s">
        <v>577</v>
      </c>
      <c r="C672" s="731" t="s">
        <v>601</v>
      </c>
      <c r="D672" s="732" t="s">
        <v>602</v>
      </c>
      <c r="E672" s="733">
        <v>50113001</v>
      </c>
      <c r="F672" s="732" t="s">
        <v>610</v>
      </c>
      <c r="G672" s="731" t="s">
        <v>611</v>
      </c>
      <c r="H672" s="731">
        <v>192730</v>
      </c>
      <c r="I672" s="731">
        <v>92730</v>
      </c>
      <c r="J672" s="731" t="s">
        <v>1274</v>
      </c>
      <c r="K672" s="731" t="s">
        <v>1538</v>
      </c>
      <c r="L672" s="734">
        <v>449.6733333333334</v>
      </c>
      <c r="M672" s="734">
        <v>18</v>
      </c>
      <c r="N672" s="735">
        <v>8094.1200000000017</v>
      </c>
    </row>
    <row r="673" spans="1:14" ht="14.45" customHeight="1" x14ac:dyDescent="0.2">
      <c r="A673" s="729" t="s">
        <v>576</v>
      </c>
      <c r="B673" s="730" t="s">
        <v>577</v>
      </c>
      <c r="C673" s="731" t="s">
        <v>601</v>
      </c>
      <c r="D673" s="732" t="s">
        <v>602</v>
      </c>
      <c r="E673" s="733">
        <v>50113001</v>
      </c>
      <c r="F673" s="732" t="s">
        <v>610</v>
      </c>
      <c r="G673" s="731" t="s">
        <v>611</v>
      </c>
      <c r="H673" s="731">
        <v>221862</v>
      </c>
      <c r="I673" s="731">
        <v>221862</v>
      </c>
      <c r="J673" s="731" t="s">
        <v>1539</v>
      </c>
      <c r="K673" s="731" t="s">
        <v>1298</v>
      </c>
      <c r="L673" s="734">
        <v>112.06000000000002</v>
      </c>
      <c r="M673" s="734">
        <v>5</v>
      </c>
      <c r="N673" s="735">
        <v>560.30000000000007</v>
      </c>
    </row>
    <row r="674" spans="1:14" ht="14.45" customHeight="1" x14ac:dyDescent="0.2">
      <c r="A674" s="729" t="s">
        <v>576</v>
      </c>
      <c r="B674" s="730" t="s">
        <v>577</v>
      </c>
      <c r="C674" s="731" t="s">
        <v>601</v>
      </c>
      <c r="D674" s="732" t="s">
        <v>602</v>
      </c>
      <c r="E674" s="733">
        <v>50113001</v>
      </c>
      <c r="F674" s="732" t="s">
        <v>610</v>
      </c>
      <c r="G674" s="731" t="s">
        <v>611</v>
      </c>
      <c r="H674" s="731">
        <v>100362</v>
      </c>
      <c r="I674" s="731">
        <v>362</v>
      </c>
      <c r="J674" s="731" t="s">
        <v>616</v>
      </c>
      <c r="K674" s="731" t="s">
        <v>617</v>
      </c>
      <c r="L674" s="734">
        <v>72.220000000000013</v>
      </c>
      <c r="M674" s="734">
        <v>8</v>
      </c>
      <c r="N674" s="735">
        <v>577.7600000000001</v>
      </c>
    </row>
    <row r="675" spans="1:14" ht="14.45" customHeight="1" x14ac:dyDescent="0.2">
      <c r="A675" s="729" t="s">
        <v>576</v>
      </c>
      <c r="B675" s="730" t="s">
        <v>577</v>
      </c>
      <c r="C675" s="731" t="s">
        <v>601</v>
      </c>
      <c r="D675" s="732" t="s">
        <v>602</v>
      </c>
      <c r="E675" s="733">
        <v>50113001</v>
      </c>
      <c r="F675" s="732" t="s">
        <v>610</v>
      </c>
      <c r="G675" s="731" t="s">
        <v>611</v>
      </c>
      <c r="H675" s="731">
        <v>196610</v>
      </c>
      <c r="I675" s="731">
        <v>96610</v>
      </c>
      <c r="J675" s="731" t="s">
        <v>654</v>
      </c>
      <c r="K675" s="731" t="s">
        <v>655</v>
      </c>
      <c r="L675" s="734">
        <v>51.29999999999999</v>
      </c>
      <c r="M675" s="734">
        <v>1</v>
      </c>
      <c r="N675" s="735">
        <v>51.29999999999999</v>
      </c>
    </row>
    <row r="676" spans="1:14" ht="14.45" customHeight="1" x14ac:dyDescent="0.2">
      <c r="A676" s="729" t="s">
        <v>576</v>
      </c>
      <c r="B676" s="730" t="s">
        <v>577</v>
      </c>
      <c r="C676" s="731" t="s">
        <v>601</v>
      </c>
      <c r="D676" s="732" t="s">
        <v>602</v>
      </c>
      <c r="E676" s="733">
        <v>50113001</v>
      </c>
      <c r="F676" s="732" t="s">
        <v>610</v>
      </c>
      <c r="G676" s="731" t="s">
        <v>611</v>
      </c>
      <c r="H676" s="731">
        <v>189244</v>
      </c>
      <c r="I676" s="731">
        <v>89244</v>
      </c>
      <c r="J676" s="731" t="s">
        <v>656</v>
      </c>
      <c r="K676" s="731" t="s">
        <v>657</v>
      </c>
      <c r="L676" s="734">
        <v>20.759035621999629</v>
      </c>
      <c r="M676" s="734">
        <v>280</v>
      </c>
      <c r="N676" s="735">
        <v>5812.5299741598965</v>
      </c>
    </row>
    <row r="677" spans="1:14" ht="14.45" customHeight="1" x14ac:dyDescent="0.2">
      <c r="A677" s="729" t="s">
        <v>576</v>
      </c>
      <c r="B677" s="730" t="s">
        <v>577</v>
      </c>
      <c r="C677" s="731" t="s">
        <v>601</v>
      </c>
      <c r="D677" s="732" t="s">
        <v>602</v>
      </c>
      <c r="E677" s="733">
        <v>50113001</v>
      </c>
      <c r="F677" s="732" t="s">
        <v>610</v>
      </c>
      <c r="G677" s="731" t="s">
        <v>611</v>
      </c>
      <c r="H677" s="731">
        <v>173321</v>
      </c>
      <c r="I677" s="731">
        <v>173321</v>
      </c>
      <c r="J677" s="731" t="s">
        <v>1287</v>
      </c>
      <c r="K677" s="731" t="s">
        <v>1288</v>
      </c>
      <c r="L677" s="734">
        <v>605.44000000000017</v>
      </c>
      <c r="M677" s="734">
        <v>10</v>
      </c>
      <c r="N677" s="735">
        <v>6054.4000000000015</v>
      </c>
    </row>
    <row r="678" spans="1:14" ht="14.45" customHeight="1" x14ac:dyDescent="0.2">
      <c r="A678" s="729" t="s">
        <v>576</v>
      </c>
      <c r="B678" s="730" t="s">
        <v>577</v>
      </c>
      <c r="C678" s="731" t="s">
        <v>601</v>
      </c>
      <c r="D678" s="732" t="s">
        <v>602</v>
      </c>
      <c r="E678" s="733">
        <v>50113001</v>
      </c>
      <c r="F678" s="732" t="s">
        <v>610</v>
      </c>
      <c r="G678" s="731" t="s">
        <v>611</v>
      </c>
      <c r="H678" s="731">
        <v>173394</v>
      </c>
      <c r="I678" s="731">
        <v>173394</v>
      </c>
      <c r="J678" s="731" t="s">
        <v>1293</v>
      </c>
      <c r="K678" s="731" t="s">
        <v>1540</v>
      </c>
      <c r="L678" s="734">
        <v>423.72</v>
      </c>
      <c r="M678" s="734">
        <v>26</v>
      </c>
      <c r="N678" s="735">
        <v>11016.720000000001</v>
      </c>
    </row>
    <row r="679" spans="1:14" ht="14.45" customHeight="1" x14ac:dyDescent="0.2">
      <c r="A679" s="729" t="s">
        <v>576</v>
      </c>
      <c r="B679" s="730" t="s">
        <v>577</v>
      </c>
      <c r="C679" s="731" t="s">
        <v>601</v>
      </c>
      <c r="D679" s="732" t="s">
        <v>602</v>
      </c>
      <c r="E679" s="733">
        <v>50113001</v>
      </c>
      <c r="F679" s="732" t="s">
        <v>610</v>
      </c>
      <c r="G679" s="731" t="s">
        <v>611</v>
      </c>
      <c r="H679" s="731">
        <v>187822</v>
      </c>
      <c r="I679" s="731">
        <v>87822</v>
      </c>
      <c r="J679" s="731" t="s">
        <v>1295</v>
      </c>
      <c r="K679" s="731" t="s">
        <v>1296</v>
      </c>
      <c r="L679" s="734">
        <v>1301.03</v>
      </c>
      <c r="M679" s="734">
        <v>1</v>
      </c>
      <c r="N679" s="735">
        <v>1301.03</v>
      </c>
    </row>
    <row r="680" spans="1:14" ht="14.45" customHeight="1" x14ac:dyDescent="0.2">
      <c r="A680" s="729" t="s">
        <v>576</v>
      </c>
      <c r="B680" s="730" t="s">
        <v>577</v>
      </c>
      <c r="C680" s="731" t="s">
        <v>601</v>
      </c>
      <c r="D680" s="732" t="s">
        <v>602</v>
      </c>
      <c r="E680" s="733">
        <v>50113001</v>
      </c>
      <c r="F680" s="732" t="s">
        <v>610</v>
      </c>
      <c r="G680" s="731" t="s">
        <v>611</v>
      </c>
      <c r="H680" s="731">
        <v>100392</v>
      </c>
      <c r="I680" s="731">
        <v>392</v>
      </c>
      <c r="J680" s="731" t="s">
        <v>664</v>
      </c>
      <c r="K680" s="731" t="s">
        <v>665</v>
      </c>
      <c r="L680" s="734">
        <v>57.593749999999993</v>
      </c>
      <c r="M680" s="734">
        <v>8</v>
      </c>
      <c r="N680" s="735">
        <v>460.74999999999994</v>
      </c>
    </row>
    <row r="681" spans="1:14" ht="14.45" customHeight="1" x14ac:dyDescent="0.2">
      <c r="A681" s="729" t="s">
        <v>576</v>
      </c>
      <c r="B681" s="730" t="s">
        <v>577</v>
      </c>
      <c r="C681" s="731" t="s">
        <v>601</v>
      </c>
      <c r="D681" s="732" t="s">
        <v>602</v>
      </c>
      <c r="E681" s="733">
        <v>50113001</v>
      </c>
      <c r="F681" s="732" t="s">
        <v>610</v>
      </c>
      <c r="G681" s="731" t="s">
        <v>611</v>
      </c>
      <c r="H681" s="731">
        <v>162317</v>
      </c>
      <c r="I681" s="731">
        <v>62317</v>
      </c>
      <c r="J681" s="731" t="s">
        <v>1299</v>
      </c>
      <c r="K681" s="731" t="s">
        <v>1300</v>
      </c>
      <c r="L681" s="734">
        <v>285.99999999999989</v>
      </c>
      <c r="M681" s="734">
        <v>2</v>
      </c>
      <c r="N681" s="735">
        <v>571.99999999999977</v>
      </c>
    </row>
    <row r="682" spans="1:14" ht="14.45" customHeight="1" x14ac:dyDescent="0.2">
      <c r="A682" s="729" t="s">
        <v>576</v>
      </c>
      <c r="B682" s="730" t="s">
        <v>577</v>
      </c>
      <c r="C682" s="731" t="s">
        <v>601</v>
      </c>
      <c r="D682" s="732" t="s">
        <v>602</v>
      </c>
      <c r="E682" s="733">
        <v>50113001</v>
      </c>
      <c r="F682" s="732" t="s">
        <v>610</v>
      </c>
      <c r="G682" s="731" t="s">
        <v>611</v>
      </c>
      <c r="H682" s="731">
        <v>162319</v>
      </c>
      <c r="I682" s="731">
        <v>62319</v>
      </c>
      <c r="J682" s="731" t="s">
        <v>1541</v>
      </c>
      <c r="K682" s="731" t="s">
        <v>1300</v>
      </c>
      <c r="L682" s="734">
        <v>421.84</v>
      </c>
      <c r="M682" s="734">
        <v>1</v>
      </c>
      <c r="N682" s="735">
        <v>421.84</v>
      </c>
    </row>
    <row r="683" spans="1:14" ht="14.45" customHeight="1" x14ac:dyDescent="0.2">
      <c r="A683" s="729" t="s">
        <v>576</v>
      </c>
      <c r="B683" s="730" t="s">
        <v>577</v>
      </c>
      <c r="C683" s="731" t="s">
        <v>601</v>
      </c>
      <c r="D683" s="732" t="s">
        <v>602</v>
      </c>
      <c r="E683" s="733">
        <v>50113001</v>
      </c>
      <c r="F683" s="732" t="s">
        <v>610</v>
      </c>
      <c r="G683" s="731" t="s">
        <v>622</v>
      </c>
      <c r="H683" s="731">
        <v>231703</v>
      </c>
      <c r="I683" s="731">
        <v>231703</v>
      </c>
      <c r="J683" s="731" t="s">
        <v>678</v>
      </c>
      <c r="K683" s="731" t="s">
        <v>679</v>
      </c>
      <c r="L683" s="734">
        <v>94.01</v>
      </c>
      <c r="M683" s="734">
        <v>1</v>
      </c>
      <c r="N683" s="735">
        <v>94.01</v>
      </c>
    </row>
    <row r="684" spans="1:14" ht="14.45" customHeight="1" x14ac:dyDescent="0.2">
      <c r="A684" s="729" t="s">
        <v>576</v>
      </c>
      <c r="B684" s="730" t="s">
        <v>577</v>
      </c>
      <c r="C684" s="731" t="s">
        <v>601</v>
      </c>
      <c r="D684" s="732" t="s">
        <v>602</v>
      </c>
      <c r="E684" s="733">
        <v>50113001</v>
      </c>
      <c r="F684" s="732" t="s">
        <v>610</v>
      </c>
      <c r="G684" s="731" t="s">
        <v>611</v>
      </c>
      <c r="H684" s="731">
        <v>212884</v>
      </c>
      <c r="I684" s="731">
        <v>212884</v>
      </c>
      <c r="J684" s="731" t="s">
        <v>1542</v>
      </c>
      <c r="K684" s="731" t="s">
        <v>1543</v>
      </c>
      <c r="L684" s="734">
        <v>47.120000000000005</v>
      </c>
      <c r="M684" s="734">
        <v>5</v>
      </c>
      <c r="N684" s="735">
        <v>235.60000000000002</v>
      </c>
    </row>
    <row r="685" spans="1:14" ht="14.45" customHeight="1" x14ac:dyDescent="0.2">
      <c r="A685" s="729" t="s">
        <v>576</v>
      </c>
      <c r="B685" s="730" t="s">
        <v>577</v>
      </c>
      <c r="C685" s="731" t="s">
        <v>601</v>
      </c>
      <c r="D685" s="732" t="s">
        <v>602</v>
      </c>
      <c r="E685" s="733">
        <v>50113001</v>
      </c>
      <c r="F685" s="732" t="s">
        <v>610</v>
      </c>
      <c r="G685" s="731" t="s">
        <v>611</v>
      </c>
      <c r="H685" s="731">
        <v>100407</v>
      </c>
      <c r="I685" s="731">
        <v>407</v>
      </c>
      <c r="J685" s="731" t="s">
        <v>709</v>
      </c>
      <c r="K685" s="731" t="s">
        <v>710</v>
      </c>
      <c r="L685" s="734">
        <v>185.03999999999996</v>
      </c>
      <c r="M685" s="734">
        <v>1</v>
      </c>
      <c r="N685" s="735">
        <v>185.03999999999996</v>
      </c>
    </row>
    <row r="686" spans="1:14" ht="14.45" customHeight="1" x14ac:dyDescent="0.2">
      <c r="A686" s="729" t="s">
        <v>576</v>
      </c>
      <c r="B686" s="730" t="s">
        <v>577</v>
      </c>
      <c r="C686" s="731" t="s">
        <v>601</v>
      </c>
      <c r="D686" s="732" t="s">
        <v>602</v>
      </c>
      <c r="E686" s="733">
        <v>50113001</v>
      </c>
      <c r="F686" s="732" t="s">
        <v>610</v>
      </c>
      <c r="G686" s="731" t="s">
        <v>611</v>
      </c>
      <c r="H686" s="731">
        <v>100409</v>
      </c>
      <c r="I686" s="731">
        <v>409</v>
      </c>
      <c r="J686" s="731" t="s">
        <v>713</v>
      </c>
      <c r="K686" s="731" t="s">
        <v>714</v>
      </c>
      <c r="L686" s="734">
        <v>79.67</v>
      </c>
      <c r="M686" s="734">
        <v>16</v>
      </c>
      <c r="N686" s="735">
        <v>1274.72</v>
      </c>
    </row>
    <row r="687" spans="1:14" ht="14.45" customHeight="1" x14ac:dyDescent="0.2">
      <c r="A687" s="729" t="s">
        <v>576</v>
      </c>
      <c r="B687" s="730" t="s">
        <v>577</v>
      </c>
      <c r="C687" s="731" t="s">
        <v>601</v>
      </c>
      <c r="D687" s="732" t="s">
        <v>602</v>
      </c>
      <c r="E687" s="733">
        <v>50113001</v>
      </c>
      <c r="F687" s="732" t="s">
        <v>610</v>
      </c>
      <c r="G687" s="731" t="s">
        <v>611</v>
      </c>
      <c r="H687" s="731">
        <v>187814</v>
      </c>
      <c r="I687" s="731">
        <v>87814</v>
      </c>
      <c r="J687" s="731" t="s">
        <v>1304</v>
      </c>
      <c r="K687" s="731" t="s">
        <v>1305</v>
      </c>
      <c r="L687" s="734">
        <v>535.03</v>
      </c>
      <c r="M687" s="734">
        <v>2</v>
      </c>
      <c r="N687" s="735">
        <v>1070.06</v>
      </c>
    </row>
    <row r="688" spans="1:14" ht="14.45" customHeight="1" x14ac:dyDescent="0.2">
      <c r="A688" s="729" t="s">
        <v>576</v>
      </c>
      <c r="B688" s="730" t="s">
        <v>577</v>
      </c>
      <c r="C688" s="731" t="s">
        <v>601</v>
      </c>
      <c r="D688" s="732" t="s">
        <v>602</v>
      </c>
      <c r="E688" s="733">
        <v>50113001</v>
      </c>
      <c r="F688" s="732" t="s">
        <v>610</v>
      </c>
      <c r="G688" s="731" t="s">
        <v>611</v>
      </c>
      <c r="H688" s="731">
        <v>102132</v>
      </c>
      <c r="I688" s="731">
        <v>2132</v>
      </c>
      <c r="J688" s="731" t="s">
        <v>1306</v>
      </c>
      <c r="K688" s="731" t="s">
        <v>1307</v>
      </c>
      <c r="L688" s="734">
        <v>153.30500000000001</v>
      </c>
      <c r="M688" s="734">
        <v>12</v>
      </c>
      <c r="N688" s="735">
        <v>1839.66</v>
      </c>
    </row>
    <row r="689" spans="1:14" ht="14.45" customHeight="1" x14ac:dyDescent="0.2">
      <c r="A689" s="729" t="s">
        <v>576</v>
      </c>
      <c r="B689" s="730" t="s">
        <v>577</v>
      </c>
      <c r="C689" s="731" t="s">
        <v>601</v>
      </c>
      <c r="D689" s="732" t="s">
        <v>602</v>
      </c>
      <c r="E689" s="733">
        <v>50113001</v>
      </c>
      <c r="F689" s="732" t="s">
        <v>610</v>
      </c>
      <c r="G689" s="731" t="s">
        <v>622</v>
      </c>
      <c r="H689" s="731">
        <v>848765</v>
      </c>
      <c r="I689" s="731">
        <v>107938</v>
      </c>
      <c r="J689" s="731" t="s">
        <v>742</v>
      </c>
      <c r="K689" s="731" t="s">
        <v>744</v>
      </c>
      <c r="L689" s="734">
        <v>128.28000000000003</v>
      </c>
      <c r="M689" s="734">
        <v>1</v>
      </c>
      <c r="N689" s="735">
        <v>128.28000000000003</v>
      </c>
    </row>
    <row r="690" spans="1:14" ht="14.45" customHeight="1" x14ac:dyDescent="0.2">
      <c r="A690" s="729" t="s">
        <v>576</v>
      </c>
      <c r="B690" s="730" t="s">
        <v>577</v>
      </c>
      <c r="C690" s="731" t="s">
        <v>601</v>
      </c>
      <c r="D690" s="732" t="s">
        <v>602</v>
      </c>
      <c r="E690" s="733">
        <v>50113001</v>
      </c>
      <c r="F690" s="732" t="s">
        <v>610</v>
      </c>
      <c r="G690" s="731" t="s">
        <v>611</v>
      </c>
      <c r="H690" s="731">
        <v>184090</v>
      </c>
      <c r="I690" s="731">
        <v>84090</v>
      </c>
      <c r="J690" s="731" t="s">
        <v>762</v>
      </c>
      <c r="K690" s="731" t="s">
        <v>763</v>
      </c>
      <c r="L690" s="734">
        <v>60.08</v>
      </c>
      <c r="M690" s="734">
        <v>2</v>
      </c>
      <c r="N690" s="735">
        <v>120.16</v>
      </c>
    </row>
    <row r="691" spans="1:14" ht="14.45" customHeight="1" x14ac:dyDescent="0.2">
      <c r="A691" s="729" t="s">
        <v>576</v>
      </c>
      <c r="B691" s="730" t="s">
        <v>577</v>
      </c>
      <c r="C691" s="731" t="s">
        <v>601</v>
      </c>
      <c r="D691" s="732" t="s">
        <v>602</v>
      </c>
      <c r="E691" s="733">
        <v>50113001</v>
      </c>
      <c r="F691" s="732" t="s">
        <v>610</v>
      </c>
      <c r="G691" s="731" t="s">
        <v>611</v>
      </c>
      <c r="H691" s="731">
        <v>117011</v>
      </c>
      <c r="I691" s="731">
        <v>17011</v>
      </c>
      <c r="J691" s="731" t="s">
        <v>776</v>
      </c>
      <c r="K691" s="731" t="s">
        <v>777</v>
      </c>
      <c r="L691" s="734">
        <v>144.99999999999997</v>
      </c>
      <c r="M691" s="734">
        <v>1</v>
      </c>
      <c r="N691" s="735">
        <v>144.99999999999997</v>
      </c>
    </row>
    <row r="692" spans="1:14" ht="14.45" customHeight="1" x14ac:dyDescent="0.2">
      <c r="A692" s="729" t="s">
        <v>576</v>
      </c>
      <c r="B692" s="730" t="s">
        <v>577</v>
      </c>
      <c r="C692" s="731" t="s">
        <v>601</v>
      </c>
      <c r="D692" s="732" t="s">
        <v>602</v>
      </c>
      <c r="E692" s="733">
        <v>50113001</v>
      </c>
      <c r="F692" s="732" t="s">
        <v>610</v>
      </c>
      <c r="G692" s="731" t="s">
        <v>611</v>
      </c>
      <c r="H692" s="731">
        <v>844831</v>
      </c>
      <c r="I692" s="731">
        <v>9999999</v>
      </c>
      <c r="J692" s="731" t="s">
        <v>780</v>
      </c>
      <c r="K692" s="731" t="s">
        <v>781</v>
      </c>
      <c r="L692" s="734">
        <v>2920.0099999999998</v>
      </c>
      <c r="M692" s="734">
        <v>1</v>
      </c>
      <c r="N692" s="735">
        <v>2920.0099999999998</v>
      </c>
    </row>
    <row r="693" spans="1:14" ht="14.45" customHeight="1" x14ac:dyDescent="0.2">
      <c r="A693" s="729" t="s">
        <v>576</v>
      </c>
      <c r="B693" s="730" t="s">
        <v>577</v>
      </c>
      <c r="C693" s="731" t="s">
        <v>601</v>
      </c>
      <c r="D693" s="732" t="s">
        <v>602</v>
      </c>
      <c r="E693" s="733">
        <v>50113001</v>
      </c>
      <c r="F693" s="732" t="s">
        <v>610</v>
      </c>
      <c r="G693" s="731" t="s">
        <v>611</v>
      </c>
      <c r="H693" s="731">
        <v>846599</v>
      </c>
      <c r="I693" s="731">
        <v>107754</v>
      </c>
      <c r="J693" s="731" t="s">
        <v>789</v>
      </c>
      <c r="K693" s="731" t="s">
        <v>329</v>
      </c>
      <c r="L693" s="734">
        <v>131.77230769230769</v>
      </c>
      <c r="M693" s="734">
        <v>52</v>
      </c>
      <c r="N693" s="735">
        <v>6852.16</v>
      </c>
    </row>
    <row r="694" spans="1:14" ht="14.45" customHeight="1" x14ac:dyDescent="0.2">
      <c r="A694" s="729" t="s">
        <v>576</v>
      </c>
      <c r="B694" s="730" t="s">
        <v>577</v>
      </c>
      <c r="C694" s="731" t="s">
        <v>601</v>
      </c>
      <c r="D694" s="732" t="s">
        <v>602</v>
      </c>
      <c r="E694" s="733">
        <v>50113001</v>
      </c>
      <c r="F694" s="732" t="s">
        <v>610</v>
      </c>
      <c r="G694" s="731" t="s">
        <v>611</v>
      </c>
      <c r="H694" s="731">
        <v>154539</v>
      </c>
      <c r="I694" s="731">
        <v>54539</v>
      </c>
      <c r="J694" s="731" t="s">
        <v>1544</v>
      </c>
      <c r="K694" s="731" t="s">
        <v>1545</v>
      </c>
      <c r="L694" s="734">
        <v>60.153333333333336</v>
      </c>
      <c r="M694" s="734">
        <v>3</v>
      </c>
      <c r="N694" s="735">
        <v>180.46</v>
      </c>
    </row>
    <row r="695" spans="1:14" ht="14.45" customHeight="1" x14ac:dyDescent="0.2">
      <c r="A695" s="729" t="s">
        <v>576</v>
      </c>
      <c r="B695" s="730" t="s">
        <v>577</v>
      </c>
      <c r="C695" s="731" t="s">
        <v>601</v>
      </c>
      <c r="D695" s="732" t="s">
        <v>602</v>
      </c>
      <c r="E695" s="733">
        <v>50113001</v>
      </c>
      <c r="F695" s="732" t="s">
        <v>610</v>
      </c>
      <c r="G695" s="731" t="s">
        <v>611</v>
      </c>
      <c r="H695" s="731">
        <v>905098</v>
      </c>
      <c r="I695" s="731">
        <v>23989</v>
      </c>
      <c r="J695" s="731" t="s">
        <v>1546</v>
      </c>
      <c r="K695" s="731" t="s">
        <v>329</v>
      </c>
      <c r="L695" s="734">
        <v>398.86100000000005</v>
      </c>
      <c r="M695" s="734">
        <v>12</v>
      </c>
      <c r="N695" s="735">
        <v>4786.3320000000003</v>
      </c>
    </row>
    <row r="696" spans="1:14" ht="14.45" customHeight="1" x14ac:dyDescent="0.2">
      <c r="A696" s="729" t="s">
        <v>576</v>
      </c>
      <c r="B696" s="730" t="s">
        <v>577</v>
      </c>
      <c r="C696" s="731" t="s">
        <v>601</v>
      </c>
      <c r="D696" s="732" t="s">
        <v>602</v>
      </c>
      <c r="E696" s="733">
        <v>50113001</v>
      </c>
      <c r="F696" s="732" t="s">
        <v>610</v>
      </c>
      <c r="G696" s="731" t="s">
        <v>611</v>
      </c>
      <c r="H696" s="731">
        <v>447</v>
      </c>
      <c r="I696" s="731">
        <v>447</v>
      </c>
      <c r="J696" s="731" t="s">
        <v>1342</v>
      </c>
      <c r="K696" s="731" t="s">
        <v>1343</v>
      </c>
      <c r="L696" s="734">
        <v>179.3355</v>
      </c>
      <c r="M696" s="734">
        <v>20</v>
      </c>
      <c r="N696" s="735">
        <v>3586.71</v>
      </c>
    </row>
    <row r="697" spans="1:14" ht="14.45" customHeight="1" x14ac:dyDescent="0.2">
      <c r="A697" s="729" t="s">
        <v>576</v>
      </c>
      <c r="B697" s="730" t="s">
        <v>577</v>
      </c>
      <c r="C697" s="731" t="s">
        <v>601</v>
      </c>
      <c r="D697" s="732" t="s">
        <v>602</v>
      </c>
      <c r="E697" s="733">
        <v>50113001</v>
      </c>
      <c r="F697" s="732" t="s">
        <v>610</v>
      </c>
      <c r="G697" s="731" t="s">
        <v>329</v>
      </c>
      <c r="H697" s="731">
        <v>226690</v>
      </c>
      <c r="I697" s="731">
        <v>226690</v>
      </c>
      <c r="J697" s="731" t="s">
        <v>1547</v>
      </c>
      <c r="K697" s="731" t="s">
        <v>1426</v>
      </c>
      <c r="L697" s="734">
        <v>942.40000000000009</v>
      </c>
      <c r="M697" s="734">
        <v>12</v>
      </c>
      <c r="N697" s="735">
        <v>11308.800000000001</v>
      </c>
    </row>
    <row r="698" spans="1:14" ht="14.45" customHeight="1" x14ac:dyDescent="0.2">
      <c r="A698" s="729" t="s">
        <v>576</v>
      </c>
      <c r="B698" s="730" t="s">
        <v>577</v>
      </c>
      <c r="C698" s="731" t="s">
        <v>601</v>
      </c>
      <c r="D698" s="732" t="s">
        <v>602</v>
      </c>
      <c r="E698" s="733">
        <v>50113001</v>
      </c>
      <c r="F698" s="732" t="s">
        <v>610</v>
      </c>
      <c r="G698" s="731" t="s">
        <v>611</v>
      </c>
      <c r="H698" s="731">
        <v>849971</v>
      </c>
      <c r="I698" s="731">
        <v>137494</v>
      </c>
      <c r="J698" s="731" t="s">
        <v>1548</v>
      </c>
      <c r="K698" s="731" t="s">
        <v>329</v>
      </c>
      <c r="L698" s="734">
        <v>790.56000000000017</v>
      </c>
      <c r="M698" s="734">
        <v>1</v>
      </c>
      <c r="N698" s="735">
        <v>790.56000000000017</v>
      </c>
    </row>
    <row r="699" spans="1:14" ht="14.45" customHeight="1" x14ac:dyDescent="0.2">
      <c r="A699" s="729" t="s">
        <v>576</v>
      </c>
      <c r="B699" s="730" t="s">
        <v>577</v>
      </c>
      <c r="C699" s="731" t="s">
        <v>601</v>
      </c>
      <c r="D699" s="732" t="s">
        <v>602</v>
      </c>
      <c r="E699" s="733">
        <v>50113001</v>
      </c>
      <c r="F699" s="732" t="s">
        <v>610</v>
      </c>
      <c r="G699" s="731" t="s">
        <v>611</v>
      </c>
      <c r="H699" s="731">
        <v>149990</v>
      </c>
      <c r="I699" s="731">
        <v>49990</v>
      </c>
      <c r="J699" s="731" t="s">
        <v>837</v>
      </c>
      <c r="K699" s="731" t="s">
        <v>1350</v>
      </c>
      <c r="L699" s="734">
        <v>170.30783756212301</v>
      </c>
      <c r="M699" s="734">
        <v>111</v>
      </c>
      <c r="N699" s="735">
        <v>18904.169969395654</v>
      </c>
    </row>
    <row r="700" spans="1:14" ht="14.45" customHeight="1" x14ac:dyDescent="0.2">
      <c r="A700" s="729" t="s">
        <v>576</v>
      </c>
      <c r="B700" s="730" t="s">
        <v>577</v>
      </c>
      <c r="C700" s="731" t="s">
        <v>601</v>
      </c>
      <c r="D700" s="732" t="s">
        <v>602</v>
      </c>
      <c r="E700" s="733">
        <v>50113001</v>
      </c>
      <c r="F700" s="732" t="s">
        <v>610</v>
      </c>
      <c r="G700" s="731" t="s">
        <v>611</v>
      </c>
      <c r="H700" s="731">
        <v>126898</v>
      </c>
      <c r="I700" s="731">
        <v>126898</v>
      </c>
      <c r="J700" s="731" t="s">
        <v>845</v>
      </c>
      <c r="K700" s="731" t="s">
        <v>846</v>
      </c>
      <c r="L700" s="734">
        <v>1041.6899999999998</v>
      </c>
      <c r="M700" s="734">
        <v>1</v>
      </c>
      <c r="N700" s="735">
        <v>1041.6899999999998</v>
      </c>
    </row>
    <row r="701" spans="1:14" ht="14.45" customHeight="1" x14ac:dyDescent="0.2">
      <c r="A701" s="729" t="s">
        <v>576</v>
      </c>
      <c r="B701" s="730" t="s">
        <v>577</v>
      </c>
      <c r="C701" s="731" t="s">
        <v>601</v>
      </c>
      <c r="D701" s="732" t="s">
        <v>602</v>
      </c>
      <c r="E701" s="733">
        <v>50113001</v>
      </c>
      <c r="F701" s="732" t="s">
        <v>610</v>
      </c>
      <c r="G701" s="731" t="s">
        <v>622</v>
      </c>
      <c r="H701" s="731">
        <v>214036</v>
      </c>
      <c r="I701" s="731">
        <v>214036</v>
      </c>
      <c r="J701" s="731" t="s">
        <v>862</v>
      </c>
      <c r="K701" s="731" t="s">
        <v>863</v>
      </c>
      <c r="L701" s="734">
        <v>40.366</v>
      </c>
      <c r="M701" s="734">
        <v>5</v>
      </c>
      <c r="N701" s="735">
        <v>201.83</v>
      </c>
    </row>
    <row r="702" spans="1:14" ht="14.45" customHeight="1" x14ac:dyDescent="0.2">
      <c r="A702" s="729" t="s">
        <v>576</v>
      </c>
      <c r="B702" s="730" t="s">
        <v>577</v>
      </c>
      <c r="C702" s="731" t="s">
        <v>601</v>
      </c>
      <c r="D702" s="732" t="s">
        <v>602</v>
      </c>
      <c r="E702" s="733">
        <v>50113001</v>
      </c>
      <c r="F702" s="732" t="s">
        <v>610</v>
      </c>
      <c r="G702" s="731" t="s">
        <v>611</v>
      </c>
      <c r="H702" s="731">
        <v>198880</v>
      </c>
      <c r="I702" s="731">
        <v>98880</v>
      </c>
      <c r="J702" s="731" t="s">
        <v>1549</v>
      </c>
      <c r="K702" s="731" t="s">
        <v>1550</v>
      </c>
      <c r="L702" s="734">
        <v>201.30000037133163</v>
      </c>
      <c r="M702" s="734">
        <v>82</v>
      </c>
      <c r="N702" s="735">
        <v>16506.600030449194</v>
      </c>
    </row>
    <row r="703" spans="1:14" ht="14.45" customHeight="1" x14ac:dyDescent="0.2">
      <c r="A703" s="729" t="s">
        <v>576</v>
      </c>
      <c r="B703" s="730" t="s">
        <v>577</v>
      </c>
      <c r="C703" s="731" t="s">
        <v>601</v>
      </c>
      <c r="D703" s="732" t="s">
        <v>602</v>
      </c>
      <c r="E703" s="733">
        <v>50113001</v>
      </c>
      <c r="F703" s="732" t="s">
        <v>610</v>
      </c>
      <c r="G703" s="731" t="s">
        <v>611</v>
      </c>
      <c r="H703" s="731">
        <v>165633</v>
      </c>
      <c r="I703" s="731">
        <v>165751</v>
      </c>
      <c r="J703" s="731" t="s">
        <v>1352</v>
      </c>
      <c r="K703" s="731" t="s">
        <v>1353</v>
      </c>
      <c r="L703" s="734">
        <v>3951.6399999999994</v>
      </c>
      <c r="M703" s="734">
        <v>14</v>
      </c>
      <c r="N703" s="735">
        <v>55322.959999999992</v>
      </c>
    </row>
    <row r="704" spans="1:14" ht="14.45" customHeight="1" x14ac:dyDescent="0.2">
      <c r="A704" s="729" t="s">
        <v>576</v>
      </c>
      <c r="B704" s="730" t="s">
        <v>577</v>
      </c>
      <c r="C704" s="731" t="s">
        <v>601</v>
      </c>
      <c r="D704" s="732" t="s">
        <v>602</v>
      </c>
      <c r="E704" s="733">
        <v>50113001</v>
      </c>
      <c r="F704" s="732" t="s">
        <v>610</v>
      </c>
      <c r="G704" s="731" t="s">
        <v>611</v>
      </c>
      <c r="H704" s="731">
        <v>47249</v>
      </c>
      <c r="I704" s="731">
        <v>47249</v>
      </c>
      <c r="J704" s="731" t="s">
        <v>876</v>
      </c>
      <c r="K704" s="731" t="s">
        <v>1358</v>
      </c>
      <c r="L704" s="734">
        <v>126.5</v>
      </c>
      <c r="M704" s="734">
        <v>29</v>
      </c>
      <c r="N704" s="735">
        <v>3668.5</v>
      </c>
    </row>
    <row r="705" spans="1:14" ht="14.45" customHeight="1" x14ac:dyDescent="0.2">
      <c r="A705" s="729" t="s">
        <v>576</v>
      </c>
      <c r="B705" s="730" t="s">
        <v>577</v>
      </c>
      <c r="C705" s="731" t="s">
        <v>601</v>
      </c>
      <c r="D705" s="732" t="s">
        <v>602</v>
      </c>
      <c r="E705" s="733">
        <v>50113001</v>
      </c>
      <c r="F705" s="732" t="s">
        <v>610</v>
      </c>
      <c r="G705" s="731" t="s">
        <v>611</v>
      </c>
      <c r="H705" s="731">
        <v>193746</v>
      </c>
      <c r="I705" s="731">
        <v>93746</v>
      </c>
      <c r="J705" s="731" t="s">
        <v>893</v>
      </c>
      <c r="K705" s="731" t="s">
        <v>894</v>
      </c>
      <c r="L705" s="734">
        <v>371.90241379310339</v>
      </c>
      <c r="M705" s="734">
        <v>290</v>
      </c>
      <c r="N705" s="735">
        <v>107851.69999999998</v>
      </c>
    </row>
    <row r="706" spans="1:14" ht="14.45" customHeight="1" x14ac:dyDescent="0.2">
      <c r="A706" s="729" t="s">
        <v>576</v>
      </c>
      <c r="B706" s="730" t="s">
        <v>577</v>
      </c>
      <c r="C706" s="731" t="s">
        <v>601</v>
      </c>
      <c r="D706" s="732" t="s">
        <v>602</v>
      </c>
      <c r="E706" s="733">
        <v>50113001</v>
      </c>
      <c r="F706" s="732" t="s">
        <v>610</v>
      </c>
      <c r="G706" s="731" t="s">
        <v>611</v>
      </c>
      <c r="H706" s="731">
        <v>214355</v>
      </c>
      <c r="I706" s="731">
        <v>214355</v>
      </c>
      <c r="J706" s="731" t="s">
        <v>900</v>
      </c>
      <c r="K706" s="731" t="s">
        <v>899</v>
      </c>
      <c r="L706" s="734">
        <v>215.41</v>
      </c>
      <c r="M706" s="734">
        <v>5</v>
      </c>
      <c r="N706" s="735">
        <v>1077.05</v>
      </c>
    </row>
    <row r="707" spans="1:14" ht="14.45" customHeight="1" x14ac:dyDescent="0.2">
      <c r="A707" s="729" t="s">
        <v>576</v>
      </c>
      <c r="B707" s="730" t="s">
        <v>577</v>
      </c>
      <c r="C707" s="731" t="s">
        <v>601</v>
      </c>
      <c r="D707" s="732" t="s">
        <v>602</v>
      </c>
      <c r="E707" s="733">
        <v>50113001</v>
      </c>
      <c r="F707" s="732" t="s">
        <v>610</v>
      </c>
      <c r="G707" s="731" t="s">
        <v>611</v>
      </c>
      <c r="H707" s="731">
        <v>241678</v>
      </c>
      <c r="I707" s="731">
        <v>241678</v>
      </c>
      <c r="J707" s="731" t="s">
        <v>1551</v>
      </c>
      <c r="K707" s="731" t="s">
        <v>1552</v>
      </c>
      <c r="L707" s="734">
        <v>93.75</v>
      </c>
      <c r="M707" s="734">
        <v>1</v>
      </c>
      <c r="N707" s="735">
        <v>93.75</v>
      </c>
    </row>
    <row r="708" spans="1:14" ht="14.45" customHeight="1" x14ac:dyDescent="0.2">
      <c r="A708" s="729" t="s">
        <v>576</v>
      </c>
      <c r="B708" s="730" t="s">
        <v>577</v>
      </c>
      <c r="C708" s="731" t="s">
        <v>601</v>
      </c>
      <c r="D708" s="732" t="s">
        <v>602</v>
      </c>
      <c r="E708" s="733">
        <v>50113001</v>
      </c>
      <c r="F708" s="732" t="s">
        <v>610</v>
      </c>
      <c r="G708" s="731" t="s">
        <v>611</v>
      </c>
      <c r="H708" s="731">
        <v>51384</v>
      </c>
      <c r="I708" s="731">
        <v>51384</v>
      </c>
      <c r="J708" s="731" t="s">
        <v>907</v>
      </c>
      <c r="K708" s="731" t="s">
        <v>908</v>
      </c>
      <c r="L708" s="734">
        <v>192.5</v>
      </c>
      <c r="M708" s="734">
        <v>39</v>
      </c>
      <c r="N708" s="735">
        <v>7507.5</v>
      </c>
    </row>
    <row r="709" spans="1:14" ht="14.45" customHeight="1" x14ac:dyDescent="0.2">
      <c r="A709" s="729" t="s">
        <v>576</v>
      </c>
      <c r="B709" s="730" t="s">
        <v>577</v>
      </c>
      <c r="C709" s="731" t="s">
        <v>601</v>
      </c>
      <c r="D709" s="732" t="s">
        <v>602</v>
      </c>
      <c r="E709" s="733">
        <v>50113001</v>
      </c>
      <c r="F709" s="732" t="s">
        <v>610</v>
      </c>
      <c r="G709" s="731" t="s">
        <v>611</v>
      </c>
      <c r="H709" s="731">
        <v>51366</v>
      </c>
      <c r="I709" s="731">
        <v>51366</v>
      </c>
      <c r="J709" s="731" t="s">
        <v>907</v>
      </c>
      <c r="K709" s="731" t="s">
        <v>910</v>
      </c>
      <c r="L709" s="734">
        <v>171.60000000000002</v>
      </c>
      <c r="M709" s="734">
        <v>34</v>
      </c>
      <c r="N709" s="735">
        <v>5834.4000000000005</v>
      </c>
    </row>
    <row r="710" spans="1:14" ht="14.45" customHeight="1" x14ac:dyDescent="0.2">
      <c r="A710" s="729" t="s">
        <v>576</v>
      </c>
      <c r="B710" s="730" t="s">
        <v>577</v>
      </c>
      <c r="C710" s="731" t="s">
        <v>601</v>
      </c>
      <c r="D710" s="732" t="s">
        <v>602</v>
      </c>
      <c r="E710" s="733">
        <v>50113001</v>
      </c>
      <c r="F710" s="732" t="s">
        <v>610</v>
      </c>
      <c r="G710" s="731" t="s">
        <v>611</v>
      </c>
      <c r="H710" s="731">
        <v>51383</v>
      </c>
      <c r="I710" s="731">
        <v>51383</v>
      </c>
      <c r="J710" s="731" t="s">
        <v>907</v>
      </c>
      <c r="K710" s="731" t="s">
        <v>909</v>
      </c>
      <c r="L710" s="734">
        <v>93.5</v>
      </c>
      <c r="M710" s="734">
        <v>41</v>
      </c>
      <c r="N710" s="735">
        <v>3833.5</v>
      </c>
    </row>
    <row r="711" spans="1:14" ht="14.45" customHeight="1" x14ac:dyDescent="0.2">
      <c r="A711" s="729" t="s">
        <v>576</v>
      </c>
      <c r="B711" s="730" t="s">
        <v>577</v>
      </c>
      <c r="C711" s="731" t="s">
        <v>601</v>
      </c>
      <c r="D711" s="732" t="s">
        <v>602</v>
      </c>
      <c r="E711" s="733">
        <v>50113001</v>
      </c>
      <c r="F711" s="732" t="s">
        <v>610</v>
      </c>
      <c r="G711" s="731" t="s">
        <v>611</v>
      </c>
      <c r="H711" s="731">
        <v>157608</v>
      </c>
      <c r="I711" s="731">
        <v>57608</v>
      </c>
      <c r="J711" s="731" t="s">
        <v>919</v>
      </c>
      <c r="K711" s="731" t="s">
        <v>920</v>
      </c>
      <c r="L711" s="734">
        <v>109.55500000000001</v>
      </c>
      <c r="M711" s="734">
        <v>2</v>
      </c>
      <c r="N711" s="735">
        <v>219.11</v>
      </c>
    </row>
    <row r="712" spans="1:14" ht="14.45" customHeight="1" x14ac:dyDescent="0.2">
      <c r="A712" s="729" t="s">
        <v>576</v>
      </c>
      <c r="B712" s="730" t="s">
        <v>577</v>
      </c>
      <c r="C712" s="731" t="s">
        <v>601</v>
      </c>
      <c r="D712" s="732" t="s">
        <v>602</v>
      </c>
      <c r="E712" s="733">
        <v>50113001</v>
      </c>
      <c r="F712" s="732" t="s">
        <v>610</v>
      </c>
      <c r="G712" s="731" t="s">
        <v>611</v>
      </c>
      <c r="H712" s="731">
        <v>394712</v>
      </c>
      <c r="I712" s="731">
        <v>0</v>
      </c>
      <c r="J712" s="731" t="s">
        <v>1370</v>
      </c>
      <c r="K712" s="731" t="s">
        <v>1371</v>
      </c>
      <c r="L712" s="734">
        <v>28.75</v>
      </c>
      <c r="M712" s="734">
        <v>684</v>
      </c>
      <c r="N712" s="735">
        <v>19665</v>
      </c>
    </row>
    <row r="713" spans="1:14" ht="14.45" customHeight="1" x14ac:dyDescent="0.2">
      <c r="A713" s="729" t="s">
        <v>576</v>
      </c>
      <c r="B713" s="730" t="s">
        <v>577</v>
      </c>
      <c r="C713" s="731" t="s">
        <v>601</v>
      </c>
      <c r="D713" s="732" t="s">
        <v>602</v>
      </c>
      <c r="E713" s="733">
        <v>50113001</v>
      </c>
      <c r="F713" s="732" t="s">
        <v>610</v>
      </c>
      <c r="G713" s="731" t="s">
        <v>611</v>
      </c>
      <c r="H713" s="731">
        <v>231686</v>
      </c>
      <c r="I713" s="731">
        <v>231686</v>
      </c>
      <c r="J713" s="731" t="s">
        <v>1553</v>
      </c>
      <c r="K713" s="731" t="s">
        <v>1554</v>
      </c>
      <c r="L713" s="734">
        <v>290.53999999999996</v>
      </c>
      <c r="M713" s="734">
        <v>17</v>
      </c>
      <c r="N713" s="735">
        <v>4939.1799999999994</v>
      </c>
    </row>
    <row r="714" spans="1:14" ht="14.45" customHeight="1" x14ac:dyDescent="0.2">
      <c r="A714" s="729" t="s">
        <v>576</v>
      </c>
      <c r="B714" s="730" t="s">
        <v>577</v>
      </c>
      <c r="C714" s="731" t="s">
        <v>601</v>
      </c>
      <c r="D714" s="732" t="s">
        <v>602</v>
      </c>
      <c r="E714" s="733">
        <v>50113001</v>
      </c>
      <c r="F714" s="732" t="s">
        <v>610</v>
      </c>
      <c r="G714" s="731" t="s">
        <v>611</v>
      </c>
      <c r="H714" s="731">
        <v>134824</v>
      </c>
      <c r="I714" s="731">
        <v>134824</v>
      </c>
      <c r="J714" s="731" t="s">
        <v>1555</v>
      </c>
      <c r="K714" s="731" t="s">
        <v>1556</v>
      </c>
      <c r="L714" s="734">
        <v>326.4722222222224</v>
      </c>
      <c r="M714" s="734">
        <v>18</v>
      </c>
      <c r="N714" s="735">
        <v>5876.5000000000027</v>
      </c>
    </row>
    <row r="715" spans="1:14" ht="14.45" customHeight="1" x14ac:dyDescent="0.2">
      <c r="A715" s="729" t="s">
        <v>576</v>
      </c>
      <c r="B715" s="730" t="s">
        <v>577</v>
      </c>
      <c r="C715" s="731" t="s">
        <v>601</v>
      </c>
      <c r="D715" s="732" t="s">
        <v>602</v>
      </c>
      <c r="E715" s="733">
        <v>50113001</v>
      </c>
      <c r="F715" s="732" t="s">
        <v>610</v>
      </c>
      <c r="G715" s="731" t="s">
        <v>611</v>
      </c>
      <c r="H715" s="731">
        <v>102486</v>
      </c>
      <c r="I715" s="731">
        <v>2486</v>
      </c>
      <c r="J715" s="731" t="s">
        <v>1557</v>
      </c>
      <c r="K715" s="731" t="s">
        <v>1558</v>
      </c>
      <c r="L715" s="734">
        <v>123.28347826086956</v>
      </c>
      <c r="M715" s="734">
        <v>23</v>
      </c>
      <c r="N715" s="735">
        <v>2835.52</v>
      </c>
    </row>
    <row r="716" spans="1:14" ht="14.45" customHeight="1" x14ac:dyDescent="0.2">
      <c r="A716" s="729" t="s">
        <v>576</v>
      </c>
      <c r="B716" s="730" t="s">
        <v>577</v>
      </c>
      <c r="C716" s="731" t="s">
        <v>601</v>
      </c>
      <c r="D716" s="732" t="s">
        <v>602</v>
      </c>
      <c r="E716" s="733">
        <v>50113001</v>
      </c>
      <c r="F716" s="732" t="s">
        <v>610</v>
      </c>
      <c r="G716" s="731" t="s">
        <v>611</v>
      </c>
      <c r="H716" s="731">
        <v>107678</v>
      </c>
      <c r="I716" s="731">
        <v>107678</v>
      </c>
      <c r="J716" s="731" t="s">
        <v>929</v>
      </c>
      <c r="K716" s="731" t="s">
        <v>1559</v>
      </c>
      <c r="L716" s="734">
        <v>487.80590393209872</v>
      </c>
      <c r="M716" s="734">
        <v>2</v>
      </c>
      <c r="N716" s="735">
        <v>975.61180786419743</v>
      </c>
    </row>
    <row r="717" spans="1:14" ht="14.45" customHeight="1" x14ac:dyDescent="0.2">
      <c r="A717" s="729" t="s">
        <v>576</v>
      </c>
      <c r="B717" s="730" t="s">
        <v>577</v>
      </c>
      <c r="C717" s="731" t="s">
        <v>601</v>
      </c>
      <c r="D717" s="732" t="s">
        <v>602</v>
      </c>
      <c r="E717" s="733">
        <v>50113001</v>
      </c>
      <c r="F717" s="732" t="s">
        <v>610</v>
      </c>
      <c r="G717" s="731" t="s">
        <v>611</v>
      </c>
      <c r="H717" s="731">
        <v>900881</v>
      </c>
      <c r="I717" s="731">
        <v>0</v>
      </c>
      <c r="J717" s="731" t="s">
        <v>1560</v>
      </c>
      <c r="K717" s="731" t="s">
        <v>329</v>
      </c>
      <c r="L717" s="734">
        <v>152.8176501931643</v>
      </c>
      <c r="M717" s="734">
        <v>1</v>
      </c>
      <c r="N717" s="735">
        <v>152.8176501931643</v>
      </c>
    </row>
    <row r="718" spans="1:14" ht="14.45" customHeight="1" x14ac:dyDescent="0.2">
      <c r="A718" s="729" t="s">
        <v>576</v>
      </c>
      <c r="B718" s="730" t="s">
        <v>577</v>
      </c>
      <c r="C718" s="731" t="s">
        <v>601</v>
      </c>
      <c r="D718" s="732" t="s">
        <v>602</v>
      </c>
      <c r="E718" s="733">
        <v>50113001</v>
      </c>
      <c r="F718" s="732" t="s">
        <v>610</v>
      </c>
      <c r="G718" s="731" t="s">
        <v>611</v>
      </c>
      <c r="H718" s="731">
        <v>900441</v>
      </c>
      <c r="I718" s="731">
        <v>0</v>
      </c>
      <c r="J718" s="731" t="s">
        <v>1376</v>
      </c>
      <c r="K718" s="731" t="s">
        <v>1377</v>
      </c>
      <c r="L718" s="734">
        <v>425.63417269237624</v>
      </c>
      <c r="M718" s="734">
        <v>2</v>
      </c>
      <c r="N718" s="735">
        <v>851.26834538475248</v>
      </c>
    </row>
    <row r="719" spans="1:14" ht="14.45" customHeight="1" x14ac:dyDescent="0.2">
      <c r="A719" s="729" t="s">
        <v>576</v>
      </c>
      <c r="B719" s="730" t="s">
        <v>577</v>
      </c>
      <c r="C719" s="731" t="s">
        <v>601</v>
      </c>
      <c r="D719" s="732" t="s">
        <v>602</v>
      </c>
      <c r="E719" s="733">
        <v>50113001</v>
      </c>
      <c r="F719" s="732" t="s">
        <v>610</v>
      </c>
      <c r="G719" s="731" t="s">
        <v>611</v>
      </c>
      <c r="H719" s="731">
        <v>500989</v>
      </c>
      <c r="I719" s="731">
        <v>0</v>
      </c>
      <c r="J719" s="731" t="s">
        <v>1561</v>
      </c>
      <c r="K719" s="731" t="s">
        <v>329</v>
      </c>
      <c r="L719" s="734">
        <v>111.81274129780707</v>
      </c>
      <c r="M719" s="734">
        <v>68</v>
      </c>
      <c r="N719" s="735">
        <v>7603.26640825088</v>
      </c>
    </row>
    <row r="720" spans="1:14" ht="14.45" customHeight="1" x14ac:dyDescent="0.2">
      <c r="A720" s="729" t="s">
        <v>576</v>
      </c>
      <c r="B720" s="730" t="s">
        <v>577</v>
      </c>
      <c r="C720" s="731" t="s">
        <v>601</v>
      </c>
      <c r="D720" s="732" t="s">
        <v>602</v>
      </c>
      <c r="E720" s="733">
        <v>50113001</v>
      </c>
      <c r="F720" s="732" t="s">
        <v>610</v>
      </c>
      <c r="G720" s="731" t="s">
        <v>611</v>
      </c>
      <c r="H720" s="731">
        <v>500979</v>
      </c>
      <c r="I720" s="731">
        <v>0</v>
      </c>
      <c r="J720" s="731" t="s">
        <v>1562</v>
      </c>
      <c r="K720" s="731" t="s">
        <v>329</v>
      </c>
      <c r="L720" s="734">
        <v>112.46927839856929</v>
      </c>
      <c r="M720" s="734">
        <v>4</v>
      </c>
      <c r="N720" s="735">
        <v>449.87711359427715</v>
      </c>
    </row>
    <row r="721" spans="1:14" ht="14.45" customHeight="1" x14ac:dyDescent="0.2">
      <c r="A721" s="729" t="s">
        <v>576</v>
      </c>
      <c r="B721" s="730" t="s">
        <v>577</v>
      </c>
      <c r="C721" s="731" t="s">
        <v>601</v>
      </c>
      <c r="D721" s="732" t="s">
        <v>602</v>
      </c>
      <c r="E721" s="733">
        <v>50113001</v>
      </c>
      <c r="F721" s="732" t="s">
        <v>610</v>
      </c>
      <c r="G721" s="731" t="s">
        <v>622</v>
      </c>
      <c r="H721" s="731">
        <v>197125</v>
      </c>
      <c r="I721" s="731">
        <v>197125</v>
      </c>
      <c r="J721" s="731" t="s">
        <v>1383</v>
      </c>
      <c r="K721" s="731" t="s">
        <v>1384</v>
      </c>
      <c r="L721" s="734">
        <v>110</v>
      </c>
      <c r="M721" s="734">
        <v>1</v>
      </c>
      <c r="N721" s="735">
        <v>110</v>
      </c>
    </row>
    <row r="722" spans="1:14" ht="14.45" customHeight="1" x14ac:dyDescent="0.2">
      <c r="A722" s="729" t="s">
        <v>576</v>
      </c>
      <c r="B722" s="730" t="s">
        <v>577</v>
      </c>
      <c r="C722" s="731" t="s">
        <v>601</v>
      </c>
      <c r="D722" s="732" t="s">
        <v>602</v>
      </c>
      <c r="E722" s="733">
        <v>50113001</v>
      </c>
      <c r="F722" s="732" t="s">
        <v>610</v>
      </c>
      <c r="G722" s="731" t="s">
        <v>611</v>
      </c>
      <c r="H722" s="731">
        <v>237970</v>
      </c>
      <c r="I722" s="731">
        <v>237970</v>
      </c>
      <c r="J722" s="731" t="s">
        <v>1563</v>
      </c>
      <c r="K722" s="731" t="s">
        <v>1564</v>
      </c>
      <c r="L722" s="734">
        <v>79.78</v>
      </c>
      <c r="M722" s="734">
        <v>9</v>
      </c>
      <c r="N722" s="735">
        <v>718.02</v>
      </c>
    </row>
    <row r="723" spans="1:14" ht="14.45" customHeight="1" x14ac:dyDescent="0.2">
      <c r="A723" s="729" t="s">
        <v>576</v>
      </c>
      <c r="B723" s="730" t="s">
        <v>577</v>
      </c>
      <c r="C723" s="731" t="s">
        <v>601</v>
      </c>
      <c r="D723" s="732" t="s">
        <v>602</v>
      </c>
      <c r="E723" s="733">
        <v>50113001</v>
      </c>
      <c r="F723" s="732" t="s">
        <v>610</v>
      </c>
      <c r="G723" s="731" t="s">
        <v>611</v>
      </c>
      <c r="H723" s="731">
        <v>237329</v>
      </c>
      <c r="I723" s="731">
        <v>237329</v>
      </c>
      <c r="J723" s="731" t="s">
        <v>1389</v>
      </c>
      <c r="K723" s="731" t="s">
        <v>714</v>
      </c>
      <c r="L723" s="734">
        <v>109.59000000000003</v>
      </c>
      <c r="M723" s="734">
        <v>2</v>
      </c>
      <c r="N723" s="735">
        <v>219.18000000000006</v>
      </c>
    </row>
    <row r="724" spans="1:14" ht="14.45" customHeight="1" x14ac:dyDescent="0.2">
      <c r="A724" s="729" t="s">
        <v>576</v>
      </c>
      <c r="B724" s="730" t="s">
        <v>577</v>
      </c>
      <c r="C724" s="731" t="s">
        <v>601</v>
      </c>
      <c r="D724" s="732" t="s">
        <v>602</v>
      </c>
      <c r="E724" s="733">
        <v>50113001</v>
      </c>
      <c r="F724" s="732" t="s">
        <v>610</v>
      </c>
      <c r="G724" s="731" t="s">
        <v>611</v>
      </c>
      <c r="H724" s="731">
        <v>237330</v>
      </c>
      <c r="I724" s="731">
        <v>237330</v>
      </c>
      <c r="J724" s="731" t="s">
        <v>976</v>
      </c>
      <c r="K724" s="731" t="s">
        <v>977</v>
      </c>
      <c r="L724" s="734">
        <v>110.40434782608695</v>
      </c>
      <c r="M724" s="734">
        <v>23</v>
      </c>
      <c r="N724" s="735">
        <v>2539.2999999999997</v>
      </c>
    </row>
    <row r="725" spans="1:14" ht="14.45" customHeight="1" x14ac:dyDescent="0.2">
      <c r="A725" s="729" t="s">
        <v>576</v>
      </c>
      <c r="B725" s="730" t="s">
        <v>577</v>
      </c>
      <c r="C725" s="731" t="s">
        <v>601</v>
      </c>
      <c r="D725" s="732" t="s">
        <v>602</v>
      </c>
      <c r="E725" s="733">
        <v>50113001</v>
      </c>
      <c r="F725" s="732" t="s">
        <v>610</v>
      </c>
      <c r="G725" s="731" t="s">
        <v>611</v>
      </c>
      <c r="H725" s="731">
        <v>102684</v>
      </c>
      <c r="I725" s="731">
        <v>2684</v>
      </c>
      <c r="J725" s="731" t="s">
        <v>983</v>
      </c>
      <c r="K725" s="731" t="s">
        <v>985</v>
      </c>
      <c r="L725" s="734">
        <v>110.79655172413793</v>
      </c>
      <c r="M725" s="734">
        <v>29</v>
      </c>
      <c r="N725" s="735">
        <v>3213.1</v>
      </c>
    </row>
    <row r="726" spans="1:14" ht="14.45" customHeight="1" x14ac:dyDescent="0.2">
      <c r="A726" s="729" t="s">
        <v>576</v>
      </c>
      <c r="B726" s="730" t="s">
        <v>577</v>
      </c>
      <c r="C726" s="731" t="s">
        <v>601</v>
      </c>
      <c r="D726" s="732" t="s">
        <v>602</v>
      </c>
      <c r="E726" s="733">
        <v>50113001</v>
      </c>
      <c r="F726" s="732" t="s">
        <v>610</v>
      </c>
      <c r="G726" s="731" t="s">
        <v>622</v>
      </c>
      <c r="H726" s="731">
        <v>127738</v>
      </c>
      <c r="I726" s="731">
        <v>127738</v>
      </c>
      <c r="J726" s="731" t="s">
        <v>988</v>
      </c>
      <c r="K726" s="731" t="s">
        <v>1395</v>
      </c>
      <c r="L726" s="734">
        <v>466.67999999999995</v>
      </c>
      <c r="M726" s="734">
        <v>14</v>
      </c>
      <c r="N726" s="735">
        <v>6533.5199999999995</v>
      </c>
    </row>
    <row r="727" spans="1:14" ht="14.45" customHeight="1" x14ac:dyDescent="0.2">
      <c r="A727" s="729" t="s">
        <v>576</v>
      </c>
      <c r="B727" s="730" t="s">
        <v>577</v>
      </c>
      <c r="C727" s="731" t="s">
        <v>601</v>
      </c>
      <c r="D727" s="732" t="s">
        <v>602</v>
      </c>
      <c r="E727" s="733">
        <v>50113001</v>
      </c>
      <c r="F727" s="732" t="s">
        <v>610</v>
      </c>
      <c r="G727" s="731" t="s">
        <v>622</v>
      </c>
      <c r="H727" s="731">
        <v>127737</v>
      </c>
      <c r="I727" s="731">
        <v>127737</v>
      </c>
      <c r="J727" s="731" t="s">
        <v>988</v>
      </c>
      <c r="K727" s="731" t="s">
        <v>989</v>
      </c>
      <c r="L727" s="734">
        <v>67.39</v>
      </c>
      <c r="M727" s="734">
        <v>2</v>
      </c>
      <c r="N727" s="735">
        <v>134.78</v>
      </c>
    </row>
    <row r="728" spans="1:14" ht="14.45" customHeight="1" x14ac:dyDescent="0.2">
      <c r="A728" s="729" t="s">
        <v>576</v>
      </c>
      <c r="B728" s="730" t="s">
        <v>577</v>
      </c>
      <c r="C728" s="731" t="s">
        <v>601</v>
      </c>
      <c r="D728" s="732" t="s">
        <v>602</v>
      </c>
      <c r="E728" s="733">
        <v>50113001</v>
      </c>
      <c r="F728" s="732" t="s">
        <v>610</v>
      </c>
      <c r="G728" s="731" t="s">
        <v>622</v>
      </c>
      <c r="H728" s="731">
        <v>239965</v>
      </c>
      <c r="I728" s="731">
        <v>239965</v>
      </c>
      <c r="J728" s="731" t="s">
        <v>988</v>
      </c>
      <c r="K728" s="731" t="s">
        <v>1395</v>
      </c>
      <c r="L728" s="734">
        <v>466.64</v>
      </c>
      <c r="M728" s="734">
        <v>7</v>
      </c>
      <c r="N728" s="735">
        <v>3266.48</v>
      </c>
    </row>
    <row r="729" spans="1:14" ht="14.45" customHeight="1" x14ac:dyDescent="0.2">
      <c r="A729" s="729" t="s">
        <v>576</v>
      </c>
      <c r="B729" s="730" t="s">
        <v>577</v>
      </c>
      <c r="C729" s="731" t="s">
        <v>601</v>
      </c>
      <c r="D729" s="732" t="s">
        <v>602</v>
      </c>
      <c r="E729" s="733">
        <v>50113001</v>
      </c>
      <c r="F729" s="732" t="s">
        <v>610</v>
      </c>
      <c r="G729" s="731" t="s">
        <v>622</v>
      </c>
      <c r="H729" s="731">
        <v>239964</v>
      </c>
      <c r="I729" s="731">
        <v>239964</v>
      </c>
      <c r="J729" s="731" t="s">
        <v>988</v>
      </c>
      <c r="K729" s="731" t="s">
        <v>989</v>
      </c>
      <c r="L729" s="734">
        <v>236.78</v>
      </c>
      <c r="M729" s="734">
        <v>4</v>
      </c>
      <c r="N729" s="735">
        <v>947.12</v>
      </c>
    </row>
    <row r="730" spans="1:14" ht="14.45" customHeight="1" x14ac:dyDescent="0.2">
      <c r="A730" s="729" t="s">
        <v>576</v>
      </c>
      <c r="B730" s="730" t="s">
        <v>577</v>
      </c>
      <c r="C730" s="731" t="s">
        <v>601</v>
      </c>
      <c r="D730" s="732" t="s">
        <v>602</v>
      </c>
      <c r="E730" s="733">
        <v>50113001</v>
      </c>
      <c r="F730" s="732" t="s">
        <v>610</v>
      </c>
      <c r="G730" s="731" t="s">
        <v>329</v>
      </c>
      <c r="H730" s="731">
        <v>224479</v>
      </c>
      <c r="I730" s="731">
        <v>224479</v>
      </c>
      <c r="J730" s="731" t="s">
        <v>1565</v>
      </c>
      <c r="K730" s="731" t="s">
        <v>1566</v>
      </c>
      <c r="L730" s="734">
        <v>222.99</v>
      </c>
      <c r="M730" s="734">
        <v>2</v>
      </c>
      <c r="N730" s="735">
        <v>445.98</v>
      </c>
    </row>
    <row r="731" spans="1:14" ht="14.45" customHeight="1" x14ac:dyDescent="0.2">
      <c r="A731" s="729" t="s">
        <v>576</v>
      </c>
      <c r="B731" s="730" t="s">
        <v>577</v>
      </c>
      <c r="C731" s="731" t="s">
        <v>601</v>
      </c>
      <c r="D731" s="732" t="s">
        <v>602</v>
      </c>
      <c r="E731" s="733">
        <v>50113001</v>
      </c>
      <c r="F731" s="732" t="s">
        <v>610</v>
      </c>
      <c r="G731" s="731" t="s">
        <v>611</v>
      </c>
      <c r="H731" s="731">
        <v>194763</v>
      </c>
      <c r="I731" s="731">
        <v>94763</v>
      </c>
      <c r="J731" s="731" t="s">
        <v>1567</v>
      </c>
      <c r="K731" s="731" t="s">
        <v>1568</v>
      </c>
      <c r="L731" s="734">
        <v>212.52</v>
      </c>
      <c r="M731" s="734">
        <v>1</v>
      </c>
      <c r="N731" s="735">
        <v>212.52</v>
      </c>
    </row>
    <row r="732" spans="1:14" ht="14.45" customHeight="1" x14ac:dyDescent="0.2">
      <c r="A732" s="729" t="s">
        <v>576</v>
      </c>
      <c r="B732" s="730" t="s">
        <v>577</v>
      </c>
      <c r="C732" s="731" t="s">
        <v>601</v>
      </c>
      <c r="D732" s="732" t="s">
        <v>602</v>
      </c>
      <c r="E732" s="733">
        <v>50113001</v>
      </c>
      <c r="F732" s="732" t="s">
        <v>610</v>
      </c>
      <c r="G732" s="731" t="s">
        <v>611</v>
      </c>
      <c r="H732" s="731">
        <v>104307</v>
      </c>
      <c r="I732" s="731">
        <v>4307</v>
      </c>
      <c r="J732" s="731" t="s">
        <v>1015</v>
      </c>
      <c r="K732" s="731" t="s">
        <v>1016</v>
      </c>
      <c r="L732" s="734">
        <v>351.04999999999995</v>
      </c>
      <c r="M732" s="734">
        <v>2</v>
      </c>
      <c r="N732" s="735">
        <v>702.09999999999991</v>
      </c>
    </row>
    <row r="733" spans="1:14" ht="14.45" customHeight="1" x14ac:dyDescent="0.2">
      <c r="A733" s="729" t="s">
        <v>576</v>
      </c>
      <c r="B733" s="730" t="s">
        <v>577</v>
      </c>
      <c r="C733" s="731" t="s">
        <v>601</v>
      </c>
      <c r="D733" s="732" t="s">
        <v>602</v>
      </c>
      <c r="E733" s="733">
        <v>50113001</v>
      </c>
      <c r="F733" s="732" t="s">
        <v>610</v>
      </c>
      <c r="G733" s="731" t="s">
        <v>622</v>
      </c>
      <c r="H733" s="731">
        <v>100536</v>
      </c>
      <c r="I733" s="731">
        <v>536</v>
      </c>
      <c r="J733" s="731" t="s">
        <v>1017</v>
      </c>
      <c r="K733" s="731" t="s">
        <v>617</v>
      </c>
      <c r="L733" s="734">
        <v>49.320000000000014</v>
      </c>
      <c r="M733" s="734">
        <v>231</v>
      </c>
      <c r="N733" s="735">
        <v>11392.920000000004</v>
      </c>
    </row>
    <row r="734" spans="1:14" ht="14.45" customHeight="1" x14ac:dyDescent="0.2">
      <c r="A734" s="729" t="s">
        <v>576</v>
      </c>
      <c r="B734" s="730" t="s">
        <v>577</v>
      </c>
      <c r="C734" s="731" t="s">
        <v>601</v>
      </c>
      <c r="D734" s="732" t="s">
        <v>602</v>
      </c>
      <c r="E734" s="733">
        <v>50113001</v>
      </c>
      <c r="F734" s="732" t="s">
        <v>610</v>
      </c>
      <c r="G734" s="731" t="s">
        <v>622</v>
      </c>
      <c r="H734" s="731">
        <v>187607</v>
      </c>
      <c r="I734" s="731">
        <v>187607</v>
      </c>
      <c r="J734" s="731" t="s">
        <v>1411</v>
      </c>
      <c r="K734" s="731" t="s">
        <v>1412</v>
      </c>
      <c r="L734" s="734">
        <v>273.89999999999998</v>
      </c>
      <c r="M734" s="734">
        <v>2</v>
      </c>
      <c r="N734" s="735">
        <v>547.79999999999995</v>
      </c>
    </row>
    <row r="735" spans="1:14" ht="14.45" customHeight="1" x14ac:dyDescent="0.2">
      <c r="A735" s="729" t="s">
        <v>576</v>
      </c>
      <c r="B735" s="730" t="s">
        <v>577</v>
      </c>
      <c r="C735" s="731" t="s">
        <v>601</v>
      </c>
      <c r="D735" s="732" t="s">
        <v>602</v>
      </c>
      <c r="E735" s="733">
        <v>50113001</v>
      </c>
      <c r="F735" s="732" t="s">
        <v>610</v>
      </c>
      <c r="G735" s="731" t="s">
        <v>611</v>
      </c>
      <c r="H735" s="731">
        <v>100874</v>
      </c>
      <c r="I735" s="731">
        <v>874</v>
      </c>
      <c r="J735" s="731" t="s">
        <v>1413</v>
      </c>
      <c r="K735" s="731" t="s">
        <v>1414</v>
      </c>
      <c r="L735" s="734">
        <v>80.517857142857139</v>
      </c>
      <c r="M735" s="734">
        <v>28</v>
      </c>
      <c r="N735" s="735">
        <v>2254.5</v>
      </c>
    </row>
    <row r="736" spans="1:14" ht="14.45" customHeight="1" x14ac:dyDescent="0.2">
      <c r="A736" s="729" t="s">
        <v>576</v>
      </c>
      <c r="B736" s="730" t="s">
        <v>577</v>
      </c>
      <c r="C736" s="731" t="s">
        <v>601</v>
      </c>
      <c r="D736" s="732" t="s">
        <v>602</v>
      </c>
      <c r="E736" s="733">
        <v>50113001</v>
      </c>
      <c r="F736" s="732" t="s">
        <v>610</v>
      </c>
      <c r="G736" s="731" t="s">
        <v>611</v>
      </c>
      <c r="H736" s="731">
        <v>200863</v>
      </c>
      <c r="I736" s="731">
        <v>200863</v>
      </c>
      <c r="J736" s="731" t="s">
        <v>1028</v>
      </c>
      <c r="K736" s="731" t="s">
        <v>1029</v>
      </c>
      <c r="L736" s="734">
        <v>85.45</v>
      </c>
      <c r="M736" s="734">
        <v>2</v>
      </c>
      <c r="N736" s="735">
        <v>170.9</v>
      </c>
    </row>
    <row r="737" spans="1:14" ht="14.45" customHeight="1" x14ac:dyDescent="0.2">
      <c r="A737" s="729" t="s">
        <v>576</v>
      </c>
      <c r="B737" s="730" t="s">
        <v>577</v>
      </c>
      <c r="C737" s="731" t="s">
        <v>601</v>
      </c>
      <c r="D737" s="732" t="s">
        <v>602</v>
      </c>
      <c r="E737" s="733">
        <v>50113001</v>
      </c>
      <c r="F737" s="732" t="s">
        <v>610</v>
      </c>
      <c r="G737" s="731" t="s">
        <v>611</v>
      </c>
      <c r="H737" s="731">
        <v>100876</v>
      </c>
      <c r="I737" s="731">
        <v>876</v>
      </c>
      <c r="J737" s="731" t="s">
        <v>1028</v>
      </c>
      <c r="K737" s="731" t="s">
        <v>1414</v>
      </c>
      <c r="L737" s="734">
        <v>73.609999999999985</v>
      </c>
      <c r="M737" s="734">
        <v>1</v>
      </c>
      <c r="N737" s="735">
        <v>73.609999999999985</v>
      </c>
    </row>
    <row r="738" spans="1:14" ht="14.45" customHeight="1" x14ac:dyDescent="0.2">
      <c r="A738" s="729" t="s">
        <v>576</v>
      </c>
      <c r="B738" s="730" t="s">
        <v>577</v>
      </c>
      <c r="C738" s="731" t="s">
        <v>601</v>
      </c>
      <c r="D738" s="732" t="s">
        <v>602</v>
      </c>
      <c r="E738" s="733">
        <v>50113001</v>
      </c>
      <c r="F738" s="732" t="s">
        <v>610</v>
      </c>
      <c r="G738" s="731" t="s">
        <v>622</v>
      </c>
      <c r="H738" s="731">
        <v>118172</v>
      </c>
      <c r="I738" s="731">
        <v>18172</v>
      </c>
      <c r="J738" s="731" t="s">
        <v>1051</v>
      </c>
      <c r="K738" s="731" t="s">
        <v>1419</v>
      </c>
      <c r="L738" s="734">
        <v>390.5</v>
      </c>
      <c r="M738" s="734">
        <v>16</v>
      </c>
      <c r="N738" s="735">
        <v>6248</v>
      </c>
    </row>
    <row r="739" spans="1:14" ht="14.45" customHeight="1" x14ac:dyDescent="0.2">
      <c r="A739" s="729" t="s">
        <v>576</v>
      </c>
      <c r="B739" s="730" t="s">
        <v>577</v>
      </c>
      <c r="C739" s="731" t="s">
        <v>601</v>
      </c>
      <c r="D739" s="732" t="s">
        <v>602</v>
      </c>
      <c r="E739" s="733">
        <v>50113001</v>
      </c>
      <c r="F739" s="732" t="s">
        <v>610</v>
      </c>
      <c r="G739" s="731" t="s">
        <v>622</v>
      </c>
      <c r="H739" s="731">
        <v>118175</v>
      </c>
      <c r="I739" s="731">
        <v>18175</v>
      </c>
      <c r="J739" s="731" t="s">
        <v>1051</v>
      </c>
      <c r="K739" s="731" t="s">
        <v>1420</v>
      </c>
      <c r="L739" s="734">
        <v>627</v>
      </c>
      <c r="M739" s="734">
        <v>9</v>
      </c>
      <c r="N739" s="735">
        <v>5643</v>
      </c>
    </row>
    <row r="740" spans="1:14" ht="14.45" customHeight="1" x14ac:dyDescent="0.2">
      <c r="A740" s="729" t="s">
        <v>576</v>
      </c>
      <c r="B740" s="730" t="s">
        <v>577</v>
      </c>
      <c r="C740" s="731" t="s">
        <v>601</v>
      </c>
      <c r="D740" s="732" t="s">
        <v>602</v>
      </c>
      <c r="E740" s="733">
        <v>50113001</v>
      </c>
      <c r="F740" s="732" t="s">
        <v>610</v>
      </c>
      <c r="G740" s="731" t="s">
        <v>611</v>
      </c>
      <c r="H740" s="731">
        <v>207776</v>
      </c>
      <c r="I740" s="731">
        <v>207776</v>
      </c>
      <c r="J740" s="731" t="s">
        <v>1421</v>
      </c>
      <c r="K740" s="731" t="s">
        <v>1422</v>
      </c>
      <c r="L740" s="734">
        <v>256.52884187082407</v>
      </c>
      <c r="M740" s="734">
        <v>449</v>
      </c>
      <c r="N740" s="735">
        <v>115181.45000000001</v>
      </c>
    </row>
    <row r="741" spans="1:14" ht="14.45" customHeight="1" x14ac:dyDescent="0.2">
      <c r="A741" s="729" t="s">
        <v>576</v>
      </c>
      <c r="B741" s="730" t="s">
        <v>577</v>
      </c>
      <c r="C741" s="731" t="s">
        <v>601</v>
      </c>
      <c r="D741" s="732" t="s">
        <v>602</v>
      </c>
      <c r="E741" s="733">
        <v>50113001</v>
      </c>
      <c r="F741" s="732" t="s">
        <v>610</v>
      </c>
      <c r="G741" s="731" t="s">
        <v>611</v>
      </c>
      <c r="H741" s="731">
        <v>241679</v>
      </c>
      <c r="I741" s="731">
        <v>241679</v>
      </c>
      <c r="J741" s="731" t="s">
        <v>1053</v>
      </c>
      <c r="K741" s="731" t="s">
        <v>1054</v>
      </c>
      <c r="L741" s="734">
        <v>59.390000000000008</v>
      </c>
      <c r="M741" s="734">
        <v>6</v>
      </c>
      <c r="N741" s="735">
        <v>356.34000000000003</v>
      </c>
    </row>
    <row r="742" spans="1:14" ht="14.45" customHeight="1" x14ac:dyDescent="0.2">
      <c r="A742" s="729" t="s">
        <v>576</v>
      </c>
      <c r="B742" s="730" t="s">
        <v>577</v>
      </c>
      <c r="C742" s="731" t="s">
        <v>601</v>
      </c>
      <c r="D742" s="732" t="s">
        <v>602</v>
      </c>
      <c r="E742" s="733">
        <v>50113001</v>
      </c>
      <c r="F742" s="732" t="s">
        <v>610</v>
      </c>
      <c r="G742" s="731" t="s">
        <v>611</v>
      </c>
      <c r="H742" s="731">
        <v>161489</v>
      </c>
      <c r="I742" s="731">
        <v>161489</v>
      </c>
      <c r="J742" s="731" t="s">
        <v>1569</v>
      </c>
      <c r="K742" s="731" t="s">
        <v>1570</v>
      </c>
      <c r="L742" s="734">
        <v>784.14600000000019</v>
      </c>
      <c r="M742" s="734">
        <v>2</v>
      </c>
      <c r="N742" s="735">
        <v>1568.2920000000004</v>
      </c>
    </row>
    <row r="743" spans="1:14" ht="14.45" customHeight="1" x14ac:dyDescent="0.2">
      <c r="A743" s="729" t="s">
        <v>576</v>
      </c>
      <c r="B743" s="730" t="s">
        <v>577</v>
      </c>
      <c r="C743" s="731" t="s">
        <v>601</v>
      </c>
      <c r="D743" s="732" t="s">
        <v>602</v>
      </c>
      <c r="E743" s="733">
        <v>50113001</v>
      </c>
      <c r="F743" s="732" t="s">
        <v>610</v>
      </c>
      <c r="G743" s="731" t="s">
        <v>611</v>
      </c>
      <c r="H743" s="731">
        <v>118304</v>
      </c>
      <c r="I743" s="731">
        <v>18304</v>
      </c>
      <c r="J743" s="731" t="s">
        <v>1055</v>
      </c>
      <c r="K743" s="731" t="s">
        <v>1056</v>
      </c>
      <c r="L743" s="734">
        <v>185.60999999999999</v>
      </c>
      <c r="M743" s="734">
        <v>87</v>
      </c>
      <c r="N743" s="735">
        <v>16148.069999999998</v>
      </c>
    </row>
    <row r="744" spans="1:14" ht="14.45" customHeight="1" x14ac:dyDescent="0.2">
      <c r="A744" s="729" t="s">
        <v>576</v>
      </c>
      <c r="B744" s="730" t="s">
        <v>577</v>
      </c>
      <c r="C744" s="731" t="s">
        <v>601</v>
      </c>
      <c r="D744" s="732" t="s">
        <v>602</v>
      </c>
      <c r="E744" s="733">
        <v>50113001</v>
      </c>
      <c r="F744" s="732" t="s">
        <v>610</v>
      </c>
      <c r="G744" s="731" t="s">
        <v>611</v>
      </c>
      <c r="H744" s="731">
        <v>118305</v>
      </c>
      <c r="I744" s="731">
        <v>18305</v>
      </c>
      <c r="J744" s="731" t="s">
        <v>1055</v>
      </c>
      <c r="K744" s="731" t="s">
        <v>1057</v>
      </c>
      <c r="L744" s="734">
        <v>242</v>
      </c>
      <c r="M744" s="734">
        <v>63</v>
      </c>
      <c r="N744" s="735">
        <v>15246</v>
      </c>
    </row>
    <row r="745" spans="1:14" ht="14.45" customHeight="1" x14ac:dyDescent="0.2">
      <c r="A745" s="729" t="s">
        <v>576</v>
      </c>
      <c r="B745" s="730" t="s">
        <v>577</v>
      </c>
      <c r="C745" s="731" t="s">
        <v>601</v>
      </c>
      <c r="D745" s="732" t="s">
        <v>602</v>
      </c>
      <c r="E745" s="733">
        <v>50113001</v>
      </c>
      <c r="F745" s="732" t="s">
        <v>610</v>
      </c>
      <c r="G745" s="731" t="s">
        <v>611</v>
      </c>
      <c r="H745" s="731">
        <v>159357</v>
      </c>
      <c r="I745" s="731">
        <v>59357</v>
      </c>
      <c r="J745" s="731" t="s">
        <v>1058</v>
      </c>
      <c r="K745" s="731" t="s">
        <v>1059</v>
      </c>
      <c r="L745" s="734">
        <v>188.88000000000005</v>
      </c>
      <c r="M745" s="734">
        <v>47</v>
      </c>
      <c r="N745" s="735">
        <v>8877.3600000000024</v>
      </c>
    </row>
    <row r="746" spans="1:14" ht="14.45" customHeight="1" x14ac:dyDescent="0.2">
      <c r="A746" s="729" t="s">
        <v>576</v>
      </c>
      <c r="B746" s="730" t="s">
        <v>577</v>
      </c>
      <c r="C746" s="731" t="s">
        <v>601</v>
      </c>
      <c r="D746" s="732" t="s">
        <v>602</v>
      </c>
      <c r="E746" s="733">
        <v>50113001</v>
      </c>
      <c r="F746" s="732" t="s">
        <v>610</v>
      </c>
      <c r="G746" s="731" t="s">
        <v>329</v>
      </c>
      <c r="H746" s="731">
        <v>846853</v>
      </c>
      <c r="I746" s="731">
        <v>124418</v>
      </c>
      <c r="J746" s="731" t="s">
        <v>1571</v>
      </c>
      <c r="K746" s="731" t="s">
        <v>987</v>
      </c>
      <c r="L746" s="734">
        <v>715</v>
      </c>
      <c r="M746" s="734">
        <v>15</v>
      </c>
      <c r="N746" s="735">
        <v>10725</v>
      </c>
    </row>
    <row r="747" spans="1:14" ht="14.45" customHeight="1" x14ac:dyDescent="0.2">
      <c r="A747" s="729" t="s">
        <v>576</v>
      </c>
      <c r="B747" s="730" t="s">
        <v>577</v>
      </c>
      <c r="C747" s="731" t="s">
        <v>601</v>
      </c>
      <c r="D747" s="732" t="s">
        <v>602</v>
      </c>
      <c r="E747" s="733">
        <v>50113001</v>
      </c>
      <c r="F747" s="732" t="s">
        <v>610</v>
      </c>
      <c r="G747" s="731" t="s">
        <v>329</v>
      </c>
      <c r="H747" s="731">
        <v>235904</v>
      </c>
      <c r="I747" s="731">
        <v>235904</v>
      </c>
      <c r="J747" s="731" t="s">
        <v>1571</v>
      </c>
      <c r="K747" s="731" t="s">
        <v>1572</v>
      </c>
      <c r="L747" s="734">
        <v>1430</v>
      </c>
      <c r="M747" s="734">
        <v>4</v>
      </c>
      <c r="N747" s="735">
        <v>5720</v>
      </c>
    </row>
    <row r="748" spans="1:14" ht="14.45" customHeight="1" x14ac:dyDescent="0.2">
      <c r="A748" s="729" t="s">
        <v>576</v>
      </c>
      <c r="B748" s="730" t="s">
        <v>577</v>
      </c>
      <c r="C748" s="731" t="s">
        <v>601</v>
      </c>
      <c r="D748" s="732" t="s">
        <v>602</v>
      </c>
      <c r="E748" s="733">
        <v>50113001</v>
      </c>
      <c r="F748" s="732" t="s">
        <v>610</v>
      </c>
      <c r="G748" s="731" t="s">
        <v>622</v>
      </c>
      <c r="H748" s="731">
        <v>220105</v>
      </c>
      <c r="I748" s="731">
        <v>220105</v>
      </c>
      <c r="J748" s="731" t="s">
        <v>1425</v>
      </c>
      <c r="K748" s="731" t="s">
        <v>1426</v>
      </c>
      <c r="L748" s="734">
        <v>502.33333333333331</v>
      </c>
      <c r="M748" s="734">
        <v>75</v>
      </c>
      <c r="N748" s="735">
        <v>37675</v>
      </c>
    </row>
    <row r="749" spans="1:14" ht="14.45" customHeight="1" x14ac:dyDescent="0.2">
      <c r="A749" s="729" t="s">
        <v>576</v>
      </c>
      <c r="B749" s="730" t="s">
        <v>577</v>
      </c>
      <c r="C749" s="731" t="s">
        <v>601</v>
      </c>
      <c r="D749" s="732" t="s">
        <v>602</v>
      </c>
      <c r="E749" s="733">
        <v>50113001</v>
      </c>
      <c r="F749" s="732" t="s">
        <v>610</v>
      </c>
      <c r="G749" s="731" t="s">
        <v>622</v>
      </c>
      <c r="H749" s="731">
        <v>160320</v>
      </c>
      <c r="I749" s="731">
        <v>160320</v>
      </c>
      <c r="J749" s="731" t="s">
        <v>1573</v>
      </c>
      <c r="K749" s="731" t="s">
        <v>1574</v>
      </c>
      <c r="L749" s="734">
        <v>13858.927659574469</v>
      </c>
      <c r="M749" s="734">
        <v>5.17</v>
      </c>
      <c r="N749" s="735">
        <v>71650.656000000003</v>
      </c>
    </row>
    <row r="750" spans="1:14" ht="14.45" customHeight="1" x14ac:dyDescent="0.2">
      <c r="A750" s="729" t="s">
        <v>576</v>
      </c>
      <c r="B750" s="730" t="s">
        <v>577</v>
      </c>
      <c r="C750" s="731" t="s">
        <v>601</v>
      </c>
      <c r="D750" s="732" t="s">
        <v>602</v>
      </c>
      <c r="E750" s="733">
        <v>50113001</v>
      </c>
      <c r="F750" s="732" t="s">
        <v>610</v>
      </c>
      <c r="G750" s="731" t="s">
        <v>611</v>
      </c>
      <c r="H750" s="731">
        <v>200240</v>
      </c>
      <c r="I750" s="731">
        <v>200240</v>
      </c>
      <c r="J750" s="731" t="s">
        <v>1575</v>
      </c>
      <c r="K750" s="731" t="s">
        <v>1576</v>
      </c>
      <c r="L750" s="734">
        <v>0</v>
      </c>
      <c r="M750" s="734">
        <v>0</v>
      </c>
      <c r="N750" s="735">
        <v>0</v>
      </c>
    </row>
    <row r="751" spans="1:14" ht="14.45" customHeight="1" x14ac:dyDescent="0.2">
      <c r="A751" s="729" t="s">
        <v>576</v>
      </c>
      <c r="B751" s="730" t="s">
        <v>577</v>
      </c>
      <c r="C751" s="731" t="s">
        <v>601</v>
      </c>
      <c r="D751" s="732" t="s">
        <v>602</v>
      </c>
      <c r="E751" s="733">
        <v>50113001</v>
      </c>
      <c r="F751" s="732" t="s">
        <v>610</v>
      </c>
      <c r="G751" s="731" t="s">
        <v>622</v>
      </c>
      <c r="H751" s="731">
        <v>109711</v>
      </c>
      <c r="I751" s="731">
        <v>9711</v>
      </c>
      <c r="J751" s="731" t="s">
        <v>1079</v>
      </c>
      <c r="K751" s="731" t="s">
        <v>1434</v>
      </c>
      <c r="L751" s="734">
        <v>171.04714285714286</v>
      </c>
      <c r="M751" s="734">
        <v>7</v>
      </c>
      <c r="N751" s="735">
        <v>1197.33</v>
      </c>
    </row>
    <row r="752" spans="1:14" ht="14.45" customHeight="1" x14ac:dyDescent="0.2">
      <c r="A752" s="729" t="s">
        <v>576</v>
      </c>
      <c r="B752" s="730" t="s">
        <v>577</v>
      </c>
      <c r="C752" s="731" t="s">
        <v>601</v>
      </c>
      <c r="D752" s="732" t="s">
        <v>602</v>
      </c>
      <c r="E752" s="733">
        <v>50113001</v>
      </c>
      <c r="F752" s="732" t="s">
        <v>610</v>
      </c>
      <c r="G752" s="731" t="s">
        <v>611</v>
      </c>
      <c r="H752" s="731">
        <v>173399</v>
      </c>
      <c r="I752" s="731">
        <v>173399</v>
      </c>
      <c r="J752" s="731" t="s">
        <v>1577</v>
      </c>
      <c r="K752" s="731" t="s">
        <v>1578</v>
      </c>
      <c r="L752" s="734">
        <v>12297.11</v>
      </c>
      <c r="M752" s="734">
        <v>31</v>
      </c>
      <c r="N752" s="735">
        <v>381210.41000000003</v>
      </c>
    </row>
    <row r="753" spans="1:14" ht="14.45" customHeight="1" x14ac:dyDescent="0.2">
      <c r="A753" s="729" t="s">
        <v>576</v>
      </c>
      <c r="B753" s="730" t="s">
        <v>577</v>
      </c>
      <c r="C753" s="731" t="s">
        <v>601</v>
      </c>
      <c r="D753" s="732" t="s">
        <v>602</v>
      </c>
      <c r="E753" s="733">
        <v>50113001</v>
      </c>
      <c r="F753" s="732" t="s">
        <v>610</v>
      </c>
      <c r="G753" s="731" t="s">
        <v>611</v>
      </c>
      <c r="H753" s="731">
        <v>230920</v>
      </c>
      <c r="I753" s="731">
        <v>230920</v>
      </c>
      <c r="J753" s="731" t="s">
        <v>1437</v>
      </c>
      <c r="K753" s="731" t="s">
        <v>1438</v>
      </c>
      <c r="L753" s="734">
        <v>685.36000000000013</v>
      </c>
      <c r="M753" s="734">
        <v>64</v>
      </c>
      <c r="N753" s="735">
        <v>43863.040000000008</v>
      </c>
    </row>
    <row r="754" spans="1:14" ht="14.45" customHeight="1" x14ac:dyDescent="0.2">
      <c r="A754" s="729" t="s">
        <v>576</v>
      </c>
      <c r="B754" s="730" t="s">
        <v>577</v>
      </c>
      <c r="C754" s="731" t="s">
        <v>601</v>
      </c>
      <c r="D754" s="732" t="s">
        <v>602</v>
      </c>
      <c r="E754" s="733">
        <v>50113001</v>
      </c>
      <c r="F754" s="732" t="s">
        <v>610</v>
      </c>
      <c r="G754" s="731" t="s">
        <v>611</v>
      </c>
      <c r="H754" s="731">
        <v>230918</v>
      </c>
      <c r="I754" s="731">
        <v>230918</v>
      </c>
      <c r="J754" s="731" t="s">
        <v>1439</v>
      </c>
      <c r="K754" s="731" t="s">
        <v>1440</v>
      </c>
      <c r="L754" s="734">
        <v>147.62000000000003</v>
      </c>
      <c r="M754" s="734">
        <v>20</v>
      </c>
      <c r="N754" s="735">
        <v>2952.4000000000005</v>
      </c>
    </row>
    <row r="755" spans="1:14" ht="14.45" customHeight="1" x14ac:dyDescent="0.2">
      <c r="A755" s="729" t="s">
        <v>576</v>
      </c>
      <c r="B755" s="730" t="s">
        <v>577</v>
      </c>
      <c r="C755" s="731" t="s">
        <v>601</v>
      </c>
      <c r="D755" s="732" t="s">
        <v>602</v>
      </c>
      <c r="E755" s="733">
        <v>50113001</v>
      </c>
      <c r="F755" s="732" t="s">
        <v>610</v>
      </c>
      <c r="G755" s="731" t="s">
        <v>611</v>
      </c>
      <c r="H755" s="731">
        <v>154269</v>
      </c>
      <c r="I755" s="731">
        <v>154269</v>
      </c>
      <c r="J755" s="731" t="s">
        <v>1579</v>
      </c>
      <c r="K755" s="731" t="s">
        <v>1580</v>
      </c>
      <c r="L755" s="734">
        <v>14558.876270039451</v>
      </c>
      <c r="M755" s="734">
        <v>1</v>
      </c>
      <c r="N755" s="735">
        <v>14558.876270039451</v>
      </c>
    </row>
    <row r="756" spans="1:14" ht="14.45" customHeight="1" x14ac:dyDescent="0.2">
      <c r="A756" s="729" t="s">
        <v>576</v>
      </c>
      <c r="B756" s="730" t="s">
        <v>577</v>
      </c>
      <c r="C756" s="731" t="s">
        <v>601</v>
      </c>
      <c r="D756" s="732" t="s">
        <v>602</v>
      </c>
      <c r="E756" s="733">
        <v>50113001</v>
      </c>
      <c r="F756" s="732" t="s">
        <v>610</v>
      </c>
      <c r="G756" s="731" t="s">
        <v>611</v>
      </c>
      <c r="H756" s="731">
        <v>216573</v>
      </c>
      <c r="I756" s="731">
        <v>216573</v>
      </c>
      <c r="J756" s="731" t="s">
        <v>1441</v>
      </c>
      <c r="K756" s="731" t="s">
        <v>1442</v>
      </c>
      <c r="L756" s="734">
        <v>61.700000000000017</v>
      </c>
      <c r="M756" s="734">
        <v>3</v>
      </c>
      <c r="N756" s="735">
        <v>185.10000000000005</v>
      </c>
    </row>
    <row r="757" spans="1:14" ht="14.45" customHeight="1" x14ac:dyDescent="0.2">
      <c r="A757" s="729" t="s">
        <v>576</v>
      </c>
      <c r="B757" s="730" t="s">
        <v>577</v>
      </c>
      <c r="C757" s="731" t="s">
        <v>601</v>
      </c>
      <c r="D757" s="732" t="s">
        <v>602</v>
      </c>
      <c r="E757" s="733">
        <v>50113001</v>
      </c>
      <c r="F757" s="732" t="s">
        <v>610</v>
      </c>
      <c r="G757" s="731" t="s">
        <v>611</v>
      </c>
      <c r="H757" s="731">
        <v>100610</v>
      </c>
      <c r="I757" s="731">
        <v>610</v>
      </c>
      <c r="J757" s="731" t="s">
        <v>1097</v>
      </c>
      <c r="K757" s="731" t="s">
        <v>1098</v>
      </c>
      <c r="L757" s="734">
        <v>62.059999999999995</v>
      </c>
      <c r="M757" s="734">
        <v>2</v>
      </c>
      <c r="N757" s="735">
        <v>124.11999999999999</v>
      </c>
    </row>
    <row r="758" spans="1:14" ht="14.45" customHeight="1" x14ac:dyDescent="0.2">
      <c r="A758" s="729" t="s">
        <v>576</v>
      </c>
      <c r="B758" s="730" t="s">
        <v>577</v>
      </c>
      <c r="C758" s="731" t="s">
        <v>601</v>
      </c>
      <c r="D758" s="732" t="s">
        <v>602</v>
      </c>
      <c r="E758" s="733">
        <v>50113001</v>
      </c>
      <c r="F758" s="732" t="s">
        <v>610</v>
      </c>
      <c r="G758" s="731" t="s">
        <v>611</v>
      </c>
      <c r="H758" s="731">
        <v>100612</v>
      </c>
      <c r="I758" s="731">
        <v>612</v>
      </c>
      <c r="J758" s="731" t="s">
        <v>1099</v>
      </c>
      <c r="K758" s="731" t="s">
        <v>665</v>
      </c>
      <c r="L758" s="734">
        <v>67.580000000000013</v>
      </c>
      <c r="M758" s="734">
        <v>1</v>
      </c>
      <c r="N758" s="735">
        <v>67.580000000000013</v>
      </c>
    </row>
    <row r="759" spans="1:14" ht="14.45" customHeight="1" x14ac:dyDescent="0.2">
      <c r="A759" s="729" t="s">
        <v>576</v>
      </c>
      <c r="B759" s="730" t="s">
        <v>577</v>
      </c>
      <c r="C759" s="731" t="s">
        <v>601</v>
      </c>
      <c r="D759" s="732" t="s">
        <v>602</v>
      </c>
      <c r="E759" s="733">
        <v>50113001</v>
      </c>
      <c r="F759" s="732" t="s">
        <v>610</v>
      </c>
      <c r="G759" s="731" t="s">
        <v>611</v>
      </c>
      <c r="H759" s="731">
        <v>128178</v>
      </c>
      <c r="I759" s="731">
        <v>28178</v>
      </c>
      <c r="J759" s="731" t="s">
        <v>1581</v>
      </c>
      <c r="K759" s="731" t="s">
        <v>1582</v>
      </c>
      <c r="L759" s="734">
        <v>1292.5199999999998</v>
      </c>
      <c r="M759" s="734">
        <v>36</v>
      </c>
      <c r="N759" s="735">
        <v>46530.719999999994</v>
      </c>
    </row>
    <row r="760" spans="1:14" ht="14.45" customHeight="1" x14ac:dyDescent="0.2">
      <c r="A760" s="729" t="s">
        <v>576</v>
      </c>
      <c r="B760" s="730" t="s">
        <v>577</v>
      </c>
      <c r="C760" s="731" t="s">
        <v>601</v>
      </c>
      <c r="D760" s="732" t="s">
        <v>602</v>
      </c>
      <c r="E760" s="733">
        <v>50113001</v>
      </c>
      <c r="F760" s="732" t="s">
        <v>610</v>
      </c>
      <c r="G760" s="731" t="s">
        <v>611</v>
      </c>
      <c r="H760" s="731">
        <v>128176</v>
      </c>
      <c r="I760" s="731">
        <v>28176</v>
      </c>
      <c r="J760" s="731" t="s">
        <v>1581</v>
      </c>
      <c r="K760" s="731" t="s">
        <v>1583</v>
      </c>
      <c r="L760" s="734">
        <v>6775.76</v>
      </c>
      <c r="M760" s="734">
        <v>10</v>
      </c>
      <c r="N760" s="735">
        <v>67757.600000000006</v>
      </c>
    </row>
    <row r="761" spans="1:14" ht="14.45" customHeight="1" x14ac:dyDescent="0.2">
      <c r="A761" s="729" t="s">
        <v>576</v>
      </c>
      <c r="B761" s="730" t="s">
        <v>577</v>
      </c>
      <c r="C761" s="731" t="s">
        <v>601</v>
      </c>
      <c r="D761" s="732" t="s">
        <v>602</v>
      </c>
      <c r="E761" s="733">
        <v>50113001</v>
      </c>
      <c r="F761" s="732" t="s">
        <v>610</v>
      </c>
      <c r="G761" s="731" t="s">
        <v>611</v>
      </c>
      <c r="H761" s="731">
        <v>850095</v>
      </c>
      <c r="I761" s="731">
        <v>120406</v>
      </c>
      <c r="J761" s="731" t="s">
        <v>1584</v>
      </c>
      <c r="K761" s="731" t="s">
        <v>1585</v>
      </c>
      <c r="L761" s="734">
        <v>58.393846153846148</v>
      </c>
      <c r="M761" s="734">
        <v>26</v>
      </c>
      <c r="N761" s="735">
        <v>1518.2399999999998</v>
      </c>
    </row>
    <row r="762" spans="1:14" ht="14.45" customHeight="1" x14ac:dyDescent="0.2">
      <c r="A762" s="729" t="s">
        <v>576</v>
      </c>
      <c r="B762" s="730" t="s">
        <v>577</v>
      </c>
      <c r="C762" s="731" t="s">
        <v>601</v>
      </c>
      <c r="D762" s="732" t="s">
        <v>602</v>
      </c>
      <c r="E762" s="733">
        <v>50113001</v>
      </c>
      <c r="F762" s="732" t="s">
        <v>610</v>
      </c>
      <c r="G762" s="731" t="s">
        <v>611</v>
      </c>
      <c r="H762" s="731">
        <v>216469</v>
      </c>
      <c r="I762" s="731">
        <v>216469</v>
      </c>
      <c r="J762" s="731" t="s">
        <v>1584</v>
      </c>
      <c r="K762" s="731" t="s">
        <v>1585</v>
      </c>
      <c r="L762" s="734">
        <v>58.389999999999993</v>
      </c>
      <c r="M762" s="734">
        <v>15</v>
      </c>
      <c r="N762" s="735">
        <v>875.84999999999991</v>
      </c>
    </row>
    <row r="763" spans="1:14" ht="14.45" customHeight="1" x14ac:dyDescent="0.2">
      <c r="A763" s="729" t="s">
        <v>576</v>
      </c>
      <c r="B763" s="730" t="s">
        <v>577</v>
      </c>
      <c r="C763" s="731" t="s">
        <v>601</v>
      </c>
      <c r="D763" s="732" t="s">
        <v>602</v>
      </c>
      <c r="E763" s="733">
        <v>50113001</v>
      </c>
      <c r="F763" s="732" t="s">
        <v>610</v>
      </c>
      <c r="G763" s="731" t="s">
        <v>611</v>
      </c>
      <c r="H763" s="731">
        <v>226000</v>
      </c>
      <c r="I763" s="731">
        <v>226000</v>
      </c>
      <c r="J763" s="731" t="s">
        <v>1449</v>
      </c>
      <c r="K763" s="731" t="s">
        <v>1450</v>
      </c>
      <c r="L763" s="734">
        <v>312.14</v>
      </c>
      <c r="M763" s="734">
        <v>2</v>
      </c>
      <c r="N763" s="735">
        <v>624.28</v>
      </c>
    </row>
    <row r="764" spans="1:14" ht="14.45" customHeight="1" x14ac:dyDescent="0.2">
      <c r="A764" s="729" t="s">
        <v>576</v>
      </c>
      <c r="B764" s="730" t="s">
        <v>577</v>
      </c>
      <c r="C764" s="731" t="s">
        <v>601</v>
      </c>
      <c r="D764" s="732" t="s">
        <v>602</v>
      </c>
      <c r="E764" s="733">
        <v>50113013</v>
      </c>
      <c r="F764" s="732" t="s">
        <v>1191</v>
      </c>
      <c r="G764" s="731" t="s">
        <v>611</v>
      </c>
      <c r="H764" s="731">
        <v>208820</v>
      </c>
      <c r="I764" s="731">
        <v>208820</v>
      </c>
      <c r="J764" s="731" t="s">
        <v>1518</v>
      </c>
      <c r="K764" s="731" t="s">
        <v>1519</v>
      </c>
      <c r="L764" s="734">
        <v>1932.76</v>
      </c>
      <c r="M764" s="734">
        <v>18</v>
      </c>
      <c r="N764" s="735">
        <v>34789.68</v>
      </c>
    </row>
    <row r="765" spans="1:14" ht="14.45" customHeight="1" x14ac:dyDescent="0.2">
      <c r="A765" s="729" t="s">
        <v>576</v>
      </c>
      <c r="B765" s="730" t="s">
        <v>577</v>
      </c>
      <c r="C765" s="731" t="s">
        <v>607</v>
      </c>
      <c r="D765" s="732" t="s">
        <v>608</v>
      </c>
      <c r="E765" s="733">
        <v>50113001</v>
      </c>
      <c r="F765" s="732" t="s">
        <v>610</v>
      </c>
      <c r="G765" s="731" t="s">
        <v>611</v>
      </c>
      <c r="H765" s="731">
        <v>23987</v>
      </c>
      <c r="I765" s="731">
        <v>23987</v>
      </c>
      <c r="J765" s="731" t="s">
        <v>802</v>
      </c>
      <c r="K765" s="731" t="s">
        <v>803</v>
      </c>
      <c r="L765" s="734">
        <v>169.17615384615385</v>
      </c>
      <c r="M765" s="734">
        <v>13</v>
      </c>
      <c r="N765" s="735">
        <v>2199.29</v>
      </c>
    </row>
    <row r="766" spans="1:14" ht="14.45" customHeight="1" x14ac:dyDescent="0.2">
      <c r="A766" s="729" t="s">
        <v>1586</v>
      </c>
      <c r="B766" s="730" t="s">
        <v>1587</v>
      </c>
      <c r="C766" s="731" t="s">
        <v>1588</v>
      </c>
      <c r="D766" s="732" t="s">
        <v>1589</v>
      </c>
      <c r="E766" s="733">
        <v>50113013</v>
      </c>
      <c r="F766" s="732" t="s">
        <v>1191</v>
      </c>
      <c r="G766" s="731" t="s">
        <v>622</v>
      </c>
      <c r="H766" s="731">
        <v>164831</v>
      </c>
      <c r="I766" s="731">
        <v>64831</v>
      </c>
      <c r="J766" s="731" t="s">
        <v>1204</v>
      </c>
      <c r="K766" s="731" t="s">
        <v>1205</v>
      </c>
      <c r="L766" s="734">
        <v>196.02</v>
      </c>
      <c r="M766" s="734">
        <v>0.3</v>
      </c>
      <c r="N766" s="735">
        <v>58.805999999999997</v>
      </c>
    </row>
    <row r="767" spans="1:14" ht="14.45" customHeight="1" thickBot="1" x14ac:dyDescent="0.25">
      <c r="A767" s="736" t="s">
        <v>1586</v>
      </c>
      <c r="B767" s="737" t="s">
        <v>1587</v>
      </c>
      <c r="C767" s="738" t="s">
        <v>1588</v>
      </c>
      <c r="D767" s="739" t="s">
        <v>1589</v>
      </c>
      <c r="E767" s="740">
        <v>50113013</v>
      </c>
      <c r="F767" s="739" t="s">
        <v>1191</v>
      </c>
      <c r="G767" s="738" t="s">
        <v>611</v>
      </c>
      <c r="H767" s="738">
        <v>847476</v>
      </c>
      <c r="I767" s="738">
        <v>112782</v>
      </c>
      <c r="J767" s="738" t="s">
        <v>1225</v>
      </c>
      <c r="K767" s="738" t="s">
        <v>1226</v>
      </c>
      <c r="L767" s="741">
        <v>688.43999999999994</v>
      </c>
      <c r="M767" s="741">
        <v>0.05</v>
      </c>
      <c r="N767" s="742">
        <v>34.421999999999997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AE8E0F5-D1EF-4F0C-BA1D-F59E8899C44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1590</v>
      </c>
      <c r="B5" s="727">
        <v>13672.679999999998</v>
      </c>
      <c r="C5" s="747">
        <v>5.9664446597439136E-2</v>
      </c>
      <c r="D5" s="727">
        <v>215486.90799133226</v>
      </c>
      <c r="E5" s="747">
        <v>0.94033555340256092</v>
      </c>
      <c r="F5" s="728">
        <v>229159.58799133226</v>
      </c>
    </row>
    <row r="6" spans="1:6" ht="14.45" customHeight="1" x14ac:dyDescent="0.2">
      <c r="A6" s="758" t="s">
        <v>1591</v>
      </c>
      <c r="B6" s="734">
        <v>5749.9</v>
      </c>
      <c r="C6" s="748">
        <v>2.1117513668428838E-2</v>
      </c>
      <c r="D6" s="734">
        <v>266531.20706026111</v>
      </c>
      <c r="E6" s="748">
        <v>0.97888248633157104</v>
      </c>
      <c r="F6" s="735">
        <v>272281.10706026113</v>
      </c>
    </row>
    <row r="7" spans="1:6" ht="14.45" customHeight="1" x14ac:dyDescent="0.2">
      <c r="A7" s="758" t="s">
        <v>1592</v>
      </c>
      <c r="B7" s="734">
        <v>28199.78</v>
      </c>
      <c r="C7" s="748">
        <v>0.18706762745172778</v>
      </c>
      <c r="D7" s="734">
        <v>122546.66599999998</v>
      </c>
      <c r="E7" s="748">
        <v>0.81293237254827211</v>
      </c>
      <c r="F7" s="735">
        <v>150746.446</v>
      </c>
    </row>
    <row r="8" spans="1:6" ht="14.45" customHeight="1" thickBot="1" x14ac:dyDescent="0.25">
      <c r="A8" s="759" t="s">
        <v>1593</v>
      </c>
      <c r="B8" s="750"/>
      <c r="C8" s="751">
        <v>0</v>
      </c>
      <c r="D8" s="750">
        <v>50.27</v>
      </c>
      <c r="E8" s="751">
        <v>1</v>
      </c>
      <c r="F8" s="752">
        <v>50.27</v>
      </c>
    </row>
    <row r="9" spans="1:6" ht="14.45" customHeight="1" thickBot="1" x14ac:dyDescent="0.25">
      <c r="A9" s="753" t="s">
        <v>3</v>
      </c>
      <c r="B9" s="754">
        <v>47622.36</v>
      </c>
      <c r="C9" s="755">
        <v>7.3013843108476598E-2</v>
      </c>
      <c r="D9" s="754">
        <v>604615.05105159339</v>
      </c>
      <c r="E9" s="755">
        <v>0.92698615689152342</v>
      </c>
      <c r="F9" s="756">
        <v>652237.41105159337</v>
      </c>
    </row>
    <row r="10" spans="1:6" ht="14.45" customHeight="1" thickBot="1" x14ac:dyDescent="0.25"/>
    <row r="11" spans="1:6" ht="14.45" customHeight="1" x14ac:dyDescent="0.2">
      <c r="A11" s="757" t="s">
        <v>1594</v>
      </c>
      <c r="B11" s="727"/>
      <c r="C11" s="747">
        <v>0</v>
      </c>
      <c r="D11" s="727">
        <v>6364.58</v>
      </c>
      <c r="E11" s="747">
        <v>1</v>
      </c>
      <c r="F11" s="728">
        <v>6364.58</v>
      </c>
    </row>
    <row r="12" spans="1:6" ht="14.45" customHeight="1" x14ac:dyDescent="0.2">
      <c r="A12" s="758" t="s">
        <v>1595</v>
      </c>
      <c r="B12" s="734"/>
      <c r="C12" s="748">
        <v>0</v>
      </c>
      <c r="D12" s="734">
        <v>2191.1999457653937</v>
      </c>
      <c r="E12" s="748">
        <v>1</v>
      </c>
      <c r="F12" s="735">
        <v>2191.1999457653937</v>
      </c>
    </row>
    <row r="13" spans="1:6" ht="14.45" customHeight="1" x14ac:dyDescent="0.2">
      <c r="A13" s="758" t="s">
        <v>1596</v>
      </c>
      <c r="B13" s="734"/>
      <c r="C13" s="748">
        <v>0</v>
      </c>
      <c r="D13" s="734">
        <v>1028.1799999999998</v>
      </c>
      <c r="E13" s="748">
        <v>1</v>
      </c>
      <c r="F13" s="735">
        <v>1028.1799999999998</v>
      </c>
    </row>
    <row r="14" spans="1:6" ht="14.45" customHeight="1" x14ac:dyDescent="0.2">
      <c r="A14" s="758" t="s">
        <v>1597</v>
      </c>
      <c r="B14" s="734"/>
      <c r="C14" s="748">
        <v>0</v>
      </c>
      <c r="D14" s="734">
        <v>92.909999999999982</v>
      </c>
      <c r="E14" s="748">
        <v>1</v>
      </c>
      <c r="F14" s="735">
        <v>92.909999999999982</v>
      </c>
    </row>
    <row r="15" spans="1:6" ht="14.45" customHeight="1" x14ac:dyDescent="0.2">
      <c r="A15" s="758" t="s">
        <v>1598</v>
      </c>
      <c r="B15" s="734"/>
      <c r="C15" s="748">
        <v>0</v>
      </c>
      <c r="D15" s="734">
        <v>633.33000000000004</v>
      </c>
      <c r="E15" s="748">
        <v>1</v>
      </c>
      <c r="F15" s="735">
        <v>633.33000000000004</v>
      </c>
    </row>
    <row r="16" spans="1:6" ht="14.45" customHeight="1" x14ac:dyDescent="0.2">
      <c r="A16" s="758" t="s">
        <v>1599</v>
      </c>
      <c r="B16" s="734"/>
      <c r="C16" s="748">
        <v>0</v>
      </c>
      <c r="D16" s="734">
        <v>170641.89</v>
      </c>
      <c r="E16" s="748">
        <v>1</v>
      </c>
      <c r="F16" s="735">
        <v>170641.89</v>
      </c>
    </row>
    <row r="17" spans="1:6" ht="14.45" customHeight="1" x14ac:dyDescent="0.2">
      <c r="A17" s="758" t="s">
        <v>1600</v>
      </c>
      <c r="B17" s="734"/>
      <c r="C17" s="748">
        <v>0</v>
      </c>
      <c r="D17" s="734">
        <v>1894.2399999999998</v>
      </c>
      <c r="E17" s="748">
        <v>1</v>
      </c>
      <c r="F17" s="735">
        <v>1894.2399999999998</v>
      </c>
    </row>
    <row r="18" spans="1:6" ht="14.45" customHeight="1" x14ac:dyDescent="0.2">
      <c r="A18" s="758" t="s">
        <v>1601</v>
      </c>
      <c r="B18" s="734"/>
      <c r="C18" s="748">
        <v>0</v>
      </c>
      <c r="D18" s="734">
        <v>16182.71</v>
      </c>
      <c r="E18" s="748">
        <v>1</v>
      </c>
      <c r="F18" s="735">
        <v>16182.71</v>
      </c>
    </row>
    <row r="19" spans="1:6" ht="14.45" customHeight="1" x14ac:dyDescent="0.2">
      <c r="A19" s="758" t="s">
        <v>1602</v>
      </c>
      <c r="B19" s="734"/>
      <c r="C19" s="748">
        <v>0</v>
      </c>
      <c r="D19" s="734">
        <v>17033.010000000002</v>
      </c>
      <c r="E19" s="748">
        <v>1</v>
      </c>
      <c r="F19" s="735">
        <v>17033.010000000002</v>
      </c>
    </row>
    <row r="20" spans="1:6" ht="14.45" customHeight="1" x14ac:dyDescent="0.2">
      <c r="A20" s="758" t="s">
        <v>1603</v>
      </c>
      <c r="B20" s="734"/>
      <c r="C20" s="748">
        <v>0</v>
      </c>
      <c r="D20" s="734">
        <v>668.49999999999989</v>
      </c>
      <c r="E20" s="748">
        <v>1</v>
      </c>
      <c r="F20" s="735">
        <v>668.49999999999989</v>
      </c>
    </row>
    <row r="21" spans="1:6" ht="14.45" customHeight="1" x14ac:dyDescent="0.2">
      <c r="A21" s="758" t="s">
        <v>1604</v>
      </c>
      <c r="B21" s="734">
        <v>264.53999999999996</v>
      </c>
      <c r="C21" s="748">
        <v>0.11830895210665426</v>
      </c>
      <c r="D21" s="734">
        <v>1971.4699999999998</v>
      </c>
      <c r="E21" s="748">
        <v>0.88169104789334574</v>
      </c>
      <c r="F21" s="735">
        <v>2236.0099999999998</v>
      </c>
    </row>
    <row r="22" spans="1:6" ht="14.45" customHeight="1" x14ac:dyDescent="0.2">
      <c r="A22" s="758" t="s">
        <v>1605</v>
      </c>
      <c r="B22" s="734"/>
      <c r="C22" s="748">
        <v>0</v>
      </c>
      <c r="D22" s="734">
        <v>98.469999999999956</v>
      </c>
      <c r="E22" s="748">
        <v>1</v>
      </c>
      <c r="F22" s="735">
        <v>98.469999999999956</v>
      </c>
    </row>
    <row r="23" spans="1:6" ht="14.45" customHeight="1" x14ac:dyDescent="0.2">
      <c r="A23" s="758" t="s">
        <v>1606</v>
      </c>
      <c r="B23" s="734">
        <v>110.12</v>
      </c>
      <c r="C23" s="748">
        <v>6.5353115727002989E-2</v>
      </c>
      <c r="D23" s="734">
        <v>1574.8799999999997</v>
      </c>
      <c r="E23" s="748">
        <v>0.93464688427299703</v>
      </c>
      <c r="F23" s="735">
        <v>1684.9999999999995</v>
      </c>
    </row>
    <row r="24" spans="1:6" ht="14.45" customHeight="1" x14ac:dyDescent="0.2">
      <c r="A24" s="758" t="s">
        <v>1607</v>
      </c>
      <c r="B24" s="734"/>
      <c r="C24" s="748">
        <v>0</v>
      </c>
      <c r="D24" s="734">
        <v>53.97</v>
      </c>
      <c r="E24" s="748">
        <v>1</v>
      </c>
      <c r="F24" s="735">
        <v>53.97</v>
      </c>
    </row>
    <row r="25" spans="1:6" ht="14.45" customHeight="1" x14ac:dyDescent="0.2">
      <c r="A25" s="758" t="s">
        <v>1608</v>
      </c>
      <c r="B25" s="734"/>
      <c r="C25" s="748">
        <v>0</v>
      </c>
      <c r="D25" s="734">
        <v>141.36000000000004</v>
      </c>
      <c r="E25" s="748">
        <v>1</v>
      </c>
      <c r="F25" s="735">
        <v>141.36000000000004</v>
      </c>
    </row>
    <row r="26" spans="1:6" ht="14.45" customHeight="1" x14ac:dyDescent="0.2">
      <c r="A26" s="758" t="s">
        <v>1609</v>
      </c>
      <c r="B26" s="734"/>
      <c r="C26" s="748">
        <v>0</v>
      </c>
      <c r="D26" s="734">
        <v>1132.97</v>
      </c>
      <c r="E26" s="748">
        <v>1</v>
      </c>
      <c r="F26" s="735">
        <v>1132.97</v>
      </c>
    </row>
    <row r="27" spans="1:6" ht="14.45" customHeight="1" x14ac:dyDescent="0.2">
      <c r="A27" s="758" t="s">
        <v>1610</v>
      </c>
      <c r="B27" s="734"/>
      <c r="C27" s="748">
        <v>0</v>
      </c>
      <c r="D27" s="734">
        <v>143.08999999999997</v>
      </c>
      <c r="E27" s="748">
        <v>1</v>
      </c>
      <c r="F27" s="735">
        <v>143.08999999999997</v>
      </c>
    </row>
    <row r="28" spans="1:6" ht="14.45" customHeight="1" x14ac:dyDescent="0.2">
      <c r="A28" s="758" t="s">
        <v>1611</v>
      </c>
      <c r="B28" s="734">
        <v>197.27</v>
      </c>
      <c r="C28" s="748">
        <v>1</v>
      </c>
      <c r="D28" s="734"/>
      <c r="E28" s="748">
        <v>0</v>
      </c>
      <c r="F28" s="735">
        <v>197.27</v>
      </c>
    </row>
    <row r="29" spans="1:6" ht="14.45" customHeight="1" x14ac:dyDescent="0.2">
      <c r="A29" s="758" t="s">
        <v>1612</v>
      </c>
      <c r="B29" s="734">
        <v>426.48</v>
      </c>
      <c r="C29" s="748">
        <v>0.37386913528297927</v>
      </c>
      <c r="D29" s="734">
        <v>714.2399999999999</v>
      </c>
      <c r="E29" s="748">
        <v>0.62613086471702084</v>
      </c>
      <c r="F29" s="735">
        <v>1140.7199999999998</v>
      </c>
    </row>
    <row r="30" spans="1:6" ht="14.45" customHeight="1" x14ac:dyDescent="0.2">
      <c r="A30" s="758" t="s">
        <v>1613</v>
      </c>
      <c r="B30" s="734"/>
      <c r="C30" s="748">
        <v>0</v>
      </c>
      <c r="D30" s="734">
        <v>522.44000000000005</v>
      </c>
      <c r="E30" s="748">
        <v>1</v>
      </c>
      <c r="F30" s="735">
        <v>522.44000000000005</v>
      </c>
    </row>
    <row r="31" spans="1:6" ht="14.45" customHeight="1" x14ac:dyDescent="0.2">
      <c r="A31" s="758" t="s">
        <v>1614</v>
      </c>
      <c r="B31" s="734"/>
      <c r="C31" s="748">
        <v>0</v>
      </c>
      <c r="D31" s="734">
        <v>5266.76</v>
      </c>
      <c r="E31" s="748">
        <v>1</v>
      </c>
      <c r="F31" s="735">
        <v>5266.76</v>
      </c>
    </row>
    <row r="32" spans="1:6" ht="14.45" customHeight="1" x14ac:dyDescent="0.2">
      <c r="A32" s="758" t="s">
        <v>1615</v>
      </c>
      <c r="B32" s="734"/>
      <c r="C32" s="748">
        <v>0</v>
      </c>
      <c r="D32" s="734">
        <v>13426.380000000001</v>
      </c>
      <c r="E32" s="748">
        <v>1</v>
      </c>
      <c r="F32" s="735">
        <v>13426.380000000001</v>
      </c>
    </row>
    <row r="33" spans="1:6" ht="14.45" customHeight="1" x14ac:dyDescent="0.2">
      <c r="A33" s="758" t="s">
        <v>1616</v>
      </c>
      <c r="B33" s="734"/>
      <c r="C33" s="748">
        <v>0</v>
      </c>
      <c r="D33" s="734">
        <v>1078.1100000000001</v>
      </c>
      <c r="E33" s="748">
        <v>1</v>
      </c>
      <c r="F33" s="735">
        <v>1078.1100000000001</v>
      </c>
    </row>
    <row r="34" spans="1:6" ht="14.45" customHeight="1" x14ac:dyDescent="0.2">
      <c r="A34" s="758" t="s">
        <v>1617</v>
      </c>
      <c r="B34" s="734">
        <v>9519</v>
      </c>
      <c r="C34" s="748">
        <v>1</v>
      </c>
      <c r="D34" s="734"/>
      <c r="E34" s="748">
        <v>0</v>
      </c>
      <c r="F34" s="735">
        <v>9519</v>
      </c>
    </row>
    <row r="35" spans="1:6" ht="14.45" customHeight="1" x14ac:dyDescent="0.2">
      <c r="A35" s="758" t="s">
        <v>1618</v>
      </c>
      <c r="B35" s="734">
        <v>5236</v>
      </c>
      <c r="C35" s="748">
        <v>1</v>
      </c>
      <c r="D35" s="734"/>
      <c r="E35" s="748">
        <v>0</v>
      </c>
      <c r="F35" s="735">
        <v>5236</v>
      </c>
    </row>
    <row r="36" spans="1:6" ht="14.45" customHeight="1" x14ac:dyDescent="0.2">
      <c r="A36" s="758" t="s">
        <v>1619</v>
      </c>
      <c r="B36" s="734"/>
      <c r="C36" s="748">
        <v>0</v>
      </c>
      <c r="D36" s="734">
        <v>11551.12</v>
      </c>
      <c r="E36" s="748">
        <v>1</v>
      </c>
      <c r="F36" s="735">
        <v>11551.12</v>
      </c>
    </row>
    <row r="37" spans="1:6" ht="14.45" customHeight="1" x14ac:dyDescent="0.2">
      <c r="A37" s="758" t="s">
        <v>1620</v>
      </c>
      <c r="B37" s="734">
        <v>207.16</v>
      </c>
      <c r="C37" s="748">
        <v>1</v>
      </c>
      <c r="D37" s="734"/>
      <c r="E37" s="748">
        <v>0</v>
      </c>
      <c r="F37" s="735">
        <v>207.16</v>
      </c>
    </row>
    <row r="38" spans="1:6" ht="14.45" customHeight="1" x14ac:dyDescent="0.2">
      <c r="A38" s="758" t="s">
        <v>1621</v>
      </c>
      <c r="B38" s="734"/>
      <c r="C38" s="748">
        <v>0</v>
      </c>
      <c r="D38" s="734">
        <v>292.01</v>
      </c>
      <c r="E38" s="748">
        <v>1</v>
      </c>
      <c r="F38" s="735">
        <v>292.01</v>
      </c>
    </row>
    <row r="39" spans="1:6" ht="14.45" customHeight="1" x14ac:dyDescent="0.2">
      <c r="A39" s="758" t="s">
        <v>1622</v>
      </c>
      <c r="B39" s="734"/>
      <c r="C39" s="748">
        <v>0</v>
      </c>
      <c r="D39" s="734">
        <v>3845.6</v>
      </c>
      <c r="E39" s="748">
        <v>1</v>
      </c>
      <c r="F39" s="735">
        <v>3845.6</v>
      </c>
    </row>
    <row r="40" spans="1:6" ht="14.45" customHeight="1" x14ac:dyDescent="0.2">
      <c r="A40" s="758" t="s">
        <v>1623</v>
      </c>
      <c r="B40" s="734"/>
      <c r="C40" s="748">
        <v>0</v>
      </c>
      <c r="D40" s="734">
        <v>544.39</v>
      </c>
      <c r="E40" s="748">
        <v>1</v>
      </c>
      <c r="F40" s="735">
        <v>544.39</v>
      </c>
    </row>
    <row r="41" spans="1:6" ht="14.45" customHeight="1" x14ac:dyDescent="0.2">
      <c r="A41" s="758" t="s">
        <v>1624</v>
      </c>
      <c r="B41" s="734"/>
      <c r="C41" s="748">
        <v>0</v>
      </c>
      <c r="D41" s="734">
        <v>7729.79</v>
      </c>
      <c r="E41" s="748">
        <v>1</v>
      </c>
      <c r="F41" s="735">
        <v>7729.79</v>
      </c>
    </row>
    <row r="42" spans="1:6" ht="14.45" customHeight="1" x14ac:dyDescent="0.2">
      <c r="A42" s="758" t="s">
        <v>1625</v>
      </c>
      <c r="B42" s="734">
        <v>753.83999999999992</v>
      </c>
      <c r="C42" s="748">
        <v>1</v>
      </c>
      <c r="D42" s="734"/>
      <c r="E42" s="748">
        <v>0</v>
      </c>
      <c r="F42" s="735">
        <v>753.83999999999992</v>
      </c>
    </row>
    <row r="43" spans="1:6" ht="14.45" customHeight="1" x14ac:dyDescent="0.2">
      <c r="A43" s="758" t="s">
        <v>1626</v>
      </c>
      <c r="B43" s="734"/>
      <c r="C43" s="748">
        <v>0</v>
      </c>
      <c r="D43" s="734">
        <v>12875.671999999999</v>
      </c>
      <c r="E43" s="748">
        <v>1</v>
      </c>
      <c r="F43" s="735">
        <v>12875.671999999999</v>
      </c>
    </row>
    <row r="44" spans="1:6" ht="14.45" customHeight="1" x14ac:dyDescent="0.2">
      <c r="A44" s="758" t="s">
        <v>1627</v>
      </c>
      <c r="B44" s="734"/>
      <c r="C44" s="748">
        <v>0</v>
      </c>
      <c r="D44" s="734">
        <v>638</v>
      </c>
      <c r="E44" s="748">
        <v>1</v>
      </c>
      <c r="F44" s="735">
        <v>638</v>
      </c>
    </row>
    <row r="45" spans="1:6" ht="14.45" customHeight="1" x14ac:dyDescent="0.2">
      <c r="A45" s="758" t="s">
        <v>1628</v>
      </c>
      <c r="B45" s="734"/>
      <c r="C45" s="748">
        <v>0</v>
      </c>
      <c r="D45" s="734">
        <v>3303.63</v>
      </c>
      <c r="E45" s="748">
        <v>1</v>
      </c>
      <c r="F45" s="735">
        <v>3303.63</v>
      </c>
    </row>
    <row r="46" spans="1:6" ht="14.45" customHeight="1" x14ac:dyDescent="0.2">
      <c r="A46" s="758" t="s">
        <v>1629</v>
      </c>
      <c r="B46" s="734"/>
      <c r="C46" s="748">
        <v>0</v>
      </c>
      <c r="D46" s="734">
        <v>1093.6399999999994</v>
      </c>
      <c r="E46" s="748">
        <v>1</v>
      </c>
      <c r="F46" s="735">
        <v>1093.6399999999994</v>
      </c>
    </row>
    <row r="47" spans="1:6" ht="14.45" customHeight="1" x14ac:dyDescent="0.2">
      <c r="A47" s="758" t="s">
        <v>1630</v>
      </c>
      <c r="B47" s="734"/>
      <c r="C47" s="748">
        <v>0</v>
      </c>
      <c r="D47" s="734">
        <v>533.62000000000012</v>
      </c>
      <c r="E47" s="748">
        <v>1</v>
      </c>
      <c r="F47" s="735">
        <v>533.62000000000012</v>
      </c>
    </row>
    <row r="48" spans="1:6" ht="14.45" customHeight="1" x14ac:dyDescent="0.2">
      <c r="A48" s="758" t="s">
        <v>1631</v>
      </c>
      <c r="B48" s="734"/>
      <c r="C48" s="748">
        <v>0</v>
      </c>
      <c r="D48" s="734">
        <v>364.52</v>
      </c>
      <c r="E48" s="748">
        <v>1</v>
      </c>
      <c r="F48" s="735">
        <v>364.52</v>
      </c>
    </row>
    <row r="49" spans="1:6" ht="14.45" customHeight="1" x14ac:dyDescent="0.2">
      <c r="A49" s="758" t="s">
        <v>1632</v>
      </c>
      <c r="B49" s="734">
        <v>27753.800000000003</v>
      </c>
      <c r="C49" s="748">
        <v>0.46653823913072717</v>
      </c>
      <c r="D49" s="734">
        <v>31735</v>
      </c>
      <c r="E49" s="748">
        <v>0.53346176086927288</v>
      </c>
      <c r="F49" s="735">
        <v>59488.800000000003</v>
      </c>
    </row>
    <row r="50" spans="1:6" ht="14.45" customHeight="1" x14ac:dyDescent="0.2">
      <c r="A50" s="758" t="s">
        <v>1633</v>
      </c>
      <c r="B50" s="734"/>
      <c r="C50" s="748">
        <v>0</v>
      </c>
      <c r="D50" s="734">
        <v>209.95000000000002</v>
      </c>
      <c r="E50" s="748">
        <v>1</v>
      </c>
      <c r="F50" s="735">
        <v>209.95000000000002</v>
      </c>
    </row>
    <row r="51" spans="1:6" ht="14.45" customHeight="1" x14ac:dyDescent="0.2">
      <c r="A51" s="758" t="s">
        <v>1634</v>
      </c>
      <c r="B51" s="734"/>
      <c r="C51" s="748">
        <v>0</v>
      </c>
      <c r="D51" s="734">
        <v>59453.856000000007</v>
      </c>
      <c r="E51" s="748">
        <v>1</v>
      </c>
      <c r="F51" s="735">
        <v>59453.856000000007</v>
      </c>
    </row>
    <row r="52" spans="1:6" ht="14.45" customHeight="1" x14ac:dyDescent="0.2">
      <c r="A52" s="758" t="s">
        <v>1635</v>
      </c>
      <c r="B52" s="734"/>
      <c r="C52" s="748">
        <v>0</v>
      </c>
      <c r="D52" s="734">
        <v>37788.960000000006</v>
      </c>
      <c r="E52" s="748">
        <v>1</v>
      </c>
      <c r="F52" s="735">
        <v>37788.960000000006</v>
      </c>
    </row>
    <row r="53" spans="1:6" ht="14.45" customHeight="1" x14ac:dyDescent="0.2">
      <c r="A53" s="758" t="s">
        <v>1636</v>
      </c>
      <c r="B53" s="734"/>
      <c r="C53" s="748">
        <v>0</v>
      </c>
      <c r="D53" s="734">
        <v>880</v>
      </c>
      <c r="E53" s="748">
        <v>1</v>
      </c>
      <c r="F53" s="735">
        <v>880</v>
      </c>
    </row>
    <row r="54" spans="1:6" ht="14.45" customHeight="1" x14ac:dyDescent="0.2">
      <c r="A54" s="758" t="s">
        <v>1637</v>
      </c>
      <c r="B54" s="734"/>
      <c r="C54" s="748">
        <v>0</v>
      </c>
      <c r="D54" s="734">
        <v>10479.436998838853</v>
      </c>
      <c r="E54" s="748">
        <v>1</v>
      </c>
      <c r="F54" s="735">
        <v>10479.436998838853</v>
      </c>
    </row>
    <row r="55" spans="1:6" ht="14.45" customHeight="1" x14ac:dyDescent="0.2">
      <c r="A55" s="758" t="s">
        <v>1638</v>
      </c>
      <c r="B55" s="734"/>
      <c r="C55" s="748">
        <v>0</v>
      </c>
      <c r="D55" s="734">
        <v>1078</v>
      </c>
      <c r="E55" s="748">
        <v>1</v>
      </c>
      <c r="F55" s="735">
        <v>1078</v>
      </c>
    </row>
    <row r="56" spans="1:6" ht="14.45" customHeight="1" x14ac:dyDescent="0.2">
      <c r="A56" s="758" t="s">
        <v>1639</v>
      </c>
      <c r="B56" s="734"/>
      <c r="C56" s="748">
        <v>0</v>
      </c>
      <c r="D56" s="734">
        <v>422.68</v>
      </c>
      <c r="E56" s="748">
        <v>1</v>
      </c>
      <c r="F56" s="735">
        <v>422.68</v>
      </c>
    </row>
    <row r="57" spans="1:6" ht="14.45" customHeight="1" x14ac:dyDescent="0.2">
      <c r="A57" s="758" t="s">
        <v>1640</v>
      </c>
      <c r="B57" s="734"/>
      <c r="C57" s="748">
        <v>0</v>
      </c>
      <c r="D57" s="734">
        <v>1215.03</v>
      </c>
      <c r="E57" s="748">
        <v>1</v>
      </c>
      <c r="F57" s="735">
        <v>1215.03</v>
      </c>
    </row>
    <row r="58" spans="1:6" ht="14.45" customHeight="1" x14ac:dyDescent="0.2">
      <c r="A58" s="758" t="s">
        <v>1641</v>
      </c>
      <c r="B58" s="734"/>
      <c r="C58" s="748">
        <v>0</v>
      </c>
      <c r="D58" s="734">
        <v>62.81</v>
      </c>
      <c r="E58" s="748">
        <v>1</v>
      </c>
      <c r="F58" s="735">
        <v>62.81</v>
      </c>
    </row>
    <row r="59" spans="1:6" ht="14.45" customHeight="1" x14ac:dyDescent="0.2">
      <c r="A59" s="758" t="s">
        <v>1642</v>
      </c>
      <c r="B59" s="734"/>
      <c r="C59" s="748">
        <v>0</v>
      </c>
      <c r="D59" s="734">
        <v>211.01999999999998</v>
      </c>
      <c r="E59" s="748">
        <v>1</v>
      </c>
      <c r="F59" s="735">
        <v>211.01999999999998</v>
      </c>
    </row>
    <row r="60" spans="1:6" ht="14.45" customHeight="1" x14ac:dyDescent="0.2">
      <c r="A60" s="758" t="s">
        <v>1643</v>
      </c>
      <c r="B60" s="734">
        <v>445.98</v>
      </c>
      <c r="C60" s="748">
        <v>1.6553369975576375E-2</v>
      </c>
      <c r="D60" s="734">
        <v>26495.966</v>
      </c>
      <c r="E60" s="748">
        <v>0.98344663002442367</v>
      </c>
      <c r="F60" s="735">
        <v>26941.946</v>
      </c>
    </row>
    <row r="61" spans="1:6" ht="14.45" customHeight="1" x14ac:dyDescent="0.2">
      <c r="A61" s="758" t="s">
        <v>1644</v>
      </c>
      <c r="B61" s="734"/>
      <c r="C61" s="748">
        <v>0</v>
      </c>
      <c r="D61" s="734">
        <v>677.88</v>
      </c>
      <c r="E61" s="748">
        <v>1</v>
      </c>
      <c r="F61" s="735">
        <v>677.88</v>
      </c>
    </row>
    <row r="62" spans="1:6" ht="14.45" customHeight="1" x14ac:dyDescent="0.2">
      <c r="A62" s="758" t="s">
        <v>1645</v>
      </c>
      <c r="B62" s="734"/>
      <c r="C62" s="748">
        <v>0</v>
      </c>
      <c r="D62" s="734">
        <v>65621.25</v>
      </c>
      <c r="E62" s="748">
        <v>1</v>
      </c>
      <c r="F62" s="735">
        <v>65621.25</v>
      </c>
    </row>
    <row r="63" spans="1:6" ht="14.45" customHeight="1" x14ac:dyDescent="0.2">
      <c r="A63" s="758" t="s">
        <v>1646</v>
      </c>
      <c r="B63" s="734"/>
      <c r="C63" s="748">
        <v>0</v>
      </c>
      <c r="D63" s="734">
        <v>98.15</v>
      </c>
      <c r="E63" s="748">
        <v>1</v>
      </c>
      <c r="F63" s="735">
        <v>98.15</v>
      </c>
    </row>
    <row r="64" spans="1:6" ht="14.45" customHeight="1" x14ac:dyDescent="0.2">
      <c r="A64" s="758" t="s">
        <v>1647</v>
      </c>
      <c r="B64" s="734"/>
      <c r="C64" s="748">
        <v>0</v>
      </c>
      <c r="D64" s="734">
        <v>91.43</v>
      </c>
      <c r="E64" s="748">
        <v>1</v>
      </c>
      <c r="F64" s="735">
        <v>91.43</v>
      </c>
    </row>
    <row r="65" spans="1:6" ht="14.45" customHeight="1" x14ac:dyDescent="0.2">
      <c r="A65" s="758" t="s">
        <v>1648</v>
      </c>
      <c r="B65" s="734"/>
      <c r="C65" s="748">
        <v>0</v>
      </c>
      <c r="D65" s="734">
        <v>2446.4799999999996</v>
      </c>
      <c r="E65" s="748">
        <v>1</v>
      </c>
      <c r="F65" s="735">
        <v>2446.4799999999996</v>
      </c>
    </row>
    <row r="66" spans="1:6" ht="14.45" customHeight="1" x14ac:dyDescent="0.2">
      <c r="A66" s="758" t="s">
        <v>1649</v>
      </c>
      <c r="B66" s="734"/>
      <c r="C66" s="748">
        <v>0</v>
      </c>
      <c r="D66" s="734">
        <v>2154.5299999999997</v>
      </c>
      <c r="E66" s="748">
        <v>1</v>
      </c>
      <c r="F66" s="735">
        <v>2154.5299999999997</v>
      </c>
    </row>
    <row r="67" spans="1:6" ht="14.45" customHeight="1" x14ac:dyDescent="0.2">
      <c r="A67" s="758" t="s">
        <v>1650</v>
      </c>
      <c r="B67" s="734"/>
      <c r="C67" s="748">
        <v>0</v>
      </c>
      <c r="D67" s="734">
        <v>575.54999999999995</v>
      </c>
      <c r="E67" s="748">
        <v>1</v>
      </c>
      <c r="F67" s="735">
        <v>575.54999999999995</v>
      </c>
    </row>
    <row r="68" spans="1:6" ht="14.45" customHeight="1" x14ac:dyDescent="0.2">
      <c r="A68" s="758" t="s">
        <v>1651</v>
      </c>
      <c r="B68" s="734"/>
      <c r="C68" s="748">
        <v>0</v>
      </c>
      <c r="D68" s="734">
        <v>5653.17</v>
      </c>
      <c r="E68" s="748">
        <v>1</v>
      </c>
      <c r="F68" s="735">
        <v>5653.17</v>
      </c>
    </row>
    <row r="69" spans="1:6" ht="14.45" customHeight="1" x14ac:dyDescent="0.2">
      <c r="A69" s="758" t="s">
        <v>1652</v>
      </c>
      <c r="B69" s="734"/>
      <c r="C69" s="748">
        <v>0</v>
      </c>
      <c r="D69" s="734">
        <v>505.12</v>
      </c>
      <c r="E69" s="748">
        <v>1</v>
      </c>
      <c r="F69" s="735">
        <v>505.12</v>
      </c>
    </row>
    <row r="70" spans="1:6" ht="14.45" customHeight="1" x14ac:dyDescent="0.2">
      <c r="A70" s="758" t="s">
        <v>1653</v>
      </c>
      <c r="B70" s="734">
        <v>207.48999999999995</v>
      </c>
      <c r="C70" s="748">
        <v>1</v>
      </c>
      <c r="D70" s="734"/>
      <c r="E70" s="748">
        <v>0</v>
      </c>
      <c r="F70" s="735">
        <v>207.48999999999995</v>
      </c>
    </row>
    <row r="71" spans="1:6" ht="14.45" customHeight="1" x14ac:dyDescent="0.2">
      <c r="A71" s="758" t="s">
        <v>1654</v>
      </c>
      <c r="B71" s="734"/>
      <c r="C71" s="748">
        <v>0</v>
      </c>
      <c r="D71" s="734">
        <v>122.10999999999999</v>
      </c>
      <c r="E71" s="748">
        <v>1</v>
      </c>
      <c r="F71" s="735">
        <v>122.10999999999999</v>
      </c>
    </row>
    <row r="72" spans="1:6" ht="14.45" customHeight="1" x14ac:dyDescent="0.2">
      <c r="A72" s="758" t="s">
        <v>1655</v>
      </c>
      <c r="B72" s="734">
        <v>2500.6800000000003</v>
      </c>
      <c r="C72" s="748">
        <v>0.91661107404936626</v>
      </c>
      <c r="D72" s="734">
        <v>227.5</v>
      </c>
      <c r="E72" s="748">
        <v>8.3388925950633741E-2</v>
      </c>
      <c r="F72" s="735">
        <v>2728.1800000000003</v>
      </c>
    </row>
    <row r="73" spans="1:6" ht="14.45" customHeight="1" x14ac:dyDescent="0.2">
      <c r="A73" s="758" t="s">
        <v>1656</v>
      </c>
      <c r="B73" s="734"/>
      <c r="C73" s="748">
        <v>0</v>
      </c>
      <c r="D73" s="734">
        <v>4071.54</v>
      </c>
      <c r="E73" s="748">
        <v>1</v>
      </c>
      <c r="F73" s="735">
        <v>4071.54</v>
      </c>
    </row>
    <row r="74" spans="1:6" ht="14.45" customHeight="1" x14ac:dyDescent="0.2">
      <c r="A74" s="758" t="s">
        <v>1657</v>
      </c>
      <c r="B74" s="734"/>
      <c r="C74" s="748">
        <v>0</v>
      </c>
      <c r="D74" s="734">
        <v>846.52999999999975</v>
      </c>
      <c r="E74" s="748">
        <v>1</v>
      </c>
      <c r="F74" s="735">
        <v>846.52999999999975</v>
      </c>
    </row>
    <row r="75" spans="1:6" ht="14.45" customHeight="1" x14ac:dyDescent="0.2">
      <c r="A75" s="758" t="s">
        <v>1658</v>
      </c>
      <c r="B75" s="734"/>
      <c r="C75" s="748">
        <v>0</v>
      </c>
      <c r="D75" s="734">
        <v>50898.240105001656</v>
      </c>
      <c r="E75" s="748">
        <v>1</v>
      </c>
      <c r="F75" s="735">
        <v>50898.240105001656</v>
      </c>
    </row>
    <row r="76" spans="1:6" ht="14.45" customHeight="1" thickBot="1" x14ac:dyDescent="0.25">
      <c r="A76" s="759" t="s">
        <v>1659</v>
      </c>
      <c r="B76" s="750"/>
      <c r="C76" s="751">
        <v>0</v>
      </c>
      <c r="D76" s="750">
        <v>14966.180001987654</v>
      </c>
      <c r="E76" s="751">
        <v>1</v>
      </c>
      <c r="F76" s="752">
        <v>14966.180001987654</v>
      </c>
    </row>
    <row r="77" spans="1:6" ht="14.45" customHeight="1" thickBot="1" x14ac:dyDescent="0.25">
      <c r="A77" s="753" t="s">
        <v>3</v>
      </c>
      <c r="B77" s="754">
        <v>47622.360000000008</v>
      </c>
      <c r="C77" s="755">
        <v>7.3013843108476556E-2</v>
      </c>
      <c r="D77" s="754">
        <v>604615.05105159385</v>
      </c>
      <c r="E77" s="755">
        <v>0.92698615689152353</v>
      </c>
      <c r="F77" s="756">
        <v>652237.41105159384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4D47947-A214-475D-B00E-84EFBC2F5ED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2039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357</v>
      </c>
      <c r="G3" s="47">
        <f>SUBTOTAL(9,G6:G1048576)</f>
        <v>47622.36</v>
      </c>
      <c r="H3" s="48">
        <f>IF(M3=0,0,G3/M3)</f>
        <v>7.3013843108476542E-2</v>
      </c>
      <c r="I3" s="47">
        <f>SUBTOTAL(9,I6:I1048576)</f>
        <v>3042.07</v>
      </c>
      <c r="J3" s="47">
        <f>SUBTOTAL(9,J6:J1048576)</f>
        <v>604615.05105159385</v>
      </c>
      <c r="K3" s="48">
        <f>IF(M3=0,0,J3/M3)</f>
        <v>0.92698615689152353</v>
      </c>
      <c r="L3" s="47">
        <f>SUBTOTAL(9,L6:L1048576)</f>
        <v>3399.07</v>
      </c>
      <c r="M3" s="49">
        <f>SUBTOTAL(9,M6:M1048576)</f>
        <v>652237.41105159384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590</v>
      </c>
      <c r="B6" s="723" t="s">
        <v>1660</v>
      </c>
      <c r="C6" s="723" t="s">
        <v>1661</v>
      </c>
      <c r="D6" s="723" t="s">
        <v>734</v>
      </c>
      <c r="E6" s="723" t="s">
        <v>1662</v>
      </c>
      <c r="F6" s="727"/>
      <c r="G6" s="727"/>
      <c r="H6" s="747">
        <v>0</v>
      </c>
      <c r="I6" s="727">
        <v>13</v>
      </c>
      <c r="J6" s="727">
        <v>215.40999999999997</v>
      </c>
      <c r="K6" s="747">
        <v>1</v>
      </c>
      <c r="L6" s="727">
        <v>13</v>
      </c>
      <c r="M6" s="728">
        <v>215.40999999999997</v>
      </c>
    </row>
    <row r="7" spans="1:13" ht="14.45" customHeight="1" x14ac:dyDescent="0.2">
      <c r="A7" s="729" t="s">
        <v>590</v>
      </c>
      <c r="B7" s="730" t="s">
        <v>1660</v>
      </c>
      <c r="C7" s="730" t="s">
        <v>1663</v>
      </c>
      <c r="D7" s="730" t="s">
        <v>734</v>
      </c>
      <c r="E7" s="730" t="s">
        <v>1664</v>
      </c>
      <c r="F7" s="734"/>
      <c r="G7" s="734"/>
      <c r="H7" s="748">
        <v>0</v>
      </c>
      <c r="I7" s="734">
        <v>12</v>
      </c>
      <c r="J7" s="734">
        <v>515.17000000000007</v>
      </c>
      <c r="K7" s="748">
        <v>1</v>
      </c>
      <c r="L7" s="734">
        <v>12</v>
      </c>
      <c r="M7" s="735">
        <v>515.17000000000007</v>
      </c>
    </row>
    <row r="8" spans="1:13" ht="14.45" customHeight="1" x14ac:dyDescent="0.2">
      <c r="A8" s="729" t="s">
        <v>590</v>
      </c>
      <c r="B8" s="730" t="s">
        <v>1665</v>
      </c>
      <c r="C8" s="730" t="s">
        <v>1666</v>
      </c>
      <c r="D8" s="730" t="s">
        <v>936</v>
      </c>
      <c r="E8" s="730" t="s">
        <v>1667</v>
      </c>
      <c r="F8" s="734"/>
      <c r="G8" s="734"/>
      <c r="H8" s="748">
        <v>0</v>
      </c>
      <c r="I8" s="734">
        <v>1</v>
      </c>
      <c r="J8" s="734">
        <v>122.10999999999999</v>
      </c>
      <c r="K8" s="748">
        <v>1</v>
      </c>
      <c r="L8" s="734">
        <v>1</v>
      </c>
      <c r="M8" s="735">
        <v>122.10999999999999</v>
      </c>
    </row>
    <row r="9" spans="1:13" ht="14.45" customHeight="1" x14ac:dyDescent="0.2">
      <c r="A9" s="729" t="s">
        <v>590</v>
      </c>
      <c r="B9" s="730" t="s">
        <v>1668</v>
      </c>
      <c r="C9" s="730" t="s">
        <v>1669</v>
      </c>
      <c r="D9" s="730" t="s">
        <v>1670</v>
      </c>
      <c r="E9" s="730" t="s">
        <v>1671</v>
      </c>
      <c r="F9" s="734"/>
      <c r="G9" s="734"/>
      <c r="H9" s="748">
        <v>0</v>
      </c>
      <c r="I9" s="734">
        <v>4</v>
      </c>
      <c r="J9" s="734">
        <v>1630.16</v>
      </c>
      <c r="K9" s="748">
        <v>1</v>
      </c>
      <c r="L9" s="734">
        <v>4</v>
      </c>
      <c r="M9" s="735">
        <v>1630.16</v>
      </c>
    </row>
    <row r="10" spans="1:13" ht="14.45" customHeight="1" x14ac:dyDescent="0.2">
      <c r="A10" s="729" t="s">
        <v>590</v>
      </c>
      <c r="B10" s="730" t="s">
        <v>1672</v>
      </c>
      <c r="C10" s="730" t="s">
        <v>1673</v>
      </c>
      <c r="D10" s="730" t="s">
        <v>1674</v>
      </c>
      <c r="E10" s="730" t="s">
        <v>1675</v>
      </c>
      <c r="F10" s="734"/>
      <c r="G10" s="734"/>
      <c r="H10" s="748">
        <v>0</v>
      </c>
      <c r="I10" s="734">
        <v>7</v>
      </c>
      <c r="J10" s="734">
        <v>492.7299999999999</v>
      </c>
      <c r="K10" s="748">
        <v>1</v>
      </c>
      <c r="L10" s="734">
        <v>7</v>
      </c>
      <c r="M10" s="735">
        <v>492.7299999999999</v>
      </c>
    </row>
    <row r="11" spans="1:13" ht="14.45" customHeight="1" x14ac:dyDescent="0.2">
      <c r="A11" s="729" t="s">
        <v>590</v>
      </c>
      <c r="B11" s="730" t="s">
        <v>1672</v>
      </c>
      <c r="C11" s="730" t="s">
        <v>1676</v>
      </c>
      <c r="D11" s="730" t="s">
        <v>1674</v>
      </c>
      <c r="E11" s="730" t="s">
        <v>1075</v>
      </c>
      <c r="F11" s="734"/>
      <c r="G11" s="734"/>
      <c r="H11" s="748">
        <v>0</v>
      </c>
      <c r="I11" s="734">
        <v>2</v>
      </c>
      <c r="J11" s="734">
        <v>194.62</v>
      </c>
      <c r="K11" s="748">
        <v>1</v>
      </c>
      <c r="L11" s="734">
        <v>2</v>
      </c>
      <c r="M11" s="735">
        <v>194.62</v>
      </c>
    </row>
    <row r="12" spans="1:13" ht="14.45" customHeight="1" x14ac:dyDescent="0.2">
      <c r="A12" s="729" t="s">
        <v>590</v>
      </c>
      <c r="B12" s="730" t="s">
        <v>1672</v>
      </c>
      <c r="C12" s="730" t="s">
        <v>1677</v>
      </c>
      <c r="D12" s="730" t="s">
        <v>1674</v>
      </c>
      <c r="E12" s="730" t="s">
        <v>1678</v>
      </c>
      <c r="F12" s="734"/>
      <c r="G12" s="734"/>
      <c r="H12" s="748">
        <v>0</v>
      </c>
      <c r="I12" s="734">
        <v>1</v>
      </c>
      <c r="J12" s="734">
        <v>48.93</v>
      </c>
      <c r="K12" s="748">
        <v>1</v>
      </c>
      <c r="L12" s="734">
        <v>1</v>
      </c>
      <c r="M12" s="735">
        <v>48.93</v>
      </c>
    </row>
    <row r="13" spans="1:13" ht="14.45" customHeight="1" x14ac:dyDescent="0.2">
      <c r="A13" s="729" t="s">
        <v>590</v>
      </c>
      <c r="B13" s="730" t="s">
        <v>1672</v>
      </c>
      <c r="C13" s="730" t="s">
        <v>1679</v>
      </c>
      <c r="D13" s="730" t="s">
        <v>1674</v>
      </c>
      <c r="E13" s="730" t="s">
        <v>1680</v>
      </c>
      <c r="F13" s="734"/>
      <c r="G13" s="734"/>
      <c r="H13" s="748">
        <v>0</v>
      </c>
      <c r="I13" s="734">
        <v>3</v>
      </c>
      <c r="J13" s="734">
        <v>242.96999999999997</v>
      </c>
      <c r="K13" s="748">
        <v>1</v>
      </c>
      <c r="L13" s="734">
        <v>3</v>
      </c>
      <c r="M13" s="735">
        <v>242.96999999999997</v>
      </c>
    </row>
    <row r="14" spans="1:13" ht="14.45" customHeight="1" x14ac:dyDescent="0.2">
      <c r="A14" s="729" t="s">
        <v>590</v>
      </c>
      <c r="B14" s="730" t="s">
        <v>1681</v>
      </c>
      <c r="C14" s="730" t="s">
        <v>1682</v>
      </c>
      <c r="D14" s="730" t="s">
        <v>1683</v>
      </c>
      <c r="E14" s="730" t="s">
        <v>1684</v>
      </c>
      <c r="F14" s="734"/>
      <c r="G14" s="734"/>
      <c r="H14" s="748">
        <v>0</v>
      </c>
      <c r="I14" s="734">
        <v>3</v>
      </c>
      <c r="J14" s="734">
        <v>46.469999999999992</v>
      </c>
      <c r="K14" s="748">
        <v>1</v>
      </c>
      <c r="L14" s="734">
        <v>3</v>
      </c>
      <c r="M14" s="735">
        <v>46.469999999999992</v>
      </c>
    </row>
    <row r="15" spans="1:13" ht="14.45" customHeight="1" x14ac:dyDescent="0.2">
      <c r="A15" s="729" t="s">
        <v>590</v>
      </c>
      <c r="B15" s="730" t="s">
        <v>1681</v>
      </c>
      <c r="C15" s="730" t="s">
        <v>1685</v>
      </c>
      <c r="D15" s="730" t="s">
        <v>1683</v>
      </c>
      <c r="E15" s="730" t="s">
        <v>956</v>
      </c>
      <c r="F15" s="734"/>
      <c r="G15" s="734"/>
      <c r="H15" s="748">
        <v>0</v>
      </c>
      <c r="I15" s="734">
        <v>2</v>
      </c>
      <c r="J15" s="734">
        <v>46.439999999999991</v>
      </c>
      <c r="K15" s="748">
        <v>1</v>
      </c>
      <c r="L15" s="734">
        <v>2</v>
      </c>
      <c r="M15" s="735">
        <v>46.439999999999991</v>
      </c>
    </row>
    <row r="16" spans="1:13" ht="14.45" customHeight="1" x14ac:dyDescent="0.2">
      <c r="A16" s="729" t="s">
        <v>590</v>
      </c>
      <c r="B16" s="730" t="s">
        <v>1686</v>
      </c>
      <c r="C16" s="730" t="s">
        <v>1687</v>
      </c>
      <c r="D16" s="730" t="s">
        <v>1688</v>
      </c>
      <c r="E16" s="730" t="s">
        <v>1689</v>
      </c>
      <c r="F16" s="734"/>
      <c r="G16" s="734"/>
      <c r="H16" s="748">
        <v>0</v>
      </c>
      <c r="I16" s="734">
        <v>3</v>
      </c>
      <c r="J16" s="734">
        <v>221.21999999999997</v>
      </c>
      <c r="K16" s="748">
        <v>1</v>
      </c>
      <c r="L16" s="734">
        <v>3</v>
      </c>
      <c r="M16" s="735">
        <v>221.21999999999997</v>
      </c>
    </row>
    <row r="17" spans="1:13" ht="14.45" customHeight="1" x14ac:dyDescent="0.2">
      <c r="A17" s="729" t="s">
        <v>590</v>
      </c>
      <c r="B17" s="730" t="s">
        <v>1686</v>
      </c>
      <c r="C17" s="730" t="s">
        <v>1690</v>
      </c>
      <c r="D17" s="730" t="s">
        <v>1688</v>
      </c>
      <c r="E17" s="730" t="s">
        <v>1691</v>
      </c>
      <c r="F17" s="734"/>
      <c r="G17" s="734"/>
      <c r="H17" s="748">
        <v>0</v>
      </c>
      <c r="I17" s="734">
        <v>3</v>
      </c>
      <c r="J17" s="734">
        <v>412.11000000000007</v>
      </c>
      <c r="K17" s="748">
        <v>1</v>
      </c>
      <c r="L17" s="734">
        <v>3</v>
      </c>
      <c r="M17" s="735">
        <v>412.11000000000007</v>
      </c>
    </row>
    <row r="18" spans="1:13" ht="14.45" customHeight="1" x14ac:dyDescent="0.2">
      <c r="A18" s="729" t="s">
        <v>590</v>
      </c>
      <c r="B18" s="730" t="s">
        <v>1692</v>
      </c>
      <c r="C18" s="730" t="s">
        <v>1693</v>
      </c>
      <c r="D18" s="730" t="s">
        <v>858</v>
      </c>
      <c r="E18" s="730" t="s">
        <v>1694</v>
      </c>
      <c r="F18" s="734"/>
      <c r="G18" s="734"/>
      <c r="H18" s="748">
        <v>0</v>
      </c>
      <c r="I18" s="734">
        <v>9</v>
      </c>
      <c r="J18" s="734">
        <v>9956.340000000002</v>
      </c>
      <c r="K18" s="748">
        <v>1</v>
      </c>
      <c r="L18" s="734">
        <v>9</v>
      </c>
      <c r="M18" s="735">
        <v>9956.340000000002</v>
      </c>
    </row>
    <row r="19" spans="1:13" ht="14.45" customHeight="1" x14ac:dyDescent="0.2">
      <c r="A19" s="729" t="s">
        <v>590</v>
      </c>
      <c r="B19" s="730" t="s">
        <v>1692</v>
      </c>
      <c r="C19" s="730" t="s">
        <v>1695</v>
      </c>
      <c r="D19" s="730" t="s">
        <v>858</v>
      </c>
      <c r="E19" s="730" t="s">
        <v>1696</v>
      </c>
      <c r="F19" s="734"/>
      <c r="G19" s="734"/>
      <c r="H19" s="748">
        <v>0</v>
      </c>
      <c r="I19" s="734">
        <v>4</v>
      </c>
      <c r="J19" s="734">
        <v>6004.08</v>
      </c>
      <c r="K19" s="748">
        <v>1</v>
      </c>
      <c r="L19" s="734">
        <v>4</v>
      </c>
      <c r="M19" s="735">
        <v>6004.08</v>
      </c>
    </row>
    <row r="20" spans="1:13" ht="14.45" customHeight="1" x14ac:dyDescent="0.2">
      <c r="A20" s="729" t="s">
        <v>590</v>
      </c>
      <c r="B20" s="730" t="s">
        <v>1692</v>
      </c>
      <c r="C20" s="730" t="s">
        <v>1697</v>
      </c>
      <c r="D20" s="730" t="s">
        <v>852</v>
      </c>
      <c r="E20" s="730" t="s">
        <v>1698</v>
      </c>
      <c r="F20" s="734"/>
      <c r="G20" s="734"/>
      <c r="H20" s="748">
        <v>0</v>
      </c>
      <c r="I20" s="734">
        <v>32</v>
      </c>
      <c r="J20" s="734">
        <v>23078.28</v>
      </c>
      <c r="K20" s="748">
        <v>1</v>
      </c>
      <c r="L20" s="734">
        <v>32</v>
      </c>
      <c r="M20" s="735">
        <v>23078.28</v>
      </c>
    </row>
    <row r="21" spans="1:13" ht="14.45" customHeight="1" x14ac:dyDescent="0.2">
      <c r="A21" s="729" t="s">
        <v>590</v>
      </c>
      <c r="B21" s="730" t="s">
        <v>1692</v>
      </c>
      <c r="C21" s="730" t="s">
        <v>1699</v>
      </c>
      <c r="D21" s="730" t="s">
        <v>852</v>
      </c>
      <c r="E21" s="730" t="s">
        <v>1700</v>
      </c>
      <c r="F21" s="734"/>
      <c r="G21" s="734"/>
      <c r="H21" s="748">
        <v>0</v>
      </c>
      <c r="I21" s="734">
        <v>72</v>
      </c>
      <c r="J21" s="734">
        <v>19573.2</v>
      </c>
      <c r="K21" s="748">
        <v>1</v>
      </c>
      <c r="L21" s="734">
        <v>72</v>
      </c>
      <c r="M21" s="735">
        <v>19573.2</v>
      </c>
    </row>
    <row r="22" spans="1:13" ht="14.45" customHeight="1" x14ac:dyDescent="0.2">
      <c r="A22" s="729" t="s">
        <v>590</v>
      </c>
      <c r="B22" s="730" t="s">
        <v>1692</v>
      </c>
      <c r="C22" s="730" t="s">
        <v>1701</v>
      </c>
      <c r="D22" s="730" t="s">
        <v>852</v>
      </c>
      <c r="E22" s="730" t="s">
        <v>1702</v>
      </c>
      <c r="F22" s="734"/>
      <c r="G22" s="734"/>
      <c r="H22" s="748">
        <v>0</v>
      </c>
      <c r="I22" s="734">
        <v>55</v>
      </c>
      <c r="J22" s="734">
        <v>34673.479999999996</v>
      </c>
      <c r="K22" s="748">
        <v>1</v>
      </c>
      <c r="L22" s="734">
        <v>55</v>
      </c>
      <c r="M22" s="735">
        <v>34673.479999999996</v>
      </c>
    </row>
    <row r="23" spans="1:13" ht="14.45" customHeight="1" x14ac:dyDescent="0.2">
      <c r="A23" s="729" t="s">
        <v>590</v>
      </c>
      <c r="B23" s="730" t="s">
        <v>1692</v>
      </c>
      <c r="C23" s="730" t="s">
        <v>1703</v>
      </c>
      <c r="D23" s="730" t="s">
        <v>852</v>
      </c>
      <c r="E23" s="730" t="s">
        <v>1704</v>
      </c>
      <c r="F23" s="734"/>
      <c r="G23" s="734"/>
      <c r="H23" s="748">
        <v>0</v>
      </c>
      <c r="I23" s="734">
        <v>14</v>
      </c>
      <c r="J23" s="734">
        <v>12790.899999999998</v>
      </c>
      <c r="K23" s="748">
        <v>1</v>
      </c>
      <c r="L23" s="734">
        <v>14</v>
      </c>
      <c r="M23" s="735">
        <v>12790.899999999998</v>
      </c>
    </row>
    <row r="24" spans="1:13" ht="14.45" customHeight="1" x14ac:dyDescent="0.2">
      <c r="A24" s="729" t="s">
        <v>590</v>
      </c>
      <c r="B24" s="730" t="s">
        <v>1692</v>
      </c>
      <c r="C24" s="730" t="s">
        <v>1705</v>
      </c>
      <c r="D24" s="730" t="s">
        <v>852</v>
      </c>
      <c r="E24" s="730" t="s">
        <v>1706</v>
      </c>
      <c r="F24" s="734"/>
      <c r="G24" s="734"/>
      <c r="H24" s="748">
        <v>0</v>
      </c>
      <c r="I24" s="734">
        <v>46</v>
      </c>
      <c r="J24" s="734">
        <v>18811.539999999997</v>
      </c>
      <c r="K24" s="748">
        <v>1</v>
      </c>
      <c r="L24" s="734">
        <v>46</v>
      </c>
      <c r="M24" s="735">
        <v>18811.539999999997</v>
      </c>
    </row>
    <row r="25" spans="1:13" ht="14.45" customHeight="1" x14ac:dyDescent="0.2">
      <c r="A25" s="729" t="s">
        <v>590</v>
      </c>
      <c r="B25" s="730" t="s">
        <v>1707</v>
      </c>
      <c r="C25" s="730" t="s">
        <v>1708</v>
      </c>
      <c r="D25" s="730" t="s">
        <v>1709</v>
      </c>
      <c r="E25" s="730" t="s">
        <v>1710</v>
      </c>
      <c r="F25" s="734"/>
      <c r="G25" s="734"/>
      <c r="H25" s="748">
        <v>0</v>
      </c>
      <c r="I25" s="734">
        <v>11</v>
      </c>
      <c r="J25" s="734">
        <v>643.68999999999994</v>
      </c>
      <c r="K25" s="748">
        <v>1</v>
      </c>
      <c r="L25" s="734">
        <v>11</v>
      </c>
      <c r="M25" s="735">
        <v>643.68999999999994</v>
      </c>
    </row>
    <row r="26" spans="1:13" ht="14.45" customHeight="1" x14ac:dyDescent="0.2">
      <c r="A26" s="729" t="s">
        <v>590</v>
      </c>
      <c r="B26" s="730" t="s">
        <v>1707</v>
      </c>
      <c r="C26" s="730" t="s">
        <v>1711</v>
      </c>
      <c r="D26" s="730" t="s">
        <v>1709</v>
      </c>
      <c r="E26" s="730" t="s">
        <v>1712</v>
      </c>
      <c r="F26" s="734"/>
      <c r="G26" s="734"/>
      <c r="H26" s="748">
        <v>0</v>
      </c>
      <c r="I26" s="734">
        <v>7</v>
      </c>
      <c r="J26" s="734">
        <v>972.65000000000009</v>
      </c>
      <c r="K26" s="748">
        <v>1</v>
      </c>
      <c r="L26" s="734">
        <v>7</v>
      </c>
      <c r="M26" s="735">
        <v>972.65000000000009</v>
      </c>
    </row>
    <row r="27" spans="1:13" ht="14.45" customHeight="1" x14ac:dyDescent="0.2">
      <c r="A27" s="729" t="s">
        <v>590</v>
      </c>
      <c r="B27" s="730" t="s">
        <v>1713</v>
      </c>
      <c r="C27" s="730" t="s">
        <v>1714</v>
      </c>
      <c r="D27" s="730" t="s">
        <v>1715</v>
      </c>
      <c r="E27" s="730" t="s">
        <v>1716</v>
      </c>
      <c r="F27" s="734"/>
      <c r="G27" s="734"/>
      <c r="H27" s="748">
        <v>0</v>
      </c>
      <c r="I27" s="734">
        <v>1</v>
      </c>
      <c r="J27" s="734">
        <v>2247.66</v>
      </c>
      <c r="K27" s="748">
        <v>1</v>
      </c>
      <c r="L27" s="734">
        <v>1</v>
      </c>
      <c r="M27" s="735">
        <v>2247.66</v>
      </c>
    </row>
    <row r="28" spans="1:13" ht="14.45" customHeight="1" x14ac:dyDescent="0.2">
      <c r="A28" s="729" t="s">
        <v>590</v>
      </c>
      <c r="B28" s="730" t="s">
        <v>1713</v>
      </c>
      <c r="C28" s="730" t="s">
        <v>1717</v>
      </c>
      <c r="D28" s="730" t="s">
        <v>1715</v>
      </c>
      <c r="E28" s="730" t="s">
        <v>1718</v>
      </c>
      <c r="F28" s="734"/>
      <c r="G28" s="734"/>
      <c r="H28" s="748">
        <v>0</v>
      </c>
      <c r="I28" s="734">
        <v>1</v>
      </c>
      <c r="J28" s="734">
        <v>1506.31</v>
      </c>
      <c r="K28" s="748">
        <v>1</v>
      </c>
      <c r="L28" s="734">
        <v>1</v>
      </c>
      <c r="M28" s="735">
        <v>1506.31</v>
      </c>
    </row>
    <row r="29" spans="1:13" ht="14.45" customHeight="1" x14ac:dyDescent="0.2">
      <c r="A29" s="729" t="s">
        <v>590</v>
      </c>
      <c r="B29" s="730" t="s">
        <v>1719</v>
      </c>
      <c r="C29" s="730" t="s">
        <v>1720</v>
      </c>
      <c r="D29" s="730" t="s">
        <v>742</v>
      </c>
      <c r="E29" s="730" t="s">
        <v>1721</v>
      </c>
      <c r="F29" s="734"/>
      <c r="G29" s="734"/>
      <c r="H29" s="748">
        <v>0</v>
      </c>
      <c r="I29" s="734">
        <v>44</v>
      </c>
      <c r="J29" s="734">
        <v>5652.62</v>
      </c>
      <c r="K29" s="748">
        <v>1</v>
      </c>
      <c r="L29" s="734">
        <v>44</v>
      </c>
      <c r="M29" s="735">
        <v>5652.62</v>
      </c>
    </row>
    <row r="30" spans="1:13" ht="14.45" customHeight="1" x14ac:dyDescent="0.2">
      <c r="A30" s="729" t="s">
        <v>590</v>
      </c>
      <c r="B30" s="730" t="s">
        <v>1719</v>
      </c>
      <c r="C30" s="730" t="s">
        <v>1722</v>
      </c>
      <c r="D30" s="730" t="s">
        <v>742</v>
      </c>
      <c r="E30" s="730" t="s">
        <v>1723</v>
      </c>
      <c r="F30" s="734"/>
      <c r="G30" s="734"/>
      <c r="H30" s="748">
        <v>0</v>
      </c>
      <c r="I30" s="734">
        <v>8</v>
      </c>
      <c r="J30" s="734">
        <v>357.96000000000004</v>
      </c>
      <c r="K30" s="748">
        <v>1</v>
      </c>
      <c r="L30" s="734">
        <v>8</v>
      </c>
      <c r="M30" s="735">
        <v>357.96000000000004</v>
      </c>
    </row>
    <row r="31" spans="1:13" ht="14.45" customHeight="1" x14ac:dyDescent="0.2">
      <c r="A31" s="729" t="s">
        <v>590</v>
      </c>
      <c r="B31" s="730" t="s">
        <v>1719</v>
      </c>
      <c r="C31" s="730" t="s">
        <v>1724</v>
      </c>
      <c r="D31" s="730" t="s">
        <v>742</v>
      </c>
      <c r="E31" s="730" t="s">
        <v>1725</v>
      </c>
      <c r="F31" s="734"/>
      <c r="G31" s="734"/>
      <c r="H31" s="748">
        <v>0</v>
      </c>
      <c r="I31" s="734">
        <v>19</v>
      </c>
      <c r="J31" s="734">
        <v>1703.3500000000001</v>
      </c>
      <c r="K31" s="748">
        <v>1</v>
      </c>
      <c r="L31" s="734">
        <v>19</v>
      </c>
      <c r="M31" s="735">
        <v>1703.3500000000001</v>
      </c>
    </row>
    <row r="32" spans="1:13" ht="14.45" customHeight="1" x14ac:dyDescent="0.2">
      <c r="A32" s="729" t="s">
        <v>590</v>
      </c>
      <c r="B32" s="730" t="s">
        <v>1726</v>
      </c>
      <c r="C32" s="730" t="s">
        <v>1727</v>
      </c>
      <c r="D32" s="730" t="s">
        <v>1407</v>
      </c>
      <c r="E32" s="730" t="s">
        <v>1728</v>
      </c>
      <c r="F32" s="734"/>
      <c r="G32" s="734"/>
      <c r="H32" s="748">
        <v>0</v>
      </c>
      <c r="I32" s="734">
        <v>61</v>
      </c>
      <c r="J32" s="734">
        <v>3008.5199893447407</v>
      </c>
      <c r="K32" s="748">
        <v>1</v>
      </c>
      <c r="L32" s="734">
        <v>61</v>
      </c>
      <c r="M32" s="735">
        <v>3008.5199893447407</v>
      </c>
    </row>
    <row r="33" spans="1:13" ht="14.45" customHeight="1" x14ac:dyDescent="0.2">
      <c r="A33" s="729" t="s">
        <v>590</v>
      </c>
      <c r="B33" s="730" t="s">
        <v>1729</v>
      </c>
      <c r="C33" s="730" t="s">
        <v>1730</v>
      </c>
      <c r="D33" s="730" t="s">
        <v>862</v>
      </c>
      <c r="E33" s="730" t="s">
        <v>863</v>
      </c>
      <c r="F33" s="734"/>
      <c r="G33" s="734"/>
      <c r="H33" s="748">
        <v>0</v>
      </c>
      <c r="I33" s="734">
        <v>54</v>
      </c>
      <c r="J33" s="734">
        <v>2178.8999999999996</v>
      </c>
      <c r="K33" s="748">
        <v>1</v>
      </c>
      <c r="L33" s="734">
        <v>54</v>
      </c>
      <c r="M33" s="735">
        <v>2178.8999999999996</v>
      </c>
    </row>
    <row r="34" spans="1:13" ht="14.45" customHeight="1" x14ac:dyDescent="0.2">
      <c r="A34" s="729" t="s">
        <v>590</v>
      </c>
      <c r="B34" s="730" t="s">
        <v>1729</v>
      </c>
      <c r="C34" s="730" t="s">
        <v>1731</v>
      </c>
      <c r="D34" s="730" t="s">
        <v>862</v>
      </c>
      <c r="E34" s="730" t="s">
        <v>863</v>
      </c>
      <c r="F34" s="734"/>
      <c r="G34" s="734"/>
      <c r="H34" s="748">
        <v>0</v>
      </c>
      <c r="I34" s="734">
        <v>48</v>
      </c>
      <c r="J34" s="734">
        <v>1937.6000000000001</v>
      </c>
      <c r="K34" s="748">
        <v>1</v>
      </c>
      <c r="L34" s="734">
        <v>48</v>
      </c>
      <c r="M34" s="735">
        <v>1937.6000000000001</v>
      </c>
    </row>
    <row r="35" spans="1:13" ht="14.45" customHeight="1" x14ac:dyDescent="0.2">
      <c r="A35" s="729" t="s">
        <v>590</v>
      </c>
      <c r="B35" s="730" t="s">
        <v>1729</v>
      </c>
      <c r="C35" s="730" t="s">
        <v>1732</v>
      </c>
      <c r="D35" s="730" t="s">
        <v>860</v>
      </c>
      <c r="E35" s="730" t="s">
        <v>1733</v>
      </c>
      <c r="F35" s="734"/>
      <c r="G35" s="734"/>
      <c r="H35" s="748">
        <v>0</v>
      </c>
      <c r="I35" s="734">
        <v>17</v>
      </c>
      <c r="J35" s="734">
        <v>994.87999999999988</v>
      </c>
      <c r="K35" s="748">
        <v>1</v>
      </c>
      <c r="L35" s="734">
        <v>17</v>
      </c>
      <c r="M35" s="735">
        <v>994.87999999999988</v>
      </c>
    </row>
    <row r="36" spans="1:13" ht="14.45" customHeight="1" x14ac:dyDescent="0.2">
      <c r="A36" s="729" t="s">
        <v>590</v>
      </c>
      <c r="B36" s="730" t="s">
        <v>1734</v>
      </c>
      <c r="C36" s="730" t="s">
        <v>1735</v>
      </c>
      <c r="D36" s="730" t="s">
        <v>1736</v>
      </c>
      <c r="E36" s="730" t="s">
        <v>1737</v>
      </c>
      <c r="F36" s="734">
        <v>1</v>
      </c>
      <c r="G36" s="734">
        <v>207.48999999999995</v>
      </c>
      <c r="H36" s="748">
        <v>1</v>
      </c>
      <c r="I36" s="734"/>
      <c r="J36" s="734"/>
      <c r="K36" s="748">
        <v>0</v>
      </c>
      <c r="L36" s="734">
        <v>1</v>
      </c>
      <c r="M36" s="735">
        <v>207.48999999999995</v>
      </c>
    </row>
    <row r="37" spans="1:13" ht="14.45" customHeight="1" x14ac:dyDescent="0.2">
      <c r="A37" s="729" t="s">
        <v>590</v>
      </c>
      <c r="B37" s="730" t="s">
        <v>1738</v>
      </c>
      <c r="C37" s="730" t="s">
        <v>1739</v>
      </c>
      <c r="D37" s="730" t="s">
        <v>895</v>
      </c>
      <c r="E37" s="730" t="s">
        <v>1740</v>
      </c>
      <c r="F37" s="734"/>
      <c r="G37" s="734"/>
      <c r="H37" s="748">
        <v>0</v>
      </c>
      <c r="I37" s="734">
        <v>1</v>
      </c>
      <c r="J37" s="734">
        <v>40.980000000000004</v>
      </c>
      <c r="K37" s="748">
        <v>1</v>
      </c>
      <c r="L37" s="734">
        <v>1</v>
      </c>
      <c r="M37" s="735">
        <v>40.980000000000004</v>
      </c>
    </row>
    <row r="38" spans="1:13" ht="14.45" customHeight="1" x14ac:dyDescent="0.2">
      <c r="A38" s="729" t="s">
        <v>590</v>
      </c>
      <c r="B38" s="730" t="s">
        <v>1738</v>
      </c>
      <c r="C38" s="730" t="s">
        <v>1741</v>
      </c>
      <c r="D38" s="730" t="s">
        <v>895</v>
      </c>
      <c r="E38" s="730" t="s">
        <v>1742</v>
      </c>
      <c r="F38" s="734"/>
      <c r="G38" s="734"/>
      <c r="H38" s="748">
        <v>0</v>
      </c>
      <c r="I38" s="734">
        <v>8</v>
      </c>
      <c r="J38" s="734">
        <v>314.31999999999994</v>
      </c>
      <c r="K38" s="748">
        <v>1</v>
      </c>
      <c r="L38" s="734">
        <v>8</v>
      </c>
      <c r="M38" s="735">
        <v>314.31999999999994</v>
      </c>
    </row>
    <row r="39" spans="1:13" ht="14.45" customHeight="1" x14ac:dyDescent="0.2">
      <c r="A39" s="729" t="s">
        <v>590</v>
      </c>
      <c r="B39" s="730" t="s">
        <v>1743</v>
      </c>
      <c r="C39" s="730" t="s">
        <v>1744</v>
      </c>
      <c r="D39" s="730" t="s">
        <v>680</v>
      </c>
      <c r="E39" s="730" t="s">
        <v>681</v>
      </c>
      <c r="F39" s="734"/>
      <c r="G39" s="734"/>
      <c r="H39" s="748">
        <v>0</v>
      </c>
      <c r="I39" s="734">
        <v>2</v>
      </c>
      <c r="J39" s="734">
        <v>409.37999999999988</v>
      </c>
      <c r="K39" s="748">
        <v>1</v>
      </c>
      <c r="L39" s="734">
        <v>2</v>
      </c>
      <c r="M39" s="735">
        <v>409.37999999999988</v>
      </c>
    </row>
    <row r="40" spans="1:13" ht="14.45" customHeight="1" x14ac:dyDescent="0.2">
      <c r="A40" s="729" t="s">
        <v>590</v>
      </c>
      <c r="B40" s="730" t="s">
        <v>1743</v>
      </c>
      <c r="C40" s="730" t="s">
        <v>1745</v>
      </c>
      <c r="D40" s="730" t="s">
        <v>682</v>
      </c>
      <c r="E40" s="730" t="s">
        <v>1746</v>
      </c>
      <c r="F40" s="734"/>
      <c r="G40" s="734"/>
      <c r="H40" s="748">
        <v>0</v>
      </c>
      <c r="I40" s="734">
        <v>2</v>
      </c>
      <c r="J40" s="734">
        <v>216.19999999999993</v>
      </c>
      <c r="K40" s="748">
        <v>1</v>
      </c>
      <c r="L40" s="734">
        <v>2</v>
      </c>
      <c r="M40" s="735">
        <v>216.19999999999993</v>
      </c>
    </row>
    <row r="41" spans="1:13" ht="14.45" customHeight="1" x14ac:dyDescent="0.2">
      <c r="A41" s="729" t="s">
        <v>590</v>
      </c>
      <c r="B41" s="730" t="s">
        <v>1743</v>
      </c>
      <c r="C41" s="730" t="s">
        <v>1747</v>
      </c>
      <c r="D41" s="730" t="s">
        <v>678</v>
      </c>
      <c r="E41" s="730" t="s">
        <v>679</v>
      </c>
      <c r="F41" s="734"/>
      <c r="G41" s="734"/>
      <c r="H41" s="748">
        <v>0</v>
      </c>
      <c r="I41" s="734">
        <v>6</v>
      </c>
      <c r="J41" s="734">
        <v>530.04</v>
      </c>
      <c r="K41" s="748">
        <v>1</v>
      </c>
      <c r="L41" s="734">
        <v>6</v>
      </c>
      <c r="M41" s="735">
        <v>530.04</v>
      </c>
    </row>
    <row r="42" spans="1:13" ht="14.45" customHeight="1" x14ac:dyDescent="0.2">
      <c r="A42" s="729" t="s">
        <v>590</v>
      </c>
      <c r="B42" s="730" t="s">
        <v>1748</v>
      </c>
      <c r="C42" s="730" t="s">
        <v>1749</v>
      </c>
      <c r="D42" s="730" t="s">
        <v>1750</v>
      </c>
      <c r="E42" s="730" t="s">
        <v>1751</v>
      </c>
      <c r="F42" s="734"/>
      <c r="G42" s="734"/>
      <c r="H42" s="748">
        <v>0</v>
      </c>
      <c r="I42" s="734">
        <v>1</v>
      </c>
      <c r="J42" s="734">
        <v>98.469999999999956</v>
      </c>
      <c r="K42" s="748">
        <v>1</v>
      </c>
      <c r="L42" s="734">
        <v>1</v>
      </c>
      <c r="M42" s="735">
        <v>98.469999999999956</v>
      </c>
    </row>
    <row r="43" spans="1:13" ht="14.45" customHeight="1" x14ac:dyDescent="0.2">
      <c r="A43" s="729" t="s">
        <v>590</v>
      </c>
      <c r="B43" s="730" t="s">
        <v>1752</v>
      </c>
      <c r="C43" s="730" t="s">
        <v>1753</v>
      </c>
      <c r="D43" s="730" t="s">
        <v>1754</v>
      </c>
      <c r="E43" s="730" t="s">
        <v>1755</v>
      </c>
      <c r="F43" s="734">
        <v>2</v>
      </c>
      <c r="G43" s="734">
        <v>69.14</v>
      </c>
      <c r="H43" s="748">
        <v>1</v>
      </c>
      <c r="I43" s="734"/>
      <c r="J43" s="734"/>
      <c r="K43" s="748">
        <v>0</v>
      </c>
      <c r="L43" s="734">
        <v>2</v>
      </c>
      <c r="M43" s="735">
        <v>69.14</v>
      </c>
    </row>
    <row r="44" spans="1:13" ht="14.45" customHeight="1" x14ac:dyDescent="0.2">
      <c r="A44" s="729" t="s">
        <v>590</v>
      </c>
      <c r="B44" s="730" t="s">
        <v>1752</v>
      </c>
      <c r="C44" s="730" t="s">
        <v>1756</v>
      </c>
      <c r="D44" s="730" t="s">
        <v>1757</v>
      </c>
      <c r="E44" s="730" t="s">
        <v>698</v>
      </c>
      <c r="F44" s="734">
        <v>2</v>
      </c>
      <c r="G44" s="734">
        <v>40.98</v>
      </c>
      <c r="H44" s="748">
        <v>1</v>
      </c>
      <c r="I44" s="734"/>
      <c r="J44" s="734"/>
      <c r="K44" s="748">
        <v>0</v>
      </c>
      <c r="L44" s="734">
        <v>2</v>
      </c>
      <c r="M44" s="735">
        <v>40.98</v>
      </c>
    </row>
    <row r="45" spans="1:13" ht="14.45" customHeight="1" x14ac:dyDescent="0.2">
      <c r="A45" s="729" t="s">
        <v>590</v>
      </c>
      <c r="B45" s="730" t="s">
        <v>1752</v>
      </c>
      <c r="C45" s="730" t="s">
        <v>1758</v>
      </c>
      <c r="D45" s="730" t="s">
        <v>695</v>
      </c>
      <c r="E45" s="730" t="s">
        <v>698</v>
      </c>
      <c r="F45" s="734"/>
      <c r="G45" s="734"/>
      <c r="H45" s="748">
        <v>0</v>
      </c>
      <c r="I45" s="734">
        <v>26</v>
      </c>
      <c r="J45" s="734">
        <v>687.18</v>
      </c>
      <c r="K45" s="748">
        <v>1</v>
      </c>
      <c r="L45" s="734">
        <v>26</v>
      </c>
      <c r="M45" s="735">
        <v>687.18</v>
      </c>
    </row>
    <row r="46" spans="1:13" ht="14.45" customHeight="1" x14ac:dyDescent="0.2">
      <c r="A46" s="729" t="s">
        <v>590</v>
      </c>
      <c r="B46" s="730" t="s">
        <v>1752</v>
      </c>
      <c r="C46" s="730" t="s">
        <v>1759</v>
      </c>
      <c r="D46" s="730" t="s">
        <v>695</v>
      </c>
      <c r="E46" s="730" t="s">
        <v>733</v>
      </c>
      <c r="F46" s="734"/>
      <c r="G46" s="734"/>
      <c r="H46" s="748">
        <v>0</v>
      </c>
      <c r="I46" s="734">
        <v>2</v>
      </c>
      <c r="J46" s="734">
        <v>174.03999999999996</v>
      </c>
      <c r="K46" s="748">
        <v>1</v>
      </c>
      <c r="L46" s="734">
        <v>2</v>
      </c>
      <c r="M46" s="735">
        <v>174.03999999999996</v>
      </c>
    </row>
    <row r="47" spans="1:13" ht="14.45" customHeight="1" x14ac:dyDescent="0.2">
      <c r="A47" s="729" t="s">
        <v>590</v>
      </c>
      <c r="B47" s="730" t="s">
        <v>1752</v>
      </c>
      <c r="C47" s="730" t="s">
        <v>1760</v>
      </c>
      <c r="D47" s="730" t="s">
        <v>695</v>
      </c>
      <c r="E47" s="730" t="s">
        <v>696</v>
      </c>
      <c r="F47" s="734"/>
      <c r="G47" s="734"/>
      <c r="H47" s="748">
        <v>0</v>
      </c>
      <c r="I47" s="734">
        <v>6</v>
      </c>
      <c r="J47" s="734">
        <v>313.31999999999994</v>
      </c>
      <c r="K47" s="748">
        <v>1</v>
      </c>
      <c r="L47" s="734">
        <v>6</v>
      </c>
      <c r="M47" s="735">
        <v>313.31999999999994</v>
      </c>
    </row>
    <row r="48" spans="1:13" ht="14.45" customHeight="1" x14ac:dyDescent="0.2">
      <c r="A48" s="729" t="s">
        <v>590</v>
      </c>
      <c r="B48" s="730" t="s">
        <v>1761</v>
      </c>
      <c r="C48" s="730" t="s">
        <v>1762</v>
      </c>
      <c r="D48" s="730" t="s">
        <v>1763</v>
      </c>
      <c r="E48" s="730" t="s">
        <v>1764</v>
      </c>
      <c r="F48" s="734"/>
      <c r="G48" s="734"/>
      <c r="H48" s="748">
        <v>0</v>
      </c>
      <c r="I48" s="734">
        <v>2</v>
      </c>
      <c r="J48" s="734">
        <v>141.36000000000004</v>
      </c>
      <c r="K48" s="748">
        <v>1</v>
      </c>
      <c r="L48" s="734">
        <v>2</v>
      </c>
      <c r="M48" s="735">
        <v>141.36000000000004</v>
      </c>
    </row>
    <row r="49" spans="1:13" ht="14.45" customHeight="1" x14ac:dyDescent="0.2">
      <c r="A49" s="729" t="s">
        <v>590</v>
      </c>
      <c r="B49" s="730" t="s">
        <v>1765</v>
      </c>
      <c r="C49" s="730" t="s">
        <v>1766</v>
      </c>
      <c r="D49" s="730" t="s">
        <v>1049</v>
      </c>
      <c r="E49" s="730" t="s">
        <v>1767</v>
      </c>
      <c r="F49" s="734"/>
      <c r="G49" s="734"/>
      <c r="H49" s="748">
        <v>0</v>
      </c>
      <c r="I49" s="734">
        <v>6</v>
      </c>
      <c r="J49" s="734">
        <v>1132.97</v>
      </c>
      <c r="K49" s="748">
        <v>1</v>
      </c>
      <c r="L49" s="734">
        <v>6</v>
      </c>
      <c r="M49" s="735">
        <v>1132.97</v>
      </c>
    </row>
    <row r="50" spans="1:13" ht="14.45" customHeight="1" x14ac:dyDescent="0.2">
      <c r="A50" s="729" t="s">
        <v>590</v>
      </c>
      <c r="B50" s="730" t="s">
        <v>1768</v>
      </c>
      <c r="C50" s="730" t="s">
        <v>1769</v>
      </c>
      <c r="D50" s="730" t="s">
        <v>1770</v>
      </c>
      <c r="E50" s="730" t="s">
        <v>1771</v>
      </c>
      <c r="F50" s="734"/>
      <c r="G50" s="734"/>
      <c r="H50" s="748">
        <v>0</v>
      </c>
      <c r="I50" s="734">
        <v>7</v>
      </c>
      <c r="J50" s="734">
        <v>82.81</v>
      </c>
      <c r="K50" s="748">
        <v>1</v>
      </c>
      <c r="L50" s="734">
        <v>7</v>
      </c>
      <c r="M50" s="735">
        <v>82.81</v>
      </c>
    </row>
    <row r="51" spans="1:13" ht="14.45" customHeight="1" x14ac:dyDescent="0.2">
      <c r="A51" s="729" t="s">
        <v>590</v>
      </c>
      <c r="B51" s="730" t="s">
        <v>1768</v>
      </c>
      <c r="C51" s="730" t="s">
        <v>1772</v>
      </c>
      <c r="D51" s="730" t="s">
        <v>1770</v>
      </c>
      <c r="E51" s="730" t="s">
        <v>1773</v>
      </c>
      <c r="F51" s="734"/>
      <c r="G51" s="734"/>
      <c r="H51" s="748">
        <v>0</v>
      </c>
      <c r="I51" s="734">
        <v>2</v>
      </c>
      <c r="J51" s="734">
        <v>60.279999999999994</v>
      </c>
      <c r="K51" s="748">
        <v>1</v>
      </c>
      <c r="L51" s="734">
        <v>2</v>
      </c>
      <c r="M51" s="735">
        <v>60.279999999999994</v>
      </c>
    </row>
    <row r="52" spans="1:13" ht="14.45" customHeight="1" x14ac:dyDescent="0.2">
      <c r="A52" s="729" t="s">
        <v>590</v>
      </c>
      <c r="B52" s="730" t="s">
        <v>1774</v>
      </c>
      <c r="C52" s="730" t="s">
        <v>1775</v>
      </c>
      <c r="D52" s="730" t="s">
        <v>1776</v>
      </c>
      <c r="E52" s="730" t="s">
        <v>1777</v>
      </c>
      <c r="F52" s="734">
        <v>1</v>
      </c>
      <c r="G52" s="734">
        <v>197.27</v>
      </c>
      <c r="H52" s="748">
        <v>1</v>
      </c>
      <c r="I52" s="734"/>
      <c r="J52" s="734"/>
      <c r="K52" s="748">
        <v>0</v>
      </c>
      <c r="L52" s="734">
        <v>1</v>
      </c>
      <c r="M52" s="735">
        <v>197.27</v>
      </c>
    </row>
    <row r="53" spans="1:13" ht="14.45" customHeight="1" x14ac:dyDescent="0.2">
      <c r="A53" s="729" t="s">
        <v>590</v>
      </c>
      <c r="B53" s="730" t="s">
        <v>1778</v>
      </c>
      <c r="C53" s="730" t="s">
        <v>1779</v>
      </c>
      <c r="D53" s="730" t="s">
        <v>1780</v>
      </c>
      <c r="E53" s="730" t="s">
        <v>1781</v>
      </c>
      <c r="F53" s="734"/>
      <c r="G53" s="734"/>
      <c r="H53" s="748">
        <v>0</v>
      </c>
      <c r="I53" s="734">
        <v>3</v>
      </c>
      <c r="J53" s="734">
        <v>453.24999999999989</v>
      </c>
      <c r="K53" s="748">
        <v>1</v>
      </c>
      <c r="L53" s="734">
        <v>3</v>
      </c>
      <c r="M53" s="735">
        <v>453.24999999999989</v>
      </c>
    </row>
    <row r="54" spans="1:13" ht="14.45" customHeight="1" x14ac:dyDescent="0.2">
      <c r="A54" s="729" t="s">
        <v>590</v>
      </c>
      <c r="B54" s="730" t="s">
        <v>1778</v>
      </c>
      <c r="C54" s="730" t="s">
        <v>1782</v>
      </c>
      <c r="D54" s="730" t="s">
        <v>1783</v>
      </c>
      <c r="E54" s="730" t="s">
        <v>1784</v>
      </c>
      <c r="F54" s="734">
        <v>4</v>
      </c>
      <c r="G54" s="734">
        <v>426.48</v>
      </c>
      <c r="H54" s="748">
        <v>1</v>
      </c>
      <c r="I54" s="734"/>
      <c r="J54" s="734"/>
      <c r="K54" s="748">
        <v>0</v>
      </c>
      <c r="L54" s="734">
        <v>4</v>
      </c>
      <c r="M54" s="735">
        <v>426.48</v>
      </c>
    </row>
    <row r="55" spans="1:13" ht="14.45" customHeight="1" x14ac:dyDescent="0.2">
      <c r="A55" s="729" t="s">
        <v>590</v>
      </c>
      <c r="B55" s="730" t="s">
        <v>1785</v>
      </c>
      <c r="C55" s="730" t="s">
        <v>1786</v>
      </c>
      <c r="D55" s="730" t="s">
        <v>849</v>
      </c>
      <c r="E55" s="730" t="s">
        <v>1787</v>
      </c>
      <c r="F55" s="734"/>
      <c r="G55" s="734"/>
      <c r="H55" s="748">
        <v>0</v>
      </c>
      <c r="I55" s="734">
        <v>1</v>
      </c>
      <c r="J55" s="734">
        <v>74.430000000000007</v>
      </c>
      <c r="K55" s="748">
        <v>1</v>
      </c>
      <c r="L55" s="734">
        <v>1</v>
      </c>
      <c r="M55" s="735">
        <v>74.430000000000007</v>
      </c>
    </row>
    <row r="56" spans="1:13" ht="14.45" customHeight="1" x14ac:dyDescent="0.2">
      <c r="A56" s="729" t="s">
        <v>590</v>
      </c>
      <c r="B56" s="730" t="s">
        <v>1785</v>
      </c>
      <c r="C56" s="730" t="s">
        <v>1788</v>
      </c>
      <c r="D56" s="730" t="s">
        <v>849</v>
      </c>
      <c r="E56" s="730" t="s">
        <v>1789</v>
      </c>
      <c r="F56" s="734"/>
      <c r="G56" s="734"/>
      <c r="H56" s="748">
        <v>0</v>
      </c>
      <c r="I56" s="734">
        <v>2</v>
      </c>
      <c r="J56" s="734">
        <v>448.01</v>
      </c>
      <c r="K56" s="748">
        <v>1</v>
      </c>
      <c r="L56" s="734">
        <v>2</v>
      </c>
      <c r="M56" s="735">
        <v>448.01</v>
      </c>
    </row>
    <row r="57" spans="1:13" ht="14.45" customHeight="1" x14ac:dyDescent="0.2">
      <c r="A57" s="729" t="s">
        <v>590</v>
      </c>
      <c r="B57" s="730" t="s">
        <v>1790</v>
      </c>
      <c r="C57" s="730" t="s">
        <v>1791</v>
      </c>
      <c r="D57" s="730" t="s">
        <v>1079</v>
      </c>
      <c r="E57" s="730" t="s">
        <v>1792</v>
      </c>
      <c r="F57" s="734"/>
      <c r="G57" s="734"/>
      <c r="H57" s="748">
        <v>0</v>
      </c>
      <c r="I57" s="734">
        <v>2</v>
      </c>
      <c r="J57" s="734">
        <v>343.32</v>
      </c>
      <c r="K57" s="748">
        <v>1</v>
      </c>
      <c r="L57" s="734">
        <v>2</v>
      </c>
      <c r="M57" s="735">
        <v>343.32</v>
      </c>
    </row>
    <row r="58" spans="1:13" ht="14.45" customHeight="1" x14ac:dyDescent="0.2">
      <c r="A58" s="729" t="s">
        <v>590</v>
      </c>
      <c r="B58" s="730" t="s">
        <v>1790</v>
      </c>
      <c r="C58" s="730" t="s">
        <v>1793</v>
      </c>
      <c r="D58" s="730" t="s">
        <v>1079</v>
      </c>
      <c r="E58" s="730" t="s">
        <v>1794</v>
      </c>
      <c r="F58" s="734"/>
      <c r="G58" s="734"/>
      <c r="H58" s="748">
        <v>0</v>
      </c>
      <c r="I58" s="734">
        <v>20</v>
      </c>
      <c r="J58" s="734">
        <v>1298</v>
      </c>
      <c r="K58" s="748">
        <v>1</v>
      </c>
      <c r="L58" s="734">
        <v>20</v>
      </c>
      <c r="M58" s="735">
        <v>1298</v>
      </c>
    </row>
    <row r="59" spans="1:13" ht="14.45" customHeight="1" x14ac:dyDescent="0.2">
      <c r="A59" s="729" t="s">
        <v>590</v>
      </c>
      <c r="B59" s="730" t="s">
        <v>1795</v>
      </c>
      <c r="C59" s="730" t="s">
        <v>1796</v>
      </c>
      <c r="D59" s="730" t="s">
        <v>1797</v>
      </c>
      <c r="E59" s="730" t="s">
        <v>1798</v>
      </c>
      <c r="F59" s="734"/>
      <c r="G59" s="734"/>
      <c r="H59" s="748">
        <v>0</v>
      </c>
      <c r="I59" s="734">
        <v>2</v>
      </c>
      <c r="J59" s="734">
        <v>125.20000000000002</v>
      </c>
      <c r="K59" s="748">
        <v>1</v>
      </c>
      <c r="L59" s="734">
        <v>2</v>
      </c>
      <c r="M59" s="735">
        <v>125.20000000000002</v>
      </c>
    </row>
    <row r="60" spans="1:13" ht="14.45" customHeight="1" x14ac:dyDescent="0.2">
      <c r="A60" s="729" t="s">
        <v>590</v>
      </c>
      <c r="B60" s="730" t="s">
        <v>1795</v>
      </c>
      <c r="C60" s="730" t="s">
        <v>1799</v>
      </c>
      <c r="D60" s="730" t="s">
        <v>831</v>
      </c>
      <c r="E60" s="730" t="s">
        <v>833</v>
      </c>
      <c r="F60" s="734"/>
      <c r="G60" s="734"/>
      <c r="H60" s="748">
        <v>0</v>
      </c>
      <c r="I60" s="734">
        <v>2</v>
      </c>
      <c r="J60" s="734">
        <v>157.34</v>
      </c>
      <c r="K60" s="748">
        <v>1</v>
      </c>
      <c r="L60" s="734">
        <v>2</v>
      </c>
      <c r="M60" s="735">
        <v>157.34</v>
      </c>
    </row>
    <row r="61" spans="1:13" ht="14.45" customHeight="1" x14ac:dyDescent="0.2">
      <c r="A61" s="729" t="s">
        <v>590</v>
      </c>
      <c r="B61" s="730" t="s">
        <v>1795</v>
      </c>
      <c r="C61" s="730" t="s">
        <v>1800</v>
      </c>
      <c r="D61" s="730" t="s">
        <v>831</v>
      </c>
      <c r="E61" s="730" t="s">
        <v>834</v>
      </c>
      <c r="F61" s="734"/>
      <c r="G61" s="734"/>
      <c r="H61" s="748">
        <v>0</v>
      </c>
      <c r="I61" s="734">
        <v>2</v>
      </c>
      <c r="J61" s="734">
        <v>155.35999999999999</v>
      </c>
      <c r="K61" s="748">
        <v>1</v>
      </c>
      <c r="L61" s="734">
        <v>2</v>
      </c>
      <c r="M61" s="735">
        <v>155.35999999999999</v>
      </c>
    </row>
    <row r="62" spans="1:13" ht="14.45" customHeight="1" x14ac:dyDescent="0.2">
      <c r="A62" s="729" t="s">
        <v>590</v>
      </c>
      <c r="B62" s="730" t="s">
        <v>1795</v>
      </c>
      <c r="C62" s="730" t="s">
        <v>1801</v>
      </c>
      <c r="D62" s="730" t="s">
        <v>831</v>
      </c>
      <c r="E62" s="730" t="s">
        <v>832</v>
      </c>
      <c r="F62" s="734"/>
      <c r="G62" s="734"/>
      <c r="H62" s="748">
        <v>0</v>
      </c>
      <c r="I62" s="734">
        <v>1</v>
      </c>
      <c r="J62" s="734">
        <v>131.00999999999996</v>
      </c>
      <c r="K62" s="748">
        <v>1</v>
      </c>
      <c r="L62" s="734">
        <v>1</v>
      </c>
      <c r="M62" s="735">
        <v>131.00999999999996</v>
      </c>
    </row>
    <row r="63" spans="1:13" ht="14.45" customHeight="1" x14ac:dyDescent="0.2">
      <c r="A63" s="729" t="s">
        <v>590</v>
      </c>
      <c r="B63" s="730" t="s">
        <v>1795</v>
      </c>
      <c r="C63" s="730" t="s">
        <v>1802</v>
      </c>
      <c r="D63" s="730" t="s">
        <v>831</v>
      </c>
      <c r="E63" s="730" t="s">
        <v>1803</v>
      </c>
      <c r="F63" s="734"/>
      <c r="G63" s="734"/>
      <c r="H63" s="748">
        <v>0</v>
      </c>
      <c r="I63" s="734">
        <v>2</v>
      </c>
      <c r="J63" s="734">
        <v>122.34</v>
      </c>
      <c r="K63" s="748">
        <v>1</v>
      </c>
      <c r="L63" s="734">
        <v>2</v>
      </c>
      <c r="M63" s="735">
        <v>122.34</v>
      </c>
    </row>
    <row r="64" spans="1:13" ht="14.45" customHeight="1" x14ac:dyDescent="0.2">
      <c r="A64" s="729" t="s">
        <v>590</v>
      </c>
      <c r="B64" s="730" t="s">
        <v>1804</v>
      </c>
      <c r="C64" s="730" t="s">
        <v>1805</v>
      </c>
      <c r="D64" s="730" t="s">
        <v>1806</v>
      </c>
      <c r="E64" s="730" t="s">
        <v>1807</v>
      </c>
      <c r="F64" s="734"/>
      <c r="G64" s="734"/>
      <c r="H64" s="748">
        <v>0</v>
      </c>
      <c r="I64" s="734">
        <v>5</v>
      </c>
      <c r="J64" s="734">
        <v>11188.650000000001</v>
      </c>
      <c r="K64" s="748">
        <v>1</v>
      </c>
      <c r="L64" s="734">
        <v>5</v>
      </c>
      <c r="M64" s="735">
        <v>11188.650000000001</v>
      </c>
    </row>
    <row r="65" spans="1:13" ht="14.45" customHeight="1" x14ac:dyDescent="0.2">
      <c r="A65" s="729" t="s">
        <v>590</v>
      </c>
      <c r="B65" s="730" t="s">
        <v>1808</v>
      </c>
      <c r="C65" s="730" t="s">
        <v>1809</v>
      </c>
      <c r="D65" s="730" t="s">
        <v>1810</v>
      </c>
      <c r="E65" s="730" t="s">
        <v>1811</v>
      </c>
      <c r="F65" s="734">
        <v>1</v>
      </c>
      <c r="G65" s="734">
        <v>416.78000000000009</v>
      </c>
      <c r="H65" s="748">
        <v>1</v>
      </c>
      <c r="I65" s="734"/>
      <c r="J65" s="734"/>
      <c r="K65" s="748">
        <v>0</v>
      </c>
      <c r="L65" s="734">
        <v>1</v>
      </c>
      <c r="M65" s="735">
        <v>416.78000000000009</v>
      </c>
    </row>
    <row r="66" spans="1:13" ht="14.45" customHeight="1" x14ac:dyDescent="0.2">
      <c r="A66" s="729" t="s">
        <v>590</v>
      </c>
      <c r="B66" s="730" t="s">
        <v>1808</v>
      </c>
      <c r="C66" s="730" t="s">
        <v>1812</v>
      </c>
      <c r="D66" s="730" t="s">
        <v>1192</v>
      </c>
      <c r="E66" s="730" t="s">
        <v>1813</v>
      </c>
      <c r="F66" s="734"/>
      <c r="G66" s="734"/>
      <c r="H66" s="748">
        <v>0</v>
      </c>
      <c r="I66" s="734">
        <v>2</v>
      </c>
      <c r="J66" s="734">
        <v>227.5</v>
      </c>
      <c r="K66" s="748">
        <v>1</v>
      </c>
      <c r="L66" s="734">
        <v>2</v>
      </c>
      <c r="M66" s="735">
        <v>227.5</v>
      </c>
    </row>
    <row r="67" spans="1:13" ht="14.45" customHeight="1" x14ac:dyDescent="0.2">
      <c r="A67" s="729" t="s">
        <v>590</v>
      </c>
      <c r="B67" s="730" t="s">
        <v>1814</v>
      </c>
      <c r="C67" s="730" t="s">
        <v>1815</v>
      </c>
      <c r="D67" s="730" t="s">
        <v>1816</v>
      </c>
      <c r="E67" s="730" t="s">
        <v>1817</v>
      </c>
      <c r="F67" s="734"/>
      <c r="G67" s="734"/>
      <c r="H67" s="748">
        <v>0</v>
      </c>
      <c r="I67" s="734">
        <v>4</v>
      </c>
      <c r="J67" s="734">
        <v>784.07999999999993</v>
      </c>
      <c r="K67" s="748">
        <v>1</v>
      </c>
      <c r="L67" s="734">
        <v>4</v>
      </c>
      <c r="M67" s="735">
        <v>784.07999999999993</v>
      </c>
    </row>
    <row r="68" spans="1:13" ht="14.45" customHeight="1" x14ac:dyDescent="0.2">
      <c r="A68" s="729" t="s">
        <v>590</v>
      </c>
      <c r="B68" s="730" t="s">
        <v>1818</v>
      </c>
      <c r="C68" s="730" t="s">
        <v>1819</v>
      </c>
      <c r="D68" s="730" t="s">
        <v>1820</v>
      </c>
      <c r="E68" s="730" t="s">
        <v>1528</v>
      </c>
      <c r="F68" s="734">
        <v>200</v>
      </c>
      <c r="G68" s="734">
        <v>6680</v>
      </c>
      <c r="H68" s="748">
        <v>1</v>
      </c>
      <c r="I68" s="734"/>
      <c r="J68" s="734"/>
      <c r="K68" s="748">
        <v>0</v>
      </c>
      <c r="L68" s="734">
        <v>200</v>
      </c>
      <c r="M68" s="735">
        <v>6680</v>
      </c>
    </row>
    <row r="69" spans="1:13" ht="14.45" customHeight="1" x14ac:dyDescent="0.2">
      <c r="A69" s="729" t="s">
        <v>590</v>
      </c>
      <c r="B69" s="730" t="s">
        <v>1821</v>
      </c>
      <c r="C69" s="730" t="s">
        <v>1822</v>
      </c>
      <c r="D69" s="730" t="s">
        <v>1823</v>
      </c>
      <c r="E69" s="730" t="s">
        <v>1824</v>
      </c>
      <c r="F69" s="734">
        <v>13</v>
      </c>
      <c r="G69" s="734">
        <v>4862</v>
      </c>
      <c r="H69" s="748">
        <v>1</v>
      </c>
      <c r="I69" s="734"/>
      <c r="J69" s="734"/>
      <c r="K69" s="748">
        <v>0</v>
      </c>
      <c r="L69" s="734">
        <v>13</v>
      </c>
      <c r="M69" s="735">
        <v>4862</v>
      </c>
    </row>
    <row r="70" spans="1:13" ht="14.45" customHeight="1" x14ac:dyDescent="0.2">
      <c r="A70" s="729" t="s">
        <v>590</v>
      </c>
      <c r="B70" s="730" t="s">
        <v>1825</v>
      </c>
      <c r="C70" s="730" t="s">
        <v>1826</v>
      </c>
      <c r="D70" s="730" t="s">
        <v>1237</v>
      </c>
      <c r="E70" s="730" t="s">
        <v>1238</v>
      </c>
      <c r="F70" s="734"/>
      <c r="G70" s="734"/>
      <c r="H70" s="748">
        <v>0</v>
      </c>
      <c r="I70" s="734">
        <v>6</v>
      </c>
      <c r="J70" s="734">
        <v>4950.4800000000005</v>
      </c>
      <c r="K70" s="748">
        <v>1</v>
      </c>
      <c r="L70" s="734">
        <v>6</v>
      </c>
      <c r="M70" s="735">
        <v>4950.4800000000005</v>
      </c>
    </row>
    <row r="71" spans="1:13" ht="14.45" customHeight="1" x14ac:dyDescent="0.2">
      <c r="A71" s="729" t="s">
        <v>590</v>
      </c>
      <c r="B71" s="730" t="s">
        <v>1827</v>
      </c>
      <c r="C71" s="730" t="s">
        <v>1828</v>
      </c>
      <c r="D71" s="730" t="s">
        <v>691</v>
      </c>
      <c r="E71" s="730" t="s">
        <v>692</v>
      </c>
      <c r="F71" s="734">
        <v>2</v>
      </c>
      <c r="G71" s="734">
        <v>207.16</v>
      </c>
      <c r="H71" s="748">
        <v>1</v>
      </c>
      <c r="I71" s="734"/>
      <c r="J71" s="734"/>
      <c r="K71" s="748">
        <v>0</v>
      </c>
      <c r="L71" s="734">
        <v>2</v>
      </c>
      <c r="M71" s="735">
        <v>207.16</v>
      </c>
    </row>
    <row r="72" spans="1:13" ht="14.45" customHeight="1" x14ac:dyDescent="0.2">
      <c r="A72" s="729" t="s">
        <v>590</v>
      </c>
      <c r="B72" s="730" t="s">
        <v>1829</v>
      </c>
      <c r="C72" s="730" t="s">
        <v>1830</v>
      </c>
      <c r="D72" s="730" t="s">
        <v>1831</v>
      </c>
      <c r="E72" s="730" t="s">
        <v>1832</v>
      </c>
      <c r="F72" s="734"/>
      <c r="G72" s="734"/>
      <c r="H72" s="748">
        <v>0</v>
      </c>
      <c r="I72" s="734">
        <v>8</v>
      </c>
      <c r="J72" s="734">
        <v>1205.5999999999999</v>
      </c>
      <c r="K72" s="748">
        <v>1</v>
      </c>
      <c r="L72" s="734">
        <v>8</v>
      </c>
      <c r="M72" s="735">
        <v>1205.5999999999999</v>
      </c>
    </row>
    <row r="73" spans="1:13" ht="14.45" customHeight="1" x14ac:dyDescent="0.2">
      <c r="A73" s="729" t="s">
        <v>590</v>
      </c>
      <c r="B73" s="730" t="s">
        <v>1829</v>
      </c>
      <c r="C73" s="730" t="s">
        <v>1833</v>
      </c>
      <c r="D73" s="730" t="s">
        <v>1831</v>
      </c>
      <c r="E73" s="730" t="s">
        <v>1834</v>
      </c>
      <c r="F73" s="734"/>
      <c r="G73" s="734"/>
      <c r="H73" s="748">
        <v>0</v>
      </c>
      <c r="I73" s="734">
        <v>10</v>
      </c>
      <c r="J73" s="734">
        <v>2640</v>
      </c>
      <c r="K73" s="748">
        <v>1</v>
      </c>
      <c r="L73" s="734">
        <v>10</v>
      </c>
      <c r="M73" s="735">
        <v>2640</v>
      </c>
    </row>
    <row r="74" spans="1:13" ht="14.45" customHeight="1" x14ac:dyDescent="0.2">
      <c r="A74" s="729" t="s">
        <v>590</v>
      </c>
      <c r="B74" s="730" t="s">
        <v>1835</v>
      </c>
      <c r="C74" s="730" t="s">
        <v>1836</v>
      </c>
      <c r="D74" s="730" t="s">
        <v>1837</v>
      </c>
      <c r="E74" s="730" t="s">
        <v>1838</v>
      </c>
      <c r="F74" s="734"/>
      <c r="G74" s="734"/>
      <c r="H74" s="748">
        <v>0</v>
      </c>
      <c r="I74" s="734">
        <v>70</v>
      </c>
      <c r="J74" s="734">
        <v>2336.1799999999998</v>
      </c>
      <c r="K74" s="748">
        <v>1</v>
      </c>
      <c r="L74" s="734">
        <v>70</v>
      </c>
      <c r="M74" s="735">
        <v>2336.1799999999998</v>
      </c>
    </row>
    <row r="75" spans="1:13" ht="14.45" customHeight="1" x14ac:dyDescent="0.2">
      <c r="A75" s="729" t="s">
        <v>590</v>
      </c>
      <c r="B75" s="730" t="s">
        <v>1835</v>
      </c>
      <c r="C75" s="730" t="s">
        <v>1839</v>
      </c>
      <c r="D75" s="730" t="s">
        <v>1837</v>
      </c>
      <c r="E75" s="730" t="s">
        <v>1840</v>
      </c>
      <c r="F75" s="734"/>
      <c r="G75" s="734"/>
      <c r="H75" s="748">
        <v>0</v>
      </c>
      <c r="I75" s="734">
        <v>70</v>
      </c>
      <c r="J75" s="734">
        <v>3701.6000000000004</v>
      </c>
      <c r="K75" s="748">
        <v>1</v>
      </c>
      <c r="L75" s="734">
        <v>70</v>
      </c>
      <c r="M75" s="735">
        <v>3701.6000000000004</v>
      </c>
    </row>
    <row r="76" spans="1:13" ht="14.45" customHeight="1" x14ac:dyDescent="0.2">
      <c r="A76" s="729" t="s">
        <v>590</v>
      </c>
      <c r="B76" s="730" t="s">
        <v>1841</v>
      </c>
      <c r="C76" s="730" t="s">
        <v>1842</v>
      </c>
      <c r="D76" s="730" t="s">
        <v>1239</v>
      </c>
      <c r="E76" s="730" t="s">
        <v>1843</v>
      </c>
      <c r="F76" s="734">
        <v>3</v>
      </c>
      <c r="G76" s="734">
        <v>565.37999999999988</v>
      </c>
      <c r="H76" s="748">
        <v>1</v>
      </c>
      <c r="I76" s="734"/>
      <c r="J76" s="734"/>
      <c r="K76" s="748">
        <v>0</v>
      </c>
      <c r="L76" s="734">
        <v>3</v>
      </c>
      <c r="M76" s="735">
        <v>565.37999999999988</v>
      </c>
    </row>
    <row r="77" spans="1:13" ht="14.45" customHeight="1" x14ac:dyDescent="0.2">
      <c r="A77" s="729" t="s">
        <v>590</v>
      </c>
      <c r="B77" s="730" t="s">
        <v>1844</v>
      </c>
      <c r="C77" s="730" t="s">
        <v>1845</v>
      </c>
      <c r="D77" s="730" t="s">
        <v>1846</v>
      </c>
      <c r="E77" s="730" t="s">
        <v>1847</v>
      </c>
      <c r="F77" s="734"/>
      <c r="G77" s="734"/>
      <c r="H77" s="748">
        <v>0</v>
      </c>
      <c r="I77" s="734">
        <v>2</v>
      </c>
      <c r="J77" s="734">
        <v>12421.72</v>
      </c>
      <c r="K77" s="748">
        <v>1</v>
      </c>
      <c r="L77" s="734">
        <v>2</v>
      </c>
      <c r="M77" s="735">
        <v>12421.72</v>
      </c>
    </row>
    <row r="78" spans="1:13" ht="14.45" customHeight="1" x14ac:dyDescent="0.2">
      <c r="A78" s="729" t="s">
        <v>590</v>
      </c>
      <c r="B78" s="730" t="s">
        <v>1848</v>
      </c>
      <c r="C78" s="730" t="s">
        <v>1849</v>
      </c>
      <c r="D78" s="730" t="s">
        <v>1850</v>
      </c>
      <c r="E78" s="730" t="s">
        <v>1851</v>
      </c>
      <c r="F78" s="734"/>
      <c r="G78" s="734"/>
      <c r="H78" s="748"/>
      <c r="I78" s="734">
        <v>0</v>
      </c>
      <c r="J78" s="734">
        <v>0</v>
      </c>
      <c r="K78" s="748"/>
      <c r="L78" s="734">
        <v>0</v>
      </c>
      <c r="M78" s="735">
        <v>0</v>
      </c>
    </row>
    <row r="79" spans="1:13" ht="14.45" customHeight="1" x14ac:dyDescent="0.2">
      <c r="A79" s="729" t="s">
        <v>590</v>
      </c>
      <c r="B79" s="730" t="s">
        <v>1852</v>
      </c>
      <c r="C79" s="730" t="s">
        <v>1853</v>
      </c>
      <c r="D79" s="730" t="s">
        <v>635</v>
      </c>
      <c r="E79" s="730" t="s">
        <v>632</v>
      </c>
      <c r="F79" s="734"/>
      <c r="G79" s="734"/>
      <c r="H79" s="748">
        <v>0</v>
      </c>
      <c r="I79" s="734">
        <v>3</v>
      </c>
      <c r="J79" s="734">
        <v>161.82000000000002</v>
      </c>
      <c r="K79" s="748">
        <v>1</v>
      </c>
      <c r="L79" s="734">
        <v>3</v>
      </c>
      <c r="M79" s="735">
        <v>161.82000000000002</v>
      </c>
    </row>
    <row r="80" spans="1:13" ht="14.45" customHeight="1" x14ac:dyDescent="0.2">
      <c r="A80" s="729" t="s">
        <v>590</v>
      </c>
      <c r="B80" s="730" t="s">
        <v>1852</v>
      </c>
      <c r="C80" s="730" t="s">
        <v>1854</v>
      </c>
      <c r="D80" s="730" t="s">
        <v>635</v>
      </c>
      <c r="E80" s="730" t="s">
        <v>636</v>
      </c>
      <c r="F80" s="734"/>
      <c r="G80" s="734"/>
      <c r="H80" s="748">
        <v>0</v>
      </c>
      <c r="I80" s="734">
        <v>1</v>
      </c>
      <c r="J80" s="734">
        <v>48.13</v>
      </c>
      <c r="K80" s="748">
        <v>1</v>
      </c>
      <c r="L80" s="734">
        <v>1</v>
      </c>
      <c r="M80" s="735">
        <v>48.13</v>
      </c>
    </row>
    <row r="81" spans="1:13" ht="14.45" customHeight="1" x14ac:dyDescent="0.2">
      <c r="A81" s="729" t="s">
        <v>590</v>
      </c>
      <c r="B81" s="730" t="s">
        <v>1855</v>
      </c>
      <c r="C81" s="730" t="s">
        <v>1856</v>
      </c>
      <c r="D81" s="730" t="s">
        <v>1857</v>
      </c>
      <c r="E81" s="730" t="s">
        <v>1858</v>
      </c>
      <c r="F81" s="734"/>
      <c r="G81" s="734"/>
      <c r="H81" s="748">
        <v>0</v>
      </c>
      <c r="I81" s="734">
        <v>20</v>
      </c>
      <c r="J81" s="734">
        <v>1315.6</v>
      </c>
      <c r="K81" s="748">
        <v>1</v>
      </c>
      <c r="L81" s="734">
        <v>20</v>
      </c>
      <c r="M81" s="735">
        <v>1315.6</v>
      </c>
    </row>
    <row r="82" spans="1:13" ht="14.45" customHeight="1" x14ac:dyDescent="0.2">
      <c r="A82" s="729" t="s">
        <v>590</v>
      </c>
      <c r="B82" s="730" t="s">
        <v>1859</v>
      </c>
      <c r="C82" s="730" t="s">
        <v>1860</v>
      </c>
      <c r="D82" s="730" t="s">
        <v>1018</v>
      </c>
      <c r="E82" s="730" t="s">
        <v>1019</v>
      </c>
      <c r="F82" s="734"/>
      <c r="G82" s="734"/>
      <c r="H82" s="748">
        <v>0</v>
      </c>
      <c r="I82" s="734">
        <v>26</v>
      </c>
      <c r="J82" s="734">
        <v>863.68200000000013</v>
      </c>
      <c r="K82" s="748">
        <v>1</v>
      </c>
      <c r="L82" s="734">
        <v>26</v>
      </c>
      <c r="M82" s="735">
        <v>863.68200000000013</v>
      </c>
    </row>
    <row r="83" spans="1:13" ht="14.45" customHeight="1" x14ac:dyDescent="0.2">
      <c r="A83" s="729" t="s">
        <v>590</v>
      </c>
      <c r="B83" s="730" t="s">
        <v>1859</v>
      </c>
      <c r="C83" s="730" t="s">
        <v>1861</v>
      </c>
      <c r="D83" s="730" t="s">
        <v>1018</v>
      </c>
      <c r="E83" s="730" t="s">
        <v>1862</v>
      </c>
      <c r="F83" s="734"/>
      <c r="G83" s="734"/>
      <c r="H83" s="748">
        <v>0</v>
      </c>
      <c r="I83" s="734">
        <v>9</v>
      </c>
      <c r="J83" s="734">
        <v>399.53999999999996</v>
      </c>
      <c r="K83" s="748">
        <v>1</v>
      </c>
      <c r="L83" s="734">
        <v>9</v>
      </c>
      <c r="M83" s="735">
        <v>399.53999999999996</v>
      </c>
    </row>
    <row r="84" spans="1:13" ht="14.45" customHeight="1" x14ac:dyDescent="0.2">
      <c r="A84" s="729" t="s">
        <v>590</v>
      </c>
      <c r="B84" s="730" t="s">
        <v>1859</v>
      </c>
      <c r="C84" s="730" t="s">
        <v>1863</v>
      </c>
      <c r="D84" s="730" t="s">
        <v>1018</v>
      </c>
      <c r="E84" s="730" t="s">
        <v>1864</v>
      </c>
      <c r="F84" s="734"/>
      <c r="G84" s="734"/>
      <c r="H84" s="748">
        <v>0</v>
      </c>
      <c r="I84" s="734">
        <v>39</v>
      </c>
      <c r="J84" s="734">
        <v>1740.71</v>
      </c>
      <c r="K84" s="748">
        <v>1</v>
      </c>
      <c r="L84" s="734">
        <v>39</v>
      </c>
      <c r="M84" s="735">
        <v>1740.71</v>
      </c>
    </row>
    <row r="85" spans="1:13" ht="14.45" customHeight="1" x14ac:dyDescent="0.2">
      <c r="A85" s="729" t="s">
        <v>590</v>
      </c>
      <c r="B85" s="730" t="s">
        <v>1865</v>
      </c>
      <c r="C85" s="730" t="s">
        <v>1866</v>
      </c>
      <c r="D85" s="730" t="s">
        <v>1867</v>
      </c>
      <c r="E85" s="730" t="s">
        <v>1868</v>
      </c>
      <c r="F85" s="734"/>
      <c r="G85" s="734"/>
      <c r="H85" s="748">
        <v>0</v>
      </c>
      <c r="I85" s="734">
        <v>2</v>
      </c>
      <c r="J85" s="734">
        <v>308</v>
      </c>
      <c r="K85" s="748">
        <v>1</v>
      </c>
      <c r="L85" s="734">
        <v>2</v>
      </c>
      <c r="M85" s="735">
        <v>308</v>
      </c>
    </row>
    <row r="86" spans="1:13" ht="14.45" customHeight="1" x14ac:dyDescent="0.2">
      <c r="A86" s="729" t="s">
        <v>590</v>
      </c>
      <c r="B86" s="730" t="s">
        <v>1869</v>
      </c>
      <c r="C86" s="730" t="s">
        <v>1870</v>
      </c>
      <c r="D86" s="730" t="s">
        <v>1871</v>
      </c>
      <c r="E86" s="730" t="s">
        <v>1872</v>
      </c>
      <c r="F86" s="734"/>
      <c r="G86" s="734"/>
      <c r="H86" s="748">
        <v>0</v>
      </c>
      <c r="I86" s="734">
        <v>1</v>
      </c>
      <c r="J86" s="734">
        <v>125.86</v>
      </c>
      <c r="K86" s="748">
        <v>1</v>
      </c>
      <c r="L86" s="734">
        <v>1</v>
      </c>
      <c r="M86" s="735">
        <v>125.86</v>
      </c>
    </row>
    <row r="87" spans="1:13" ht="14.45" customHeight="1" x14ac:dyDescent="0.2">
      <c r="A87" s="729" t="s">
        <v>590</v>
      </c>
      <c r="B87" s="730" t="s">
        <v>1869</v>
      </c>
      <c r="C87" s="730" t="s">
        <v>1873</v>
      </c>
      <c r="D87" s="730" t="s">
        <v>1874</v>
      </c>
      <c r="E87" s="730" t="s">
        <v>1875</v>
      </c>
      <c r="F87" s="734"/>
      <c r="G87" s="734"/>
      <c r="H87" s="748">
        <v>0</v>
      </c>
      <c r="I87" s="734">
        <v>1</v>
      </c>
      <c r="J87" s="734">
        <v>58.6</v>
      </c>
      <c r="K87" s="748">
        <v>1</v>
      </c>
      <c r="L87" s="734">
        <v>1</v>
      </c>
      <c r="M87" s="735">
        <v>58.6</v>
      </c>
    </row>
    <row r="88" spans="1:13" ht="14.45" customHeight="1" x14ac:dyDescent="0.2">
      <c r="A88" s="729" t="s">
        <v>590</v>
      </c>
      <c r="B88" s="730" t="s">
        <v>1876</v>
      </c>
      <c r="C88" s="730" t="s">
        <v>1877</v>
      </c>
      <c r="D88" s="730" t="s">
        <v>1878</v>
      </c>
      <c r="E88" s="730" t="s">
        <v>1879</v>
      </c>
      <c r="F88" s="734"/>
      <c r="G88" s="734"/>
      <c r="H88" s="748">
        <v>0</v>
      </c>
      <c r="I88" s="734">
        <v>1</v>
      </c>
      <c r="J88" s="734">
        <v>593.65</v>
      </c>
      <c r="K88" s="748">
        <v>1</v>
      </c>
      <c r="L88" s="734">
        <v>1</v>
      </c>
      <c r="M88" s="735">
        <v>593.65</v>
      </c>
    </row>
    <row r="89" spans="1:13" ht="14.45" customHeight="1" x14ac:dyDescent="0.2">
      <c r="A89" s="729" t="s">
        <v>590</v>
      </c>
      <c r="B89" s="730" t="s">
        <v>1876</v>
      </c>
      <c r="C89" s="730" t="s">
        <v>1880</v>
      </c>
      <c r="D89" s="730" t="s">
        <v>1881</v>
      </c>
      <c r="E89" s="730" t="s">
        <v>1882</v>
      </c>
      <c r="F89" s="734"/>
      <c r="G89" s="734"/>
      <c r="H89" s="748">
        <v>0</v>
      </c>
      <c r="I89" s="734">
        <v>1</v>
      </c>
      <c r="J89" s="734">
        <v>114.03000000000004</v>
      </c>
      <c r="K89" s="748">
        <v>1</v>
      </c>
      <c r="L89" s="734">
        <v>1</v>
      </c>
      <c r="M89" s="735">
        <v>114.03000000000004</v>
      </c>
    </row>
    <row r="90" spans="1:13" ht="14.45" customHeight="1" x14ac:dyDescent="0.2">
      <c r="A90" s="729" t="s">
        <v>590</v>
      </c>
      <c r="B90" s="730" t="s">
        <v>1876</v>
      </c>
      <c r="C90" s="730" t="s">
        <v>1883</v>
      </c>
      <c r="D90" s="730" t="s">
        <v>1881</v>
      </c>
      <c r="E90" s="730" t="s">
        <v>1884</v>
      </c>
      <c r="F90" s="734"/>
      <c r="G90" s="734"/>
      <c r="H90" s="748">
        <v>0</v>
      </c>
      <c r="I90" s="734">
        <v>1</v>
      </c>
      <c r="J90" s="734">
        <v>254.94999999999993</v>
      </c>
      <c r="K90" s="748">
        <v>1</v>
      </c>
      <c r="L90" s="734">
        <v>1</v>
      </c>
      <c r="M90" s="735">
        <v>254.94999999999993</v>
      </c>
    </row>
    <row r="91" spans="1:13" ht="14.45" customHeight="1" x14ac:dyDescent="0.2">
      <c r="A91" s="729" t="s">
        <v>590</v>
      </c>
      <c r="B91" s="730" t="s">
        <v>1885</v>
      </c>
      <c r="C91" s="730" t="s">
        <v>1886</v>
      </c>
      <c r="D91" s="730" t="s">
        <v>1887</v>
      </c>
      <c r="E91" s="730" t="s">
        <v>1323</v>
      </c>
      <c r="F91" s="734"/>
      <c r="G91" s="734"/>
      <c r="H91" s="748">
        <v>0</v>
      </c>
      <c r="I91" s="734">
        <v>1</v>
      </c>
      <c r="J91" s="734">
        <v>62.81</v>
      </c>
      <c r="K91" s="748">
        <v>1</v>
      </c>
      <c r="L91" s="734">
        <v>1</v>
      </c>
      <c r="M91" s="735">
        <v>62.81</v>
      </c>
    </row>
    <row r="92" spans="1:13" ht="14.45" customHeight="1" x14ac:dyDescent="0.2">
      <c r="A92" s="729" t="s">
        <v>590</v>
      </c>
      <c r="B92" s="730" t="s">
        <v>1888</v>
      </c>
      <c r="C92" s="730" t="s">
        <v>1889</v>
      </c>
      <c r="D92" s="730" t="s">
        <v>1890</v>
      </c>
      <c r="E92" s="730" t="s">
        <v>1891</v>
      </c>
      <c r="F92" s="734"/>
      <c r="G92" s="734"/>
      <c r="H92" s="748">
        <v>0</v>
      </c>
      <c r="I92" s="734">
        <v>21</v>
      </c>
      <c r="J92" s="734">
        <v>191.52000000000004</v>
      </c>
      <c r="K92" s="748">
        <v>1</v>
      </c>
      <c r="L92" s="734">
        <v>21</v>
      </c>
      <c r="M92" s="735">
        <v>191.52000000000004</v>
      </c>
    </row>
    <row r="93" spans="1:13" ht="14.45" customHeight="1" x14ac:dyDescent="0.2">
      <c r="A93" s="729" t="s">
        <v>590</v>
      </c>
      <c r="B93" s="730" t="s">
        <v>1892</v>
      </c>
      <c r="C93" s="730" t="s">
        <v>1893</v>
      </c>
      <c r="D93" s="730" t="s">
        <v>1894</v>
      </c>
      <c r="E93" s="730" t="s">
        <v>1895</v>
      </c>
      <c r="F93" s="734"/>
      <c r="G93" s="734"/>
      <c r="H93" s="748">
        <v>0</v>
      </c>
      <c r="I93" s="734">
        <v>11</v>
      </c>
      <c r="J93" s="734">
        <v>741.29</v>
      </c>
      <c r="K93" s="748">
        <v>1</v>
      </c>
      <c r="L93" s="734">
        <v>11</v>
      </c>
      <c r="M93" s="735">
        <v>741.29</v>
      </c>
    </row>
    <row r="94" spans="1:13" ht="14.45" customHeight="1" x14ac:dyDescent="0.2">
      <c r="A94" s="729" t="s">
        <v>590</v>
      </c>
      <c r="B94" s="730" t="s">
        <v>1892</v>
      </c>
      <c r="C94" s="730" t="s">
        <v>1896</v>
      </c>
      <c r="D94" s="730" t="s">
        <v>1894</v>
      </c>
      <c r="E94" s="730" t="s">
        <v>1897</v>
      </c>
      <c r="F94" s="734"/>
      <c r="G94" s="734"/>
      <c r="H94" s="748">
        <v>0</v>
      </c>
      <c r="I94" s="734">
        <v>8</v>
      </c>
      <c r="J94" s="734">
        <v>1244.4960000000001</v>
      </c>
      <c r="K94" s="748">
        <v>1</v>
      </c>
      <c r="L94" s="734">
        <v>8</v>
      </c>
      <c r="M94" s="735">
        <v>1244.4960000000001</v>
      </c>
    </row>
    <row r="95" spans="1:13" ht="14.45" customHeight="1" x14ac:dyDescent="0.2">
      <c r="A95" s="729" t="s">
        <v>590</v>
      </c>
      <c r="B95" s="730" t="s">
        <v>1892</v>
      </c>
      <c r="C95" s="730" t="s">
        <v>1898</v>
      </c>
      <c r="D95" s="730" t="s">
        <v>1894</v>
      </c>
      <c r="E95" s="730" t="s">
        <v>1895</v>
      </c>
      <c r="F95" s="734"/>
      <c r="G95" s="734"/>
      <c r="H95" s="748">
        <v>0</v>
      </c>
      <c r="I95" s="734">
        <v>14</v>
      </c>
      <c r="J95" s="734">
        <v>3314.92</v>
      </c>
      <c r="K95" s="748">
        <v>1</v>
      </c>
      <c r="L95" s="734">
        <v>14</v>
      </c>
      <c r="M95" s="735">
        <v>3314.92</v>
      </c>
    </row>
    <row r="96" spans="1:13" ht="14.45" customHeight="1" x14ac:dyDescent="0.2">
      <c r="A96" s="729" t="s">
        <v>590</v>
      </c>
      <c r="B96" s="730" t="s">
        <v>1899</v>
      </c>
      <c r="C96" s="730" t="s">
        <v>1900</v>
      </c>
      <c r="D96" s="730" t="s">
        <v>1168</v>
      </c>
      <c r="E96" s="730" t="s">
        <v>1901</v>
      </c>
      <c r="F96" s="734"/>
      <c r="G96" s="734"/>
      <c r="H96" s="748">
        <v>0</v>
      </c>
      <c r="I96" s="734">
        <v>2</v>
      </c>
      <c r="J96" s="734">
        <v>43.919999999999995</v>
      </c>
      <c r="K96" s="748">
        <v>1</v>
      </c>
      <c r="L96" s="734">
        <v>2</v>
      </c>
      <c r="M96" s="735">
        <v>43.919999999999995</v>
      </c>
    </row>
    <row r="97" spans="1:13" ht="14.45" customHeight="1" x14ac:dyDescent="0.2">
      <c r="A97" s="729" t="s">
        <v>590</v>
      </c>
      <c r="B97" s="730" t="s">
        <v>1899</v>
      </c>
      <c r="C97" s="730" t="s">
        <v>1902</v>
      </c>
      <c r="D97" s="730" t="s">
        <v>1168</v>
      </c>
      <c r="E97" s="730" t="s">
        <v>1903</v>
      </c>
      <c r="F97" s="734"/>
      <c r="G97" s="734"/>
      <c r="H97" s="748">
        <v>0</v>
      </c>
      <c r="I97" s="734">
        <v>10</v>
      </c>
      <c r="J97" s="734">
        <v>455.68000000000006</v>
      </c>
      <c r="K97" s="748">
        <v>1</v>
      </c>
      <c r="L97" s="734">
        <v>10</v>
      </c>
      <c r="M97" s="735">
        <v>455.68000000000006</v>
      </c>
    </row>
    <row r="98" spans="1:13" ht="14.45" customHeight="1" x14ac:dyDescent="0.2">
      <c r="A98" s="729" t="s">
        <v>590</v>
      </c>
      <c r="B98" s="730" t="s">
        <v>1904</v>
      </c>
      <c r="C98" s="730" t="s">
        <v>1905</v>
      </c>
      <c r="D98" s="730" t="s">
        <v>1906</v>
      </c>
      <c r="E98" s="730" t="s">
        <v>1907</v>
      </c>
      <c r="F98" s="734"/>
      <c r="G98" s="734"/>
      <c r="H98" s="748">
        <v>0</v>
      </c>
      <c r="I98" s="734">
        <v>1</v>
      </c>
      <c r="J98" s="734">
        <v>91.43</v>
      </c>
      <c r="K98" s="748">
        <v>1</v>
      </c>
      <c r="L98" s="734">
        <v>1</v>
      </c>
      <c r="M98" s="735">
        <v>91.43</v>
      </c>
    </row>
    <row r="99" spans="1:13" ht="14.45" customHeight="1" x14ac:dyDescent="0.2">
      <c r="A99" s="729" t="s">
        <v>590</v>
      </c>
      <c r="B99" s="730" t="s">
        <v>1908</v>
      </c>
      <c r="C99" s="730" t="s">
        <v>1909</v>
      </c>
      <c r="D99" s="730" t="s">
        <v>1141</v>
      </c>
      <c r="E99" s="730" t="s">
        <v>1142</v>
      </c>
      <c r="F99" s="734"/>
      <c r="G99" s="734"/>
      <c r="H99" s="748">
        <v>0</v>
      </c>
      <c r="I99" s="734">
        <v>7</v>
      </c>
      <c r="J99" s="734">
        <v>349.89</v>
      </c>
      <c r="K99" s="748">
        <v>1</v>
      </c>
      <c r="L99" s="734">
        <v>7</v>
      </c>
      <c r="M99" s="735">
        <v>349.89</v>
      </c>
    </row>
    <row r="100" spans="1:13" ht="14.45" customHeight="1" x14ac:dyDescent="0.2">
      <c r="A100" s="729" t="s">
        <v>590</v>
      </c>
      <c r="B100" s="730" t="s">
        <v>1908</v>
      </c>
      <c r="C100" s="730" t="s">
        <v>1910</v>
      </c>
      <c r="D100" s="730" t="s">
        <v>1139</v>
      </c>
      <c r="E100" s="730" t="s">
        <v>1140</v>
      </c>
      <c r="F100" s="734"/>
      <c r="G100" s="734"/>
      <c r="H100" s="748">
        <v>0</v>
      </c>
      <c r="I100" s="734">
        <v>15</v>
      </c>
      <c r="J100" s="734">
        <v>1216.8999999999999</v>
      </c>
      <c r="K100" s="748">
        <v>1</v>
      </c>
      <c r="L100" s="734">
        <v>15</v>
      </c>
      <c r="M100" s="735">
        <v>1216.8999999999999</v>
      </c>
    </row>
    <row r="101" spans="1:13" ht="14.45" customHeight="1" x14ac:dyDescent="0.2">
      <c r="A101" s="729" t="s">
        <v>590</v>
      </c>
      <c r="B101" s="730" t="s">
        <v>1908</v>
      </c>
      <c r="C101" s="730" t="s">
        <v>1911</v>
      </c>
      <c r="D101" s="730" t="s">
        <v>1141</v>
      </c>
      <c r="E101" s="730" t="s">
        <v>1142</v>
      </c>
      <c r="F101" s="734"/>
      <c r="G101" s="734"/>
      <c r="H101" s="748">
        <v>0</v>
      </c>
      <c r="I101" s="734">
        <v>2</v>
      </c>
      <c r="J101" s="734">
        <v>99.520000000000024</v>
      </c>
      <c r="K101" s="748">
        <v>1</v>
      </c>
      <c r="L101" s="734">
        <v>2</v>
      </c>
      <c r="M101" s="735">
        <v>99.520000000000024</v>
      </c>
    </row>
    <row r="102" spans="1:13" ht="14.45" customHeight="1" x14ac:dyDescent="0.2">
      <c r="A102" s="729" t="s">
        <v>590</v>
      </c>
      <c r="B102" s="730" t="s">
        <v>1912</v>
      </c>
      <c r="C102" s="730" t="s">
        <v>1913</v>
      </c>
      <c r="D102" s="730" t="s">
        <v>1914</v>
      </c>
      <c r="E102" s="730" t="s">
        <v>1915</v>
      </c>
      <c r="F102" s="734"/>
      <c r="G102" s="734"/>
      <c r="H102" s="748">
        <v>0</v>
      </c>
      <c r="I102" s="734">
        <v>1</v>
      </c>
      <c r="J102" s="734">
        <v>505.12</v>
      </c>
      <c r="K102" s="748">
        <v>1</v>
      </c>
      <c r="L102" s="734">
        <v>1</v>
      </c>
      <c r="M102" s="735">
        <v>505.12</v>
      </c>
    </row>
    <row r="103" spans="1:13" ht="14.45" customHeight="1" x14ac:dyDescent="0.2">
      <c r="A103" s="729" t="s">
        <v>590</v>
      </c>
      <c r="B103" s="730" t="s">
        <v>1916</v>
      </c>
      <c r="C103" s="730" t="s">
        <v>1917</v>
      </c>
      <c r="D103" s="730" t="s">
        <v>998</v>
      </c>
      <c r="E103" s="730" t="s">
        <v>1918</v>
      </c>
      <c r="F103" s="734"/>
      <c r="G103" s="734"/>
      <c r="H103" s="748">
        <v>0</v>
      </c>
      <c r="I103" s="734">
        <v>3</v>
      </c>
      <c r="J103" s="734">
        <v>158.16999999999999</v>
      </c>
      <c r="K103" s="748">
        <v>1</v>
      </c>
      <c r="L103" s="734">
        <v>3</v>
      </c>
      <c r="M103" s="735">
        <v>158.16999999999999</v>
      </c>
    </row>
    <row r="104" spans="1:13" ht="14.45" customHeight="1" x14ac:dyDescent="0.2">
      <c r="A104" s="729" t="s">
        <v>590</v>
      </c>
      <c r="B104" s="730" t="s">
        <v>1916</v>
      </c>
      <c r="C104" s="730" t="s">
        <v>1919</v>
      </c>
      <c r="D104" s="730" t="s">
        <v>998</v>
      </c>
      <c r="E104" s="730" t="s">
        <v>1920</v>
      </c>
      <c r="F104" s="734"/>
      <c r="G104" s="734"/>
      <c r="H104" s="748">
        <v>0</v>
      </c>
      <c r="I104" s="734">
        <v>21</v>
      </c>
      <c r="J104" s="734">
        <v>1706.05</v>
      </c>
      <c r="K104" s="748">
        <v>1</v>
      </c>
      <c r="L104" s="734">
        <v>21</v>
      </c>
      <c r="M104" s="735">
        <v>1706.05</v>
      </c>
    </row>
    <row r="105" spans="1:13" ht="14.45" customHeight="1" x14ac:dyDescent="0.2">
      <c r="A105" s="729" t="s">
        <v>590</v>
      </c>
      <c r="B105" s="730" t="s">
        <v>1916</v>
      </c>
      <c r="C105" s="730" t="s">
        <v>1921</v>
      </c>
      <c r="D105" s="730" t="s">
        <v>998</v>
      </c>
      <c r="E105" s="730" t="s">
        <v>1922</v>
      </c>
      <c r="F105" s="734"/>
      <c r="G105" s="734"/>
      <c r="H105" s="748">
        <v>0</v>
      </c>
      <c r="I105" s="734">
        <v>1</v>
      </c>
      <c r="J105" s="734">
        <v>135.88999999999996</v>
      </c>
      <c r="K105" s="748">
        <v>1</v>
      </c>
      <c r="L105" s="734">
        <v>1</v>
      </c>
      <c r="M105" s="735">
        <v>135.88999999999996</v>
      </c>
    </row>
    <row r="106" spans="1:13" ht="14.45" customHeight="1" x14ac:dyDescent="0.2">
      <c r="A106" s="729" t="s">
        <v>590</v>
      </c>
      <c r="B106" s="730" t="s">
        <v>1923</v>
      </c>
      <c r="C106" s="730" t="s">
        <v>1924</v>
      </c>
      <c r="D106" s="730" t="s">
        <v>1163</v>
      </c>
      <c r="E106" s="730" t="s">
        <v>1925</v>
      </c>
      <c r="F106" s="734"/>
      <c r="G106" s="734"/>
      <c r="H106" s="748">
        <v>0</v>
      </c>
      <c r="I106" s="734">
        <v>2</v>
      </c>
      <c r="J106" s="734">
        <v>150.37</v>
      </c>
      <c r="K106" s="748">
        <v>1</v>
      </c>
      <c r="L106" s="734">
        <v>2</v>
      </c>
      <c r="M106" s="735">
        <v>150.37</v>
      </c>
    </row>
    <row r="107" spans="1:13" ht="14.45" customHeight="1" x14ac:dyDescent="0.2">
      <c r="A107" s="729" t="s">
        <v>590</v>
      </c>
      <c r="B107" s="730" t="s">
        <v>1923</v>
      </c>
      <c r="C107" s="730" t="s">
        <v>1926</v>
      </c>
      <c r="D107" s="730" t="s">
        <v>1163</v>
      </c>
      <c r="E107" s="730" t="s">
        <v>1927</v>
      </c>
      <c r="F107" s="734"/>
      <c r="G107" s="734"/>
      <c r="H107" s="748">
        <v>0</v>
      </c>
      <c r="I107" s="734">
        <v>2</v>
      </c>
      <c r="J107" s="734">
        <v>199.78000000000003</v>
      </c>
      <c r="K107" s="748">
        <v>1</v>
      </c>
      <c r="L107" s="734">
        <v>2</v>
      </c>
      <c r="M107" s="735">
        <v>199.78000000000003</v>
      </c>
    </row>
    <row r="108" spans="1:13" ht="14.45" customHeight="1" x14ac:dyDescent="0.2">
      <c r="A108" s="729" t="s">
        <v>590</v>
      </c>
      <c r="B108" s="730" t="s">
        <v>1928</v>
      </c>
      <c r="C108" s="730" t="s">
        <v>1929</v>
      </c>
      <c r="D108" s="730" t="s">
        <v>1178</v>
      </c>
      <c r="E108" s="730" t="s">
        <v>1179</v>
      </c>
      <c r="F108" s="734"/>
      <c r="G108" s="734"/>
      <c r="H108" s="748">
        <v>0</v>
      </c>
      <c r="I108" s="734">
        <v>6</v>
      </c>
      <c r="J108" s="734">
        <v>786.90000000000009</v>
      </c>
      <c r="K108" s="748">
        <v>1</v>
      </c>
      <c r="L108" s="734">
        <v>6</v>
      </c>
      <c r="M108" s="735">
        <v>786.90000000000009</v>
      </c>
    </row>
    <row r="109" spans="1:13" ht="14.45" customHeight="1" x14ac:dyDescent="0.2">
      <c r="A109" s="729" t="s">
        <v>590</v>
      </c>
      <c r="B109" s="730" t="s">
        <v>1928</v>
      </c>
      <c r="C109" s="730" t="s">
        <v>1930</v>
      </c>
      <c r="D109" s="730" t="s">
        <v>1186</v>
      </c>
      <c r="E109" s="730" t="s">
        <v>1931</v>
      </c>
      <c r="F109" s="734"/>
      <c r="G109" s="734"/>
      <c r="H109" s="748">
        <v>0</v>
      </c>
      <c r="I109" s="734">
        <v>2</v>
      </c>
      <c r="J109" s="734">
        <v>391.94999999999993</v>
      </c>
      <c r="K109" s="748">
        <v>1</v>
      </c>
      <c r="L109" s="734">
        <v>2</v>
      </c>
      <c r="M109" s="735">
        <v>391.94999999999993</v>
      </c>
    </row>
    <row r="110" spans="1:13" ht="14.45" customHeight="1" x14ac:dyDescent="0.2">
      <c r="A110" s="729" t="s">
        <v>590</v>
      </c>
      <c r="B110" s="730" t="s">
        <v>1928</v>
      </c>
      <c r="C110" s="730" t="s">
        <v>1932</v>
      </c>
      <c r="D110" s="730" t="s">
        <v>1180</v>
      </c>
      <c r="E110" s="730" t="s">
        <v>1933</v>
      </c>
      <c r="F110" s="734"/>
      <c r="G110" s="734"/>
      <c r="H110" s="748">
        <v>0</v>
      </c>
      <c r="I110" s="734">
        <v>1</v>
      </c>
      <c r="J110" s="734">
        <v>96.55</v>
      </c>
      <c r="K110" s="748">
        <v>1</v>
      </c>
      <c r="L110" s="734">
        <v>1</v>
      </c>
      <c r="M110" s="735">
        <v>96.55</v>
      </c>
    </row>
    <row r="111" spans="1:13" ht="14.45" customHeight="1" x14ac:dyDescent="0.2">
      <c r="A111" s="729" t="s">
        <v>590</v>
      </c>
      <c r="B111" s="730" t="s">
        <v>1928</v>
      </c>
      <c r="C111" s="730" t="s">
        <v>1934</v>
      </c>
      <c r="D111" s="730" t="s">
        <v>1184</v>
      </c>
      <c r="E111" s="730" t="s">
        <v>1179</v>
      </c>
      <c r="F111" s="734"/>
      <c r="G111" s="734"/>
      <c r="H111" s="748">
        <v>0</v>
      </c>
      <c r="I111" s="734">
        <v>1</v>
      </c>
      <c r="J111" s="734">
        <v>125.36000198765743</v>
      </c>
      <c r="K111" s="748">
        <v>1</v>
      </c>
      <c r="L111" s="734">
        <v>1</v>
      </c>
      <c r="M111" s="735">
        <v>125.36000198765743</v>
      </c>
    </row>
    <row r="112" spans="1:13" ht="14.45" customHeight="1" x14ac:dyDescent="0.2">
      <c r="A112" s="729" t="s">
        <v>590</v>
      </c>
      <c r="B112" s="730" t="s">
        <v>1928</v>
      </c>
      <c r="C112" s="730" t="s">
        <v>1935</v>
      </c>
      <c r="D112" s="730" t="s">
        <v>1182</v>
      </c>
      <c r="E112" s="730" t="s">
        <v>1183</v>
      </c>
      <c r="F112" s="734"/>
      <c r="G112" s="734"/>
      <c r="H112" s="748">
        <v>0</v>
      </c>
      <c r="I112" s="734">
        <v>6</v>
      </c>
      <c r="J112" s="734">
        <v>188.10000000000002</v>
      </c>
      <c r="K112" s="748">
        <v>1</v>
      </c>
      <c r="L112" s="734">
        <v>6</v>
      </c>
      <c r="M112" s="735">
        <v>188.10000000000002</v>
      </c>
    </row>
    <row r="113" spans="1:13" ht="14.45" customHeight="1" x14ac:dyDescent="0.2">
      <c r="A113" s="729" t="s">
        <v>595</v>
      </c>
      <c r="B113" s="730" t="s">
        <v>1908</v>
      </c>
      <c r="C113" s="730" t="s">
        <v>1909</v>
      </c>
      <c r="D113" s="730" t="s">
        <v>1141</v>
      </c>
      <c r="E113" s="730" t="s">
        <v>1142</v>
      </c>
      <c r="F113" s="734"/>
      <c r="G113" s="734"/>
      <c r="H113" s="748">
        <v>0</v>
      </c>
      <c r="I113" s="734">
        <v>1</v>
      </c>
      <c r="J113" s="734">
        <v>50.27</v>
      </c>
      <c r="K113" s="748">
        <v>1</v>
      </c>
      <c r="L113" s="734">
        <v>1</v>
      </c>
      <c r="M113" s="735">
        <v>50.27</v>
      </c>
    </row>
    <row r="114" spans="1:13" ht="14.45" customHeight="1" x14ac:dyDescent="0.2">
      <c r="A114" s="729" t="s">
        <v>598</v>
      </c>
      <c r="B114" s="730" t="s">
        <v>1660</v>
      </c>
      <c r="C114" s="730" t="s">
        <v>1661</v>
      </c>
      <c r="D114" s="730" t="s">
        <v>734</v>
      </c>
      <c r="E114" s="730" t="s">
        <v>1662</v>
      </c>
      <c r="F114" s="734"/>
      <c r="G114" s="734"/>
      <c r="H114" s="748">
        <v>0</v>
      </c>
      <c r="I114" s="734">
        <v>340</v>
      </c>
      <c r="J114" s="734">
        <v>5634</v>
      </c>
      <c r="K114" s="748">
        <v>1</v>
      </c>
      <c r="L114" s="734">
        <v>340</v>
      </c>
      <c r="M114" s="735">
        <v>5634</v>
      </c>
    </row>
    <row r="115" spans="1:13" ht="14.45" customHeight="1" x14ac:dyDescent="0.2">
      <c r="A115" s="729" t="s">
        <v>598</v>
      </c>
      <c r="B115" s="730" t="s">
        <v>1936</v>
      </c>
      <c r="C115" s="730" t="s">
        <v>1937</v>
      </c>
      <c r="D115" s="730" t="s">
        <v>1938</v>
      </c>
      <c r="E115" s="730" t="s">
        <v>1939</v>
      </c>
      <c r="F115" s="734"/>
      <c r="G115" s="734"/>
      <c r="H115" s="748">
        <v>0</v>
      </c>
      <c r="I115" s="734">
        <v>6</v>
      </c>
      <c r="J115" s="734">
        <v>1643.399945765394</v>
      </c>
      <c r="K115" s="748">
        <v>1</v>
      </c>
      <c r="L115" s="734">
        <v>6</v>
      </c>
      <c r="M115" s="735">
        <v>1643.399945765394</v>
      </c>
    </row>
    <row r="116" spans="1:13" ht="14.45" customHeight="1" x14ac:dyDescent="0.2">
      <c r="A116" s="729" t="s">
        <v>598</v>
      </c>
      <c r="B116" s="730" t="s">
        <v>1668</v>
      </c>
      <c r="C116" s="730" t="s">
        <v>1669</v>
      </c>
      <c r="D116" s="730" t="s">
        <v>1670</v>
      </c>
      <c r="E116" s="730" t="s">
        <v>1671</v>
      </c>
      <c r="F116" s="734"/>
      <c r="G116" s="734"/>
      <c r="H116" s="748">
        <v>0</v>
      </c>
      <c r="I116" s="734">
        <v>6</v>
      </c>
      <c r="J116" s="734">
        <v>2441.38</v>
      </c>
      <c r="K116" s="748">
        <v>1</v>
      </c>
      <c r="L116" s="734">
        <v>6</v>
      </c>
      <c r="M116" s="735">
        <v>2441.38</v>
      </c>
    </row>
    <row r="117" spans="1:13" ht="14.45" customHeight="1" x14ac:dyDescent="0.2">
      <c r="A117" s="729" t="s">
        <v>598</v>
      </c>
      <c r="B117" s="730" t="s">
        <v>1672</v>
      </c>
      <c r="C117" s="730" t="s">
        <v>1677</v>
      </c>
      <c r="D117" s="730" t="s">
        <v>1674</v>
      </c>
      <c r="E117" s="730" t="s">
        <v>1678</v>
      </c>
      <c r="F117" s="734"/>
      <c r="G117" s="734"/>
      <c r="H117" s="748">
        <v>0</v>
      </c>
      <c r="I117" s="734">
        <v>1</v>
      </c>
      <c r="J117" s="734">
        <v>48.929999999999993</v>
      </c>
      <c r="K117" s="748">
        <v>1</v>
      </c>
      <c r="L117" s="734">
        <v>1</v>
      </c>
      <c r="M117" s="735">
        <v>48.929999999999993</v>
      </c>
    </row>
    <row r="118" spans="1:13" ht="14.45" customHeight="1" x14ac:dyDescent="0.2">
      <c r="A118" s="729" t="s">
        <v>598</v>
      </c>
      <c r="B118" s="730" t="s">
        <v>1692</v>
      </c>
      <c r="C118" s="730" t="s">
        <v>1699</v>
      </c>
      <c r="D118" s="730" t="s">
        <v>852</v>
      </c>
      <c r="E118" s="730" t="s">
        <v>1700</v>
      </c>
      <c r="F118" s="734"/>
      <c r="G118" s="734"/>
      <c r="H118" s="748">
        <v>0</v>
      </c>
      <c r="I118" s="734">
        <v>78</v>
      </c>
      <c r="J118" s="734">
        <v>21204.3</v>
      </c>
      <c r="K118" s="748">
        <v>1</v>
      </c>
      <c r="L118" s="734">
        <v>78</v>
      </c>
      <c r="M118" s="735">
        <v>21204.3</v>
      </c>
    </row>
    <row r="119" spans="1:13" ht="14.45" customHeight="1" x14ac:dyDescent="0.2">
      <c r="A119" s="729" t="s">
        <v>598</v>
      </c>
      <c r="B119" s="730" t="s">
        <v>1692</v>
      </c>
      <c r="C119" s="730" t="s">
        <v>1701</v>
      </c>
      <c r="D119" s="730" t="s">
        <v>852</v>
      </c>
      <c r="E119" s="730" t="s">
        <v>1702</v>
      </c>
      <c r="F119" s="734"/>
      <c r="G119" s="734"/>
      <c r="H119" s="748">
        <v>0</v>
      </c>
      <c r="I119" s="734">
        <v>13</v>
      </c>
      <c r="J119" s="734">
        <v>8192.17</v>
      </c>
      <c r="K119" s="748">
        <v>1</v>
      </c>
      <c r="L119" s="734">
        <v>13</v>
      </c>
      <c r="M119" s="735">
        <v>8192.17</v>
      </c>
    </row>
    <row r="120" spans="1:13" ht="14.45" customHeight="1" x14ac:dyDescent="0.2">
      <c r="A120" s="729" t="s">
        <v>598</v>
      </c>
      <c r="B120" s="730" t="s">
        <v>1692</v>
      </c>
      <c r="C120" s="730" t="s">
        <v>1705</v>
      </c>
      <c r="D120" s="730" t="s">
        <v>852</v>
      </c>
      <c r="E120" s="730" t="s">
        <v>1706</v>
      </c>
      <c r="F120" s="734"/>
      <c r="G120" s="734"/>
      <c r="H120" s="748">
        <v>0</v>
      </c>
      <c r="I120" s="734">
        <v>40</v>
      </c>
      <c r="J120" s="734">
        <v>16357.599999999999</v>
      </c>
      <c r="K120" s="748">
        <v>1</v>
      </c>
      <c r="L120" s="734">
        <v>40</v>
      </c>
      <c r="M120" s="735">
        <v>16357.599999999999</v>
      </c>
    </row>
    <row r="121" spans="1:13" ht="14.45" customHeight="1" x14ac:dyDescent="0.2">
      <c r="A121" s="729" t="s">
        <v>598</v>
      </c>
      <c r="B121" s="730" t="s">
        <v>1707</v>
      </c>
      <c r="C121" s="730" t="s">
        <v>1711</v>
      </c>
      <c r="D121" s="730" t="s">
        <v>1709</v>
      </c>
      <c r="E121" s="730" t="s">
        <v>1712</v>
      </c>
      <c r="F121" s="734"/>
      <c r="G121" s="734"/>
      <c r="H121" s="748">
        <v>0</v>
      </c>
      <c r="I121" s="734">
        <v>2</v>
      </c>
      <c r="J121" s="734">
        <v>277.89999999999998</v>
      </c>
      <c r="K121" s="748">
        <v>1</v>
      </c>
      <c r="L121" s="734">
        <v>2</v>
      </c>
      <c r="M121" s="735">
        <v>277.89999999999998</v>
      </c>
    </row>
    <row r="122" spans="1:13" ht="14.45" customHeight="1" x14ac:dyDescent="0.2">
      <c r="A122" s="729" t="s">
        <v>598</v>
      </c>
      <c r="B122" s="730" t="s">
        <v>1713</v>
      </c>
      <c r="C122" s="730" t="s">
        <v>1940</v>
      </c>
      <c r="D122" s="730" t="s">
        <v>1715</v>
      </c>
      <c r="E122" s="730" t="s">
        <v>1941</v>
      </c>
      <c r="F122" s="734"/>
      <c r="G122" s="734"/>
      <c r="H122" s="748">
        <v>0</v>
      </c>
      <c r="I122" s="734">
        <v>1</v>
      </c>
      <c r="J122" s="734">
        <v>393.33</v>
      </c>
      <c r="K122" s="748">
        <v>1</v>
      </c>
      <c r="L122" s="734">
        <v>1</v>
      </c>
      <c r="M122" s="735">
        <v>393.33</v>
      </c>
    </row>
    <row r="123" spans="1:13" ht="14.45" customHeight="1" x14ac:dyDescent="0.2">
      <c r="A123" s="729" t="s">
        <v>598</v>
      </c>
      <c r="B123" s="730" t="s">
        <v>1713</v>
      </c>
      <c r="C123" s="730" t="s">
        <v>1717</v>
      </c>
      <c r="D123" s="730" t="s">
        <v>1715</v>
      </c>
      <c r="E123" s="730" t="s">
        <v>1718</v>
      </c>
      <c r="F123" s="734"/>
      <c r="G123" s="734"/>
      <c r="H123" s="748">
        <v>0</v>
      </c>
      <c r="I123" s="734">
        <v>1</v>
      </c>
      <c r="J123" s="734">
        <v>1505.8700000000001</v>
      </c>
      <c r="K123" s="748">
        <v>1</v>
      </c>
      <c r="L123" s="734">
        <v>1</v>
      </c>
      <c r="M123" s="735">
        <v>1505.8700000000001</v>
      </c>
    </row>
    <row r="124" spans="1:13" ht="14.45" customHeight="1" x14ac:dyDescent="0.2">
      <c r="A124" s="729" t="s">
        <v>598</v>
      </c>
      <c r="B124" s="730" t="s">
        <v>1719</v>
      </c>
      <c r="C124" s="730" t="s">
        <v>1720</v>
      </c>
      <c r="D124" s="730" t="s">
        <v>742</v>
      </c>
      <c r="E124" s="730" t="s">
        <v>1721</v>
      </c>
      <c r="F124" s="734"/>
      <c r="G124" s="734"/>
      <c r="H124" s="748">
        <v>0</v>
      </c>
      <c r="I124" s="734">
        <v>65</v>
      </c>
      <c r="J124" s="734">
        <v>8340.5</v>
      </c>
      <c r="K124" s="748">
        <v>1</v>
      </c>
      <c r="L124" s="734">
        <v>65</v>
      </c>
      <c r="M124" s="735">
        <v>8340.5</v>
      </c>
    </row>
    <row r="125" spans="1:13" ht="14.45" customHeight="1" x14ac:dyDescent="0.2">
      <c r="A125" s="729" t="s">
        <v>598</v>
      </c>
      <c r="B125" s="730" t="s">
        <v>1726</v>
      </c>
      <c r="C125" s="730" t="s">
        <v>1942</v>
      </c>
      <c r="D125" s="730" t="s">
        <v>1407</v>
      </c>
      <c r="E125" s="730" t="s">
        <v>1943</v>
      </c>
      <c r="F125" s="734"/>
      <c r="G125" s="734"/>
      <c r="H125" s="748">
        <v>0</v>
      </c>
      <c r="I125" s="734">
        <v>131</v>
      </c>
      <c r="J125" s="734">
        <v>32304.600115656907</v>
      </c>
      <c r="K125" s="748">
        <v>1</v>
      </c>
      <c r="L125" s="734">
        <v>131</v>
      </c>
      <c r="M125" s="735">
        <v>32304.600115656907</v>
      </c>
    </row>
    <row r="126" spans="1:13" ht="14.45" customHeight="1" x14ac:dyDescent="0.2">
      <c r="A126" s="729" t="s">
        <v>598</v>
      </c>
      <c r="B126" s="730" t="s">
        <v>1726</v>
      </c>
      <c r="C126" s="730" t="s">
        <v>1727</v>
      </c>
      <c r="D126" s="730" t="s">
        <v>1407</v>
      </c>
      <c r="E126" s="730" t="s">
        <v>1728</v>
      </c>
      <c r="F126" s="734"/>
      <c r="G126" s="734"/>
      <c r="H126" s="748">
        <v>0</v>
      </c>
      <c r="I126" s="734">
        <v>105</v>
      </c>
      <c r="J126" s="734">
        <v>5178.5999999999995</v>
      </c>
      <c r="K126" s="748">
        <v>1</v>
      </c>
      <c r="L126" s="734">
        <v>105</v>
      </c>
      <c r="M126" s="735">
        <v>5178.5999999999995</v>
      </c>
    </row>
    <row r="127" spans="1:13" ht="14.45" customHeight="1" x14ac:dyDescent="0.2">
      <c r="A127" s="729" t="s">
        <v>598</v>
      </c>
      <c r="B127" s="730" t="s">
        <v>1729</v>
      </c>
      <c r="C127" s="730" t="s">
        <v>1730</v>
      </c>
      <c r="D127" s="730" t="s">
        <v>862</v>
      </c>
      <c r="E127" s="730" t="s">
        <v>863</v>
      </c>
      <c r="F127" s="734"/>
      <c r="G127" s="734"/>
      <c r="H127" s="748">
        <v>0</v>
      </c>
      <c r="I127" s="734">
        <v>137</v>
      </c>
      <c r="J127" s="734">
        <v>5528.3899999999994</v>
      </c>
      <c r="K127" s="748">
        <v>1</v>
      </c>
      <c r="L127" s="734">
        <v>137</v>
      </c>
      <c r="M127" s="735">
        <v>5528.3899999999994</v>
      </c>
    </row>
    <row r="128" spans="1:13" ht="14.45" customHeight="1" x14ac:dyDescent="0.2">
      <c r="A128" s="729" t="s">
        <v>598</v>
      </c>
      <c r="B128" s="730" t="s">
        <v>1729</v>
      </c>
      <c r="C128" s="730" t="s">
        <v>1731</v>
      </c>
      <c r="D128" s="730" t="s">
        <v>862</v>
      </c>
      <c r="E128" s="730" t="s">
        <v>863</v>
      </c>
      <c r="F128" s="734"/>
      <c r="G128" s="734"/>
      <c r="H128" s="748">
        <v>0</v>
      </c>
      <c r="I128" s="734">
        <v>151</v>
      </c>
      <c r="J128" s="734">
        <v>6096.85</v>
      </c>
      <c r="K128" s="748">
        <v>1</v>
      </c>
      <c r="L128" s="734">
        <v>151</v>
      </c>
      <c r="M128" s="735">
        <v>6096.85</v>
      </c>
    </row>
    <row r="129" spans="1:13" ht="14.45" customHeight="1" x14ac:dyDescent="0.2">
      <c r="A129" s="729" t="s">
        <v>598</v>
      </c>
      <c r="B129" s="730" t="s">
        <v>1729</v>
      </c>
      <c r="C129" s="730" t="s">
        <v>1944</v>
      </c>
      <c r="D129" s="730" t="s">
        <v>860</v>
      </c>
      <c r="E129" s="730" t="s">
        <v>1945</v>
      </c>
      <c r="F129" s="734"/>
      <c r="G129" s="734"/>
      <c r="H129" s="748">
        <v>0</v>
      </c>
      <c r="I129" s="734">
        <v>3</v>
      </c>
      <c r="J129" s="734">
        <v>94.559999999999988</v>
      </c>
      <c r="K129" s="748">
        <v>1</v>
      </c>
      <c r="L129" s="734">
        <v>3</v>
      </c>
      <c r="M129" s="735">
        <v>94.559999999999988</v>
      </c>
    </row>
    <row r="130" spans="1:13" ht="14.45" customHeight="1" x14ac:dyDescent="0.2">
      <c r="A130" s="729" t="s">
        <v>598</v>
      </c>
      <c r="B130" s="730" t="s">
        <v>1738</v>
      </c>
      <c r="C130" s="730" t="s">
        <v>1739</v>
      </c>
      <c r="D130" s="730" t="s">
        <v>895</v>
      </c>
      <c r="E130" s="730" t="s">
        <v>1740</v>
      </c>
      <c r="F130" s="734"/>
      <c r="G130" s="734"/>
      <c r="H130" s="748">
        <v>0</v>
      </c>
      <c r="I130" s="734">
        <v>8</v>
      </c>
      <c r="J130" s="734">
        <v>313.19999999999993</v>
      </c>
      <c r="K130" s="748">
        <v>1</v>
      </c>
      <c r="L130" s="734">
        <v>8</v>
      </c>
      <c r="M130" s="735">
        <v>313.19999999999993</v>
      </c>
    </row>
    <row r="131" spans="1:13" ht="14.45" customHeight="1" x14ac:dyDescent="0.2">
      <c r="A131" s="729" t="s">
        <v>598</v>
      </c>
      <c r="B131" s="730" t="s">
        <v>1743</v>
      </c>
      <c r="C131" s="730" t="s">
        <v>1946</v>
      </c>
      <c r="D131" s="730" t="s">
        <v>1457</v>
      </c>
      <c r="E131" s="730" t="s">
        <v>1947</v>
      </c>
      <c r="F131" s="734">
        <v>2</v>
      </c>
      <c r="G131" s="734">
        <v>155.53999999999996</v>
      </c>
      <c r="H131" s="748">
        <v>1</v>
      </c>
      <c r="I131" s="734"/>
      <c r="J131" s="734"/>
      <c r="K131" s="748">
        <v>0</v>
      </c>
      <c r="L131" s="734">
        <v>2</v>
      </c>
      <c r="M131" s="735">
        <v>155.53999999999996</v>
      </c>
    </row>
    <row r="132" spans="1:13" ht="14.45" customHeight="1" x14ac:dyDescent="0.2">
      <c r="A132" s="729" t="s">
        <v>598</v>
      </c>
      <c r="B132" s="730" t="s">
        <v>1743</v>
      </c>
      <c r="C132" s="730" t="s">
        <v>1948</v>
      </c>
      <c r="D132" s="730" t="s">
        <v>682</v>
      </c>
      <c r="E132" s="730" t="s">
        <v>1301</v>
      </c>
      <c r="F132" s="734"/>
      <c r="G132" s="734"/>
      <c r="H132" s="748">
        <v>0</v>
      </c>
      <c r="I132" s="734">
        <v>1</v>
      </c>
      <c r="J132" s="734">
        <v>207.22999999999996</v>
      </c>
      <c r="K132" s="748">
        <v>1</v>
      </c>
      <c r="L132" s="734">
        <v>1</v>
      </c>
      <c r="M132" s="735">
        <v>207.22999999999996</v>
      </c>
    </row>
    <row r="133" spans="1:13" ht="14.45" customHeight="1" x14ac:dyDescent="0.2">
      <c r="A133" s="729" t="s">
        <v>598</v>
      </c>
      <c r="B133" s="730" t="s">
        <v>1743</v>
      </c>
      <c r="C133" s="730" t="s">
        <v>1949</v>
      </c>
      <c r="D133" s="730" t="s">
        <v>682</v>
      </c>
      <c r="E133" s="730" t="s">
        <v>683</v>
      </c>
      <c r="F133" s="734"/>
      <c r="G133" s="734"/>
      <c r="H133" s="748">
        <v>0</v>
      </c>
      <c r="I133" s="734">
        <v>1</v>
      </c>
      <c r="J133" s="734">
        <v>249.59</v>
      </c>
      <c r="K133" s="748">
        <v>1</v>
      </c>
      <c r="L133" s="734">
        <v>1</v>
      </c>
      <c r="M133" s="735">
        <v>249.59</v>
      </c>
    </row>
    <row r="134" spans="1:13" ht="14.45" customHeight="1" x14ac:dyDescent="0.2">
      <c r="A134" s="729" t="s">
        <v>598</v>
      </c>
      <c r="B134" s="730" t="s">
        <v>1743</v>
      </c>
      <c r="C134" s="730" t="s">
        <v>1747</v>
      </c>
      <c r="D134" s="730" t="s">
        <v>678</v>
      </c>
      <c r="E134" s="730" t="s">
        <v>679</v>
      </c>
      <c r="F134" s="734"/>
      <c r="G134" s="734"/>
      <c r="H134" s="748">
        <v>0</v>
      </c>
      <c r="I134" s="734">
        <v>3</v>
      </c>
      <c r="J134" s="734">
        <v>265.01999999999992</v>
      </c>
      <c r="K134" s="748">
        <v>1</v>
      </c>
      <c r="L134" s="734">
        <v>3</v>
      </c>
      <c r="M134" s="735">
        <v>265.01999999999992</v>
      </c>
    </row>
    <row r="135" spans="1:13" ht="14.45" customHeight="1" x14ac:dyDescent="0.2">
      <c r="A135" s="729" t="s">
        <v>598</v>
      </c>
      <c r="B135" s="730" t="s">
        <v>1743</v>
      </c>
      <c r="C135" s="730" t="s">
        <v>1950</v>
      </c>
      <c r="D135" s="730" t="s">
        <v>1333</v>
      </c>
      <c r="E135" s="730" t="s">
        <v>1951</v>
      </c>
      <c r="F135" s="734">
        <v>1</v>
      </c>
      <c r="G135" s="734">
        <v>109.00000000000003</v>
      </c>
      <c r="H135" s="748">
        <v>1</v>
      </c>
      <c r="I135" s="734"/>
      <c r="J135" s="734"/>
      <c r="K135" s="748">
        <v>0</v>
      </c>
      <c r="L135" s="734">
        <v>1</v>
      </c>
      <c r="M135" s="735">
        <v>109.00000000000003</v>
      </c>
    </row>
    <row r="136" spans="1:13" ht="14.45" customHeight="1" x14ac:dyDescent="0.2">
      <c r="A136" s="729" t="s">
        <v>598</v>
      </c>
      <c r="B136" s="730" t="s">
        <v>1752</v>
      </c>
      <c r="C136" s="730" t="s">
        <v>1759</v>
      </c>
      <c r="D136" s="730" t="s">
        <v>695</v>
      </c>
      <c r="E136" s="730" t="s">
        <v>733</v>
      </c>
      <c r="F136" s="734"/>
      <c r="G136" s="734"/>
      <c r="H136" s="748">
        <v>0</v>
      </c>
      <c r="I136" s="734">
        <v>1</v>
      </c>
      <c r="J136" s="734">
        <v>87.02</v>
      </c>
      <c r="K136" s="748">
        <v>1</v>
      </c>
      <c r="L136" s="734">
        <v>1</v>
      </c>
      <c r="M136" s="735">
        <v>87.02</v>
      </c>
    </row>
    <row r="137" spans="1:13" ht="14.45" customHeight="1" x14ac:dyDescent="0.2">
      <c r="A137" s="729" t="s">
        <v>598</v>
      </c>
      <c r="B137" s="730" t="s">
        <v>1752</v>
      </c>
      <c r="C137" s="730" t="s">
        <v>1760</v>
      </c>
      <c r="D137" s="730" t="s">
        <v>695</v>
      </c>
      <c r="E137" s="730" t="s">
        <v>696</v>
      </c>
      <c r="F137" s="734"/>
      <c r="G137" s="734"/>
      <c r="H137" s="748">
        <v>0</v>
      </c>
      <c r="I137" s="734">
        <v>6</v>
      </c>
      <c r="J137" s="734">
        <v>313.31999999999994</v>
      </c>
      <c r="K137" s="748">
        <v>1</v>
      </c>
      <c r="L137" s="734">
        <v>6</v>
      </c>
      <c r="M137" s="735">
        <v>313.31999999999994</v>
      </c>
    </row>
    <row r="138" spans="1:13" ht="14.45" customHeight="1" x14ac:dyDescent="0.2">
      <c r="A138" s="729" t="s">
        <v>598</v>
      </c>
      <c r="B138" s="730" t="s">
        <v>1952</v>
      </c>
      <c r="C138" s="730" t="s">
        <v>1953</v>
      </c>
      <c r="D138" s="730" t="s">
        <v>1954</v>
      </c>
      <c r="E138" s="730" t="s">
        <v>1955</v>
      </c>
      <c r="F138" s="734"/>
      <c r="G138" s="734"/>
      <c r="H138" s="748">
        <v>0</v>
      </c>
      <c r="I138" s="734">
        <v>1</v>
      </c>
      <c r="J138" s="734">
        <v>53.97</v>
      </c>
      <c r="K138" s="748">
        <v>1</v>
      </c>
      <c r="L138" s="734">
        <v>1</v>
      </c>
      <c r="M138" s="735">
        <v>53.97</v>
      </c>
    </row>
    <row r="139" spans="1:13" ht="14.45" customHeight="1" x14ac:dyDescent="0.2">
      <c r="A139" s="729" t="s">
        <v>598</v>
      </c>
      <c r="B139" s="730" t="s">
        <v>1778</v>
      </c>
      <c r="C139" s="730" t="s">
        <v>1956</v>
      </c>
      <c r="D139" s="730" t="s">
        <v>1783</v>
      </c>
      <c r="E139" s="730" t="s">
        <v>1957</v>
      </c>
      <c r="F139" s="734"/>
      <c r="G139" s="734"/>
      <c r="H139" s="748">
        <v>0</v>
      </c>
      <c r="I139" s="734">
        <v>2</v>
      </c>
      <c r="J139" s="734">
        <v>260.99</v>
      </c>
      <c r="K139" s="748">
        <v>1</v>
      </c>
      <c r="L139" s="734">
        <v>2</v>
      </c>
      <c r="M139" s="735">
        <v>260.99</v>
      </c>
    </row>
    <row r="140" spans="1:13" ht="14.45" customHeight="1" x14ac:dyDescent="0.2">
      <c r="A140" s="729" t="s">
        <v>598</v>
      </c>
      <c r="B140" s="730" t="s">
        <v>1790</v>
      </c>
      <c r="C140" s="730" t="s">
        <v>1791</v>
      </c>
      <c r="D140" s="730" t="s">
        <v>1079</v>
      </c>
      <c r="E140" s="730" t="s">
        <v>1792</v>
      </c>
      <c r="F140" s="734"/>
      <c r="G140" s="734"/>
      <c r="H140" s="748">
        <v>0</v>
      </c>
      <c r="I140" s="734">
        <v>2</v>
      </c>
      <c r="J140" s="734">
        <v>343.32</v>
      </c>
      <c r="K140" s="748">
        <v>1</v>
      </c>
      <c r="L140" s="734">
        <v>2</v>
      </c>
      <c r="M140" s="735">
        <v>343.32</v>
      </c>
    </row>
    <row r="141" spans="1:13" ht="14.45" customHeight="1" x14ac:dyDescent="0.2">
      <c r="A141" s="729" t="s">
        <v>598</v>
      </c>
      <c r="B141" s="730" t="s">
        <v>1790</v>
      </c>
      <c r="C141" s="730" t="s">
        <v>1958</v>
      </c>
      <c r="D141" s="730" t="s">
        <v>1079</v>
      </c>
      <c r="E141" s="730" t="s">
        <v>1959</v>
      </c>
      <c r="F141" s="734"/>
      <c r="G141" s="734"/>
      <c r="H141" s="748">
        <v>0</v>
      </c>
      <c r="I141" s="734">
        <v>3</v>
      </c>
      <c r="J141" s="734">
        <v>210.99000000000004</v>
      </c>
      <c r="K141" s="748">
        <v>1</v>
      </c>
      <c r="L141" s="734">
        <v>3</v>
      </c>
      <c r="M141" s="735">
        <v>210.99000000000004</v>
      </c>
    </row>
    <row r="142" spans="1:13" ht="14.45" customHeight="1" x14ac:dyDescent="0.2">
      <c r="A142" s="729" t="s">
        <v>598</v>
      </c>
      <c r="B142" s="730" t="s">
        <v>1790</v>
      </c>
      <c r="C142" s="730" t="s">
        <v>1960</v>
      </c>
      <c r="D142" s="730" t="s">
        <v>1079</v>
      </c>
      <c r="E142" s="730" t="s">
        <v>1961</v>
      </c>
      <c r="F142" s="734"/>
      <c r="G142" s="734"/>
      <c r="H142" s="748">
        <v>0</v>
      </c>
      <c r="I142" s="734">
        <v>12</v>
      </c>
      <c r="J142" s="734">
        <v>2044.0800000000002</v>
      </c>
      <c r="K142" s="748">
        <v>1</v>
      </c>
      <c r="L142" s="734">
        <v>12</v>
      </c>
      <c r="M142" s="735">
        <v>2044.0800000000002</v>
      </c>
    </row>
    <row r="143" spans="1:13" ht="14.45" customHeight="1" x14ac:dyDescent="0.2">
      <c r="A143" s="729" t="s">
        <v>598</v>
      </c>
      <c r="B143" s="730" t="s">
        <v>1795</v>
      </c>
      <c r="C143" s="730" t="s">
        <v>1962</v>
      </c>
      <c r="D143" s="730" t="s">
        <v>1797</v>
      </c>
      <c r="E143" s="730" t="s">
        <v>1963</v>
      </c>
      <c r="F143" s="734"/>
      <c r="G143" s="734"/>
      <c r="H143" s="748">
        <v>0</v>
      </c>
      <c r="I143" s="734">
        <v>1</v>
      </c>
      <c r="J143" s="734">
        <v>92.69</v>
      </c>
      <c r="K143" s="748">
        <v>1</v>
      </c>
      <c r="L143" s="734">
        <v>1</v>
      </c>
      <c r="M143" s="735">
        <v>92.69</v>
      </c>
    </row>
    <row r="144" spans="1:13" ht="14.45" customHeight="1" x14ac:dyDescent="0.2">
      <c r="A144" s="729" t="s">
        <v>598</v>
      </c>
      <c r="B144" s="730" t="s">
        <v>1795</v>
      </c>
      <c r="C144" s="730" t="s">
        <v>1796</v>
      </c>
      <c r="D144" s="730" t="s">
        <v>1797</v>
      </c>
      <c r="E144" s="730" t="s">
        <v>1798</v>
      </c>
      <c r="F144" s="734"/>
      <c r="G144" s="734"/>
      <c r="H144" s="748">
        <v>0</v>
      </c>
      <c r="I144" s="734">
        <v>1</v>
      </c>
      <c r="J144" s="734">
        <v>62.589999999999996</v>
      </c>
      <c r="K144" s="748">
        <v>1</v>
      </c>
      <c r="L144" s="734">
        <v>1</v>
      </c>
      <c r="M144" s="735">
        <v>62.589999999999996</v>
      </c>
    </row>
    <row r="145" spans="1:13" ht="14.45" customHeight="1" x14ac:dyDescent="0.2">
      <c r="A145" s="729" t="s">
        <v>598</v>
      </c>
      <c r="B145" s="730" t="s">
        <v>1804</v>
      </c>
      <c r="C145" s="730" t="s">
        <v>1805</v>
      </c>
      <c r="D145" s="730" t="s">
        <v>1806</v>
      </c>
      <c r="E145" s="730" t="s">
        <v>1807</v>
      </c>
      <c r="F145" s="734"/>
      <c r="G145" s="734"/>
      <c r="H145" s="748">
        <v>0</v>
      </c>
      <c r="I145" s="734">
        <v>1</v>
      </c>
      <c r="J145" s="734">
        <v>2237.73</v>
      </c>
      <c r="K145" s="748">
        <v>1</v>
      </c>
      <c r="L145" s="734">
        <v>1</v>
      </c>
      <c r="M145" s="735">
        <v>2237.73</v>
      </c>
    </row>
    <row r="146" spans="1:13" ht="14.45" customHeight="1" x14ac:dyDescent="0.2">
      <c r="A146" s="729" t="s">
        <v>598</v>
      </c>
      <c r="B146" s="730" t="s">
        <v>1808</v>
      </c>
      <c r="C146" s="730" t="s">
        <v>1809</v>
      </c>
      <c r="D146" s="730" t="s">
        <v>1810</v>
      </c>
      <c r="E146" s="730" t="s">
        <v>1811</v>
      </c>
      <c r="F146" s="734">
        <v>5</v>
      </c>
      <c r="G146" s="734">
        <v>2083.8999999999996</v>
      </c>
      <c r="H146" s="748">
        <v>1</v>
      </c>
      <c r="I146" s="734"/>
      <c r="J146" s="734"/>
      <c r="K146" s="748">
        <v>0</v>
      </c>
      <c r="L146" s="734">
        <v>5</v>
      </c>
      <c r="M146" s="735">
        <v>2083.8999999999996</v>
      </c>
    </row>
    <row r="147" spans="1:13" ht="14.45" customHeight="1" x14ac:dyDescent="0.2">
      <c r="A147" s="729" t="s">
        <v>598</v>
      </c>
      <c r="B147" s="730" t="s">
        <v>1814</v>
      </c>
      <c r="C147" s="730" t="s">
        <v>1815</v>
      </c>
      <c r="D147" s="730" t="s">
        <v>1816</v>
      </c>
      <c r="E147" s="730" t="s">
        <v>1817</v>
      </c>
      <c r="F147" s="734"/>
      <c r="G147" s="734"/>
      <c r="H147" s="748">
        <v>0</v>
      </c>
      <c r="I147" s="734">
        <v>1.5</v>
      </c>
      <c r="J147" s="734">
        <v>294.03000000000003</v>
      </c>
      <c r="K147" s="748">
        <v>1</v>
      </c>
      <c r="L147" s="734">
        <v>1.5</v>
      </c>
      <c r="M147" s="735">
        <v>294.03000000000003</v>
      </c>
    </row>
    <row r="148" spans="1:13" ht="14.45" customHeight="1" x14ac:dyDescent="0.2">
      <c r="A148" s="729" t="s">
        <v>598</v>
      </c>
      <c r="B148" s="730" t="s">
        <v>1818</v>
      </c>
      <c r="C148" s="730" t="s">
        <v>1819</v>
      </c>
      <c r="D148" s="730" t="s">
        <v>1820</v>
      </c>
      <c r="E148" s="730" t="s">
        <v>1528</v>
      </c>
      <c r="F148" s="734">
        <v>85</v>
      </c>
      <c r="G148" s="734">
        <v>2839</v>
      </c>
      <c r="H148" s="748">
        <v>1</v>
      </c>
      <c r="I148" s="734"/>
      <c r="J148" s="734"/>
      <c r="K148" s="748">
        <v>0</v>
      </c>
      <c r="L148" s="734">
        <v>85</v>
      </c>
      <c r="M148" s="735">
        <v>2839</v>
      </c>
    </row>
    <row r="149" spans="1:13" ht="14.45" customHeight="1" x14ac:dyDescent="0.2">
      <c r="A149" s="729" t="s">
        <v>598</v>
      </c>
      <c r="B149" s="730" t="s">
        <v>1821</v>
      </c>
      <c r="C149" s="730" t="s">
        <v>1822</v>
      </c>
      <c r="D149" s="730" t="s">
        <v>1823</v>
      </c>
      <c r="E149" s="730" t="s">
        <v>1824</v>
      </c>
      <c r="F149" s="734">
        <v>1</v>
      </c>
      <c r="G149" s="734">
        <v>374</v>
      </c>
      <c r="H149" s="748">
        <v>1</v>
      </c>
      <c r="I149" s="734"/>
      <c r="J149" s="734"/>
      <c r="K149" s="748">
        <v>0</v>
      </c>
      <c r="L149" s="734">
        <v>1</v>
      </c>
      <c r="M149" s="735">
        <v>374</v>
      </c>
    </row>
    <row r="150" spans="1:13" ht="14.45" customHeight="1" x14ac:dyDescent="0.2">
      <c r="A150" s="729" t="s">
        <v>598</v>
      </c>
      <c r="B150" s="730" t="s">
        <v>1825</v>
      </c>
      <c r="C150" s="730" t="s">
        <v>1826</v>
      </c>
      <c r="D150" s="730" t="s">
        <v>1237</v>
      </c>
      <c r="E150" s="730" t="s">
        <v>1238</v>
      </c>
      <c r="F150" s="734"/>
      <c r="G150" s="734"/>
      <c r="H150" s="748">
        <v>0</v>
      </c>
      <c r="I150" s="734">
        <v>8</v>
      </c>
      <c r="J150" s="734">
        <v>6600.6400000000012</v>
      </c>
      <c r="K150" s="748">
        <v>1</v>
      </c>
      <c r="L150" s="734">
        <v>8</v>
      </c>
      <c r="M150" s="735">
        <v>6600.6400000000012</v>
      </c>
    </row>
    <row r="151" spans="1:13" ht="14.45" customHeight="1" x14ac:dyDescent="0.2">
      <c r="A151" s="729" t="s">
        <v>598</v>
      </c>
      <c r="B151" s="730" t="s">
        <v>1964</v>
      </c>
      <c r="C151" s="730" t="s">
        <v>1965</v>
      </c>
      <c r="D151" s="730" t="s">
        <v>1966</v>
      </c>
      <c r="E151" s="730" t="s">
        <v>1967</v>
      </c>
      <c r="F151" s="734"/>
      <c r="G151" s="734"/>
      <c r="H151" s="748">
        <v>0</v>
      </c>
      <c r="I151" s="734">
        <v>7</v>
      </c>
      <c r="J151" s="734">
        <v>292.01</v>
      </c>
      <c r="K151" s="748">
        <v>1</v>
      </c>
      <c r="L151" s="734">
        <v>7</v>
      </c>
      <c r="M151" s="735">
        <v>292.01</v>
      </c>
    </row>
    <row r="152" spans="1:13" ht="14.45" customHeight="1" x14ac:dyDescent="0.2">
      <c r="A152" s="729" t="s">
        <v>598</v>
      </c>
      <c r="B152" s="730" t="s">
        <v>1968</v>
      </c>
      <c r="C152" s="730" t="s">
        <v>1969</v>
      </c>
      <c r="D152" s="730" t="s">
        <v>1970</v>
      </c>
      <c r="E152" s="730" t="s">
        <v>1971</v>
      </c>
      <c r="F152" s="734"/>
      <c r="G152" s="734"/>
      <c r="H152" s="748">
        <v>0</v>
      </c>
      <c r="I152" s="734">
        <v>1</v>
      </c>
      <c r="J152" s="734">
        <v>544.39</v>
      </c>
      <c r="K152" s="748">
        <v>1</v>
      </c>
      <c r="L152" s="734">
        <v>1</v>
      </c>
      <c r="M152" s="735">
        <v>544.39</v>
      </c>
    </row>
    <row r="153" spans="1:13" ht="14.45" customHeight="1" x14ac:dyDescent="0.2">
      <c r="A153" s="729" t="s">
        <v>598</v>
      </c>
      <c r="B153" s="730" t="s">
        <v>1835</v>
      </c>
      <c r="C153" s="730" t="s">
        <v>1836</v>
      </c>
      <c r="D153" s="730" t="s">
        <v>1837</v>
      </c>
      <c r="E153" s="730" t="s">
        <v>1838</v>
      </c>
      <c r="F153" s="734"/>
      <c r="G153" s="734"/>
      <c r="H153" s="748">
        <v>0</v>
      </c>
      <c r="I153" s="734">
        <v>20</v>
      </c>
      <c r="J153" s="734">
        <v>634.41</v>
      </c>
      <c r="K153" s="748">
        <v>1</v>
      </c>
      <c r="L153" s="734">
        <v>20</v>
      </c>
      <c r="M153" s="735">
        <v>634.41</v>
      </c>
    </row>
    <row r="154" spans="1:13" ht="14.45" customHeight="1" x14ac:dyDescent="0.2">
      <c r="A154" s="729" t="s">
        <v>598</v>
      </c>
      <c r="B154" s="730" t="s">
        <v>1835</v>
      </c>
      <c r="C154" s="730" t="s">
        <v>1839</v>
      </c>
      <c r="D154" s="730" t="s">
        <v>1837</v>
      </c>
      <c r="E154" s="730" t="s">
        <v>1840</v>
      </c>
      <c r="F154" s="734"/>
      <c r="G154" s="734"/>
      <c r="H154" s="748">
        <v>0</v>
      </c>
      <c r="I154" s="734">
        <v>20</v>
      </c>
      <c r="J154" s="734">
        <v>1057.6000000000001</v>
      </c>
      <c r="K154" s="748">
        <v>1</v>
      </c>
      <c r="L154" s="734">
        <v>20</v>
      </c>
      <c r="M154" s="735">
        <v>1057.6000000000001</v>
      </c>
    </row>
    <row r="155" spans="1:13" ht="14.45" customHeight="1" x14ac:dyDescent="0.2">
      <c r="A155" s="729" t="s">
        <v>598</v>
      </c>
      <c r="B155" s="730" t="s">
        <v>1841</v>
      </c>
      <c r="C155" s="730" t="s">
        <v>1842</v>
      </c>
      <c r="D155" s="730" t="s">
        <v>1239</v>
      </c>
      <c r="E155" s="730" t="s">
        <v>1843</v>
      </c>
      <c r="F155" s="734">
        <v>1</v>
      </c>
      <c r="G155" s="734">
        <v>188.46</v>
      </c>
      <c r="H155" s="748">
        <v>1</v>
      </c>
      <c r="I155" s="734"/>
      <c r="J155" s="734"/>
      <c r="K155" s="748">
        <v>0</v>
      </c>
      <c r="L155" s="734">
        <v>1</v>
      </c>
      <c r="M155" s="735">
        <v>188.46</v>
      </c>
    </row>
    <row r="156" spans="1:13" ht="14.45" customHeight="1" x14ac:dyDescent="0.2">
      <c r="A156" s="729" t="s">
        <v>598</v>
      </c>
      <c r="B156" s="730" t="s">
        <v>1844</v>
      </c>
      <c r="C156" s="730" t="s">
        <v>1972</v>
      </c>
      <c r="D156" s="730" t="s">
        <v>1531</v>
      </c>
      <c r="E156" s="730" t="s">
        <v>1973</v>
      </c>
      <c r="F156" s="734"/>
      <c r="G156" s="734"/>
      <c r="H156" s="748">
        <v>0</v>
      </c>
      <c r="I156" s="734">
        <v>0.4</v>
      </c>
      <c r="J156" s="734">
        <v>453.95200000000006</v>
      </c>
      <c r="K156" s="748">
        <v>1</v>
      </c>
      <c r="L156" s="734">
        <v>0.4</v>
      </c>
      <c r="M156" s="735">
        <v>453.95200000000006</v>
      </c>
    </row>
    <row r="157" spans="1:13" ht="14.45" customHeight="1" x14ac:dyDescent="0.2">
      <c r="A157" s="729" t="s">
        <v>598</v>
      </c>
      <c r="B157" s="730" t="s">
        <v>1848</v>
      </c>
      <c r="C157" s="730" t="s">
        <v>1974</v>
      </c>
      <c r="D157" s="730" t="s">
        <v>1850</v>
      </c>
      <c r="E157" s="730" t="s">
        <v>1975</v>
      </c>
      <c r="F157" s="734"/>
      <c r="G157" s="734"/>
      <c r="H157" s="748">
        <v>0</v>
      </c>
      <c r="I157" s="734">
        <v>2</v>
      </c>
      <c r="J157" s="734">
        <v>638</v>
      </c>
      <c r="K157" s="748">
        <v>1</v>
      </c>
      <c r="L157" s="734">
        <v>2</v>
      </c>
      <c r="M157" s="735">
        <v>638</v>
      </c>
    </row>
    <row r="158" spans="1:13" ht="14.45" customHeight="1" x14ac:dyDescent="0.2">
      <c r="A158" s="729" t="s">
        <v>598</v>
      </c>
      <c r="B158" s="730" t="s">
        <v>1976</v>
      </c>
      <c r="C158" s="730" t="s">
        <v>1977</v>
      </c>
      <c r="D158" s="730" t="s">
        <v>1978</v>
      </c>
      <c r="E158" s="730" t="s">
        <v>1979</v>
      </c>
      <c r="F158" s="734"/>
      <c r="G158" s="734"/>
      <c r="H158" s="748">
        <v>0</v>
      </c>
      <c r="I158" s="734">
        <v>3</v>
      </c>
      <c r="J158" s="734">
        <v>3303.63</v>
      </c>
      <c r="K158" s="748">
        <v>1</v>
      </c>
      <c r="L158" s="734">
        <v>3</v>
      </c>
      <c r="M158" s="735">
        <v>3303.63</v>
      </c>
    </row>
    <row r="159" spans="1:13" ht="14.45" customHeight="1" x14ac:dyDescent="0.2">
      <c r="A159" s="729" t="s">
        <v>598</v>
      </c>
      <c r="B159" s="730" t="s">
        <v>1980</v>
      </c>
      <c r="C159" s="730" t="s">
        <v>1981</v>
      </c>
      <c r="D159" s="730" t="s">
        <v>1316</v>
      </c>
      <c r="E159" s="730" t="s">
        <v>1317</v>
      </c>
      <c r="F159" s="734"/>
      <c r="G159" s="734"/>
      <c r="H159" s="748">
        <v>0</v>
      </c>
      <c r="I159" s="734">
        <v>2</v>
      </c>
      <c r="J159" s="734">
        <v>1093.6399999999994</v>
      </c>
      <c r="K159" s="748">
        <v>1</v>
      </c>
      <c r="L159" s="734">
        <v>2</v>
      </c>
      <c r="M159" s="735">
        <v>1093.6399999999994</v>
      </c>
    </row>
    <row r="160" spans="1:13" ht="14.45" customHeight="1" x14ac:dyDescent="0.2">
      <c r="A160" s="729" t="s">
        <v>598</v>
      </c>
      <c r="B160" s="730" t="s">
        <v>1982</v>
      </c>
      <c r="C160" s="730" t="s">
        <v>1983</v>
      </c>
      <c r="D160" s="730" t="s">
        <v>1984</v>
      </c>
      <c r="E160" s="730" t="s">
        <v>1985</v>
      </c>
      <c r="F160" s="734"/>
      <c r="G160" s="734"/>
      <c r="H160" s="748">
        <v>0</v>
      </c>
      <c r="I160" s="734">
        <v>1</v>
      </c>
      <c r="J160" s="734">
        <v>533.62000000000012</v>
      </c>
      <c r="K160" s="748">
        <v>1</v>
      </c>
      <c r="L160" s="734">
        <v>1</v>
      </c>
      <c r="M160" s="735">
        <v>533.62000000000012</v>
      </c>
    </row>
    <row r="161" spans="1:13" ht="14.45" customHeight="1" x14ac:dyDescent="0.2">
      <c r="A161" s="729" t="s">
        <v>598</v>
      </c>
      <c r="B161" s="730" t="s">
        <v>1986</v>
      </c>
      <c r="C161" s="730" t="s">
        <v>1987</v>
      </c>
      <c r="D161" s="730" t="s">
        <v>1362</v>
      </c>
      <c r="E161" s="730" t="s">
        <v>1363</v>
      </c>
      <c r="F161" s="734"/>
      <c r="G161" s="734"/>
      <c r="H161" s="748">
        <v>0</v>
      </c>
      <c r="I161" s="734">
        <v>1</v>
      </c>
      <c r="J161" s="734">
        <v>364.52</v>
      </c>
      <c r="K161" s="748">
        <v>1</v>
      </c>
      <c r="L161" s="734">
        <v>1</v>
      </c>
      <c r="M161" s="735">
        <v>364.52</v>
      </c>
    </row>
    <row r="162" spans="1:13" ht="14.45" customHeight="1" x14ac:dyDescent="0.2">
      <c r="A162" s="729" t="s">
        <v>598</v>
      </c>
      <c r="B162" s="730" t="s">
        <v>1988</v>
      </c>
      <c r="C162" s="730" t="s">
        <v>1989</v>
      </c>
      <c r="D162" s="730" t="s">
        <v>1425</v>
      </c>
      <c r="E162" s="730" t="s">
        <v>1426</v>
      </c>
      <c r="F162" s="734"/>
      <c r="G162" s="734"/>
      <c r="H162" s="748">
        <v>0</v>
      </c>
      <c r="I162" s="734">
        <v>4</v>
      </c>
      <c r="J162" s="734">
        <v>1980.0000000000002</v>
      </c>
      <c r="K162" s="748">
        <v>1</v>
      </c>
      <c r="L162" s="734">
        <v>4</v>
      </c>
      <c r="M162" s="735">
        <v>1980.0000000000002</v>
      </c>
    </row>
    <row r="163" spans="1:13" ht="14.45" customHeight="1" x14ac:dyDescent="0.2">
      <c r="A163" s="729" t="s">
        <v>598</v>
      </c>
      <c r="B163" s="730" t="s">
        <v>1855</v>
      </c>
      <c r="C163" s="730" t="s">
        <v>1856</v>
      </c>
      <c r="D163" s="730" t="s">
        <v>1857</v>
      </c>
      <c r="E163" s="730" t="s">
        <v>1858</v>
      </c>
      <c r="F163" s="734"/>
      <c r="G163" s="734"/>
      <c r="H163" s="748">
        <v>0</v>
      </c>
      <c r="I163" s="734">
        <v>12</v>
      </c>
      <c r="J163" s="734">
        <v>789.36</v>
      </c>
      <c r="K163" s="748">
        <v>1</v>
      </c>
      <c r="L163" s="734">
        <v>12</v>
      </c>
      <c r="M163" s="735">
        <v>789.36</v>
      </c>
    </row>
    <row r="164" spans="1:13" ht="14.45" customHeight="1" x14ac:dyDescent="0.2">
      <c r="A164" s="729" t="s">
        <v>598</v>
      </c>
      <c r="B164" s="730" t="s">
        <v>1855</v>
      </c>
      <c r="C164" s="730" t="s">
        <v>1990</v>
      </c>
      <c r="D164" s="730" t="s">
        <v>1857</v>
      </c>
      <c r="E164" s="730" t="s">
        <v>1991</v>
      </c>
      <c r="F164" s="734"/>
      <c r="G164" s="734"/>
      <c r="H164" s="748">
        <v>0</v>
      </c>
      <c r="I164" s="734">
        <v>25</v>
      </c>
      <c r="J164" s="734">
        <v>9762.5</v>
      </c>
      <c r="K164" s="748">
        <v>1</v>
      </c>
      <c r="L164" s="734">
        <v>25</v>
      </c>
      <c r="M164" s="735">
        <v>9762.5</v>
      </c>
    </row>
    <row r="165" spans="1:13" ht="14.45" customHeight="1" x14ac:dyDescent="0.2">
      <c r="A165" s="729" t="s">
        <v>598</v>
      </c>
      <c r="B165" s="730" t="s">
        <v>1855</v>
      </c>
      <c r="C165" s="730" t="s">
        <v>1992</v>
      </c>
      <c r="D165" s="730" t="s">
        <v>1857</v>
      </c>
      <c r="E165" s="730" t="s">
        <v>1993</v>
      </c>
      <c r="F165" s="734"/>
      <c r="G165" s="734"/>
      <c r="H165" s="748">
        <v>0</v>
      </c>
      <c r="I165" s="734">
        <v>24</v>
      </c>
      <c r="J165" s="734">
        <v>15048</v>
      </c>
      <c r="K165" s="748">
        <v>1</v>
      </c>
      <c r="L165" s="734">
        <v>24</v>
      </c>
      <c r="M165" s="735">
        <v>15048</v>
      </c>
    </row>
    <row r="166" spans="1:13" ht="14.45" customHeight="1" x14ac:dyDescent="0.2">
      <c r="A166" s="729" t="s">
        <v>598</v>
      </c>
      <c r="B166" s="730" t="s">
        <v>1994</v>
      </c>
      <c r="C166" s="730" t="s">
        <v>1995</v>
      </c>
      <c r="D166" s="730" t="s">
        <v>1996</v>
      </c>
      <c r="E166" s="730" t="s">
        <v>1997</v>
      </c>
      <c r="F166" s="734"/>
      <c r="G166" s="734"/>
      <c r="H166" s="748">
        <v>0</v>
      </c>
      <c r="I166" s="734">
        <v>7</v>
      </c>
      <c r="J166" s="734">
        <v>770</v>
      </c>
      <c r="K166" s="748">
        <v>1</v>
      </c>
      <c r="L166" s="734">
        <v>7</v>
      </c>
      <c r="M166" s="735">
        <v>770</v>
      </c>
    </row>
    <row r="167" spans="1:13" ht="14.45" customHeight="1" x14ac:dyDescent="0.2">
      <c r="A167" s="729" t="s">
        <v>598</v>
      </c>
      <c r="B167" s="730" t="s">
        <v>1859</v>
      </c>
      <c r="C167" s="730" t="s">
        <v>1860</v>
      </c>
      <c r="D167" s="730" t="s">
        <v>1018</v>
      </c>
      <c r="E167" s="730" t="s">
        <v>1019</v>
      </c>
      <c r="F167" s="734"/>
      <c r="G167" s="734"/>
      <c r="H167" s="748">
        <v>0</v>
      </c>
      <c r="I167" s="734">
        <v>5</v>
      </c>
      <c r="J167" s="734">
        <v>165.05499883885079</v>
      </c>
      <c r="K167" s="748">
        <v>1</v>
      </c>
      <c r="L167" s="734">
        <v>5</v>
      </c>
      <c r="M167" s="735">
        <v>165.05499883885079</v>
      </c>
    </row>
    <row r="168" spans="1:13" ht="14.45" customHeight="1" x14ac:dyDescent="0.2">
      <c r="A168" s="729" t="s">
        <v>598</v>
      </c>
      <c r="B168" s="730" t="s">
        <v>1859</v>
      </c>
      <c r="C168" s="730" t="s">
        <v>1863</v>
      </c>
      <c r="D168" s="730" t="s">
        <v>1018</v>
      </c>
      <c r="E168" s="730" t="s">
        <v>1864</v>
      </c>
      <c r="F168" s="734"/>
      <c r="G168" s="734"/>
      <c r="H168" s="748">
        <v>0</v>
      </c>
      <c r="I168" s="734">
        <v>166</v>
      </c>
      <c r="J168" s="734">
        <v>7310.45</v>
      </c>
      <c r="K168" s="748">
        <v>1</v>
      </c>
      <c r="L168" s="734">
        <v>166</v>
      </c>
      <c r="M168" s="735">
        <v>7310.45</v>
      </c>
    </row>
    <row r="169" spans="1:13" ht="14.45" customHeight="1" x14ac:dyDescent="0.2">
      <c r="A169" s="729" t="s">
        <v>598</v>
      </c>
      <c r="B169" s="730" t="s">
        <v>1865</v>
      </c>
      <c r="C169" s="730" t="s">
        <v>1866</v>
      </c>
      <c r="D169" s="730" t="s">
        <v>1867</v>
      </c>
      <c r="E169" s="730" t="s">
        <v>1868</v>
      </c>
      <c r="F169" s="734"/>
      <c r="G169" s="734"/>
      <c r="H169" s="748">
        <v>0</v>
      </c>
      <c r="I169" s="734">
        <v>5</v>
      </c>
      <c r="J169" s="734">
        <v>770</v>
      </c>
      <c r="K169" s="748">
        <v>1</v>
      </c>
      <c r="L169" s="734">
        <v>5</v>
      </c>
      <c r="M169" s="735">
        <v>770</v>
      </c>
    </row>
    <row r="170" spans="1:13" ht="14.45" customHeight="1" x14ac:dyDescent="0.2">
      <c r="A170" s="729" t="s">
        <v>598</v>
      </c>
      <c r="B170" s="730" t="s">
        <v>1869</v>
      </c>
      <c r="C170" s="730" t="s">
        <v>1998</v>
      </c>
      <c r="D170" s="730" t="s">
        <v>1874</v>
      </c>
      <c r="E170" s="730" t="s">
        <v>1999</v>
      </c>
      <c r="F170" s="734"/>
      <c r="G170" s="734"/>
      <c r="H170" s="748">
        <v>0</v>
      </c>
      <c r="I170" s="734">
        <v>1</v>
      </c>
      <c r="J170" s="734">
        <v>238.21999999999997</v>
      </c>
      <c r="K170" s="748">
        <v>1</v>
      </c>
      <c r="L170" s="734">
        <v>1</v>
      </c>
      <c r="M170" s="735">
        <v>238.21999999999997</v>
      </c>
    </row>
    <row r="171" spans="1:13" ht="14.45" customHeight="1" x14ac:dyDescent="0.2">
      <c r="A171" s="729" t="s">
        <v>598</v>
      </c>
      <c r="B171" s="730" t="s">
        <v>1876</v>
      </c>
      <c r="C171" s="730" t="s">
        <v>2000</v>
      </c>
      <c r="D171" s="730" t="s">
        <v>1881</v>
      </c>
      <c r="E171" s="730" t="s">
        <v>2001</v>
      </c>
      <c r="F171" s="734"/>
      <c r="G171" s="734"/>
      <c r="H171" s="748">
        <v>0</v>
      </c>
      <c r="I171" s="734">
        <v>2</v>
      </c>
      <c r="J171" s="734">
        <v>252.4</v>
      </c>
      <c r="K171" s="748">
        <v>1</v>
      </c>
      <c r="L171" s="734">
        <v>2</v>
      </c>
      <c r="M171" s="735">
        <v>252.4</v>
      </c>
    </row>
    <row r="172" spans="1:13" ht="14.45" customHeight="1" x14ac:dyDescent="0.2">
      <c r="A172" s="729" t="s">
        <v>598</v>
      </c>
      <c r="B172" s="730" t="s">
        <v>1888</v>
      </c>
      <c r="C172" s="730" t="s">
        <v>2002</v>
      </c>
      <c r="D172" s="730" t="s">
        <v>1890</v>
      </c>
      <c r="E172" s="730" t="s">
        <v>2003</v>
      </c>
      <c r="F172" s="734"/>
      <c r="G172" s="734"/>
      <c r="H172" s="748">
        <v>0</v>
      </c>
      <c r="I172" s="734">
        <v>1</v>
      </c>
      <c r="J172" s="734">
        <v>19.5</v>
      </c>
      <c r="K172" s="748">
        <v>1</v>
      </c>
      <c r="L172" s="734">
        <v>1</v>
      </c>
      <c r="M172" s="735">
        <v>19.5</v>
      </c>
    </row>
    <row r="173" spans="1:13" ht="14.45" customHeight="1" x14ac:dyDescent="0.2">
      <c r="A173" s="729" t="s">
        <v>598</v>
      </c>
      <c r="B173" s="730" t="s">
        <v>1892</v>
      </c>
      <c r="C173" s="730" t="s">
        <v>1893</v>
      </c>
      <c r="D173" s="730" t="s">
        <v>1894</v>
      </c>
      <c r="E173" s="730" t="s">
        <v>1895</v>
      </c>
      <c r="F173" s="734"/>
      <c r="G173" s="734"/>
      <c r="H173" s="748">
        <v>0</v>
      </c>
      <c r="I173" s="734">
        <v>4</v>
      </c>
      <c r="J173" s="734">
        <v>269.56</v>
      </c>
      <c r="K173" s="748">
        <v>1</v>
      </c>
      <c r="L173" s="734">
        <v>4</v>
      </c>
      <c r="M173" s="735">
        <v>269.56</v>
      </c>
    </row>
    <row r="174" spans="1:13" ht="14.45" customHeight="1" x14ac:dyDescent="0.2">
      <c r="A174" s="729" t="s">
        <v>598</v>
      </c>
      <c r="B174" s="730" t="s">
        <v>1892</v>
      </c>
      <c r="C174" s="730" t="s">
        <v>2004</v>
      </c>
      <c r="D174" s="730" t="s">
        <v>1894</v>
      </c>
      <c r="E174" s="730" t="s">
        <v>2005</v>
      </c>
      <c r="F174" s="734"/>
      <c r="G174" s="734"/>
      <c r="H174" s="748">
        <v>0</v>
      </c>
      <c r="I174" s="734">
        <v>17</v>
      </c>
      <c r="J174" s="734">
        <v>7933.56</v>
      </c>
      <c r="K174" s="748">
        <v>1</v>
      </c>
      <c r="L174" s="734">
        <v>17</v>
      </c>
      <c r="M174" s="735">
        <v>7933.56</v>
      </c>
    </row>
    <row r="175" spans="1:13" ht="14.45" customHeight="1" x14ac:dyDescent="0.2">
      <c r="A175" s="729" t="s">
        <v>598</v>
      </c>
      <c r="B175" s="730" t="s">
        <v>1892</v>
      </c>
      <c r="C175" s="730" t="s">
        <v>1898</v>
      </c>
      <c r="D175" s="730" t="s">
        <v>1894</v>
      </c>
      <c r="E175" s="730" t="s">
        <v>1895</v>
      </c>
      <c r="F175" s="734"/>
      <c r="G175" s="734"/>
      <c r="H175" s="748">
        <v>0</v>
      </c>
      <c r="I175" s="734">
        <v>3</v>
      </c>
      <c r="J175" s="734">
        <v>710.34</v>
      </c>
      <c r="K175" s="748">
        <v>1</v>
      </c>
      <c r="L175" s="734">
        <v>3</v>
      </c>
      <c r="M175" s="735">
        <v>710.34</v>
      </c>
    </row>
    <row r="176" spans="1:13" ht="14.45" customHeight="1" x14ac:dyDescent="0.2">
      <c r="A176" s="729" t="s">
        <v>598</v>
      </c>
      <c r="B176" s="730" t="s">
        <v>1892</v>
      </c>
      <c r="C176" s="730" t="s">
        <v>2006</v>
      </c>
      <c r="D176" s="730" t="s">
        <v>1894</v>
      </c>
      <c r="E176" s="730" t="s">
        <v>2005</v>
      </c>
      <c r="F176" s="734"/>
      <c r="G176" s="734"/>
      <c r="H176" s="748">
        <v>0</v>
      </c>
      <c r="I176" s="734">
        <v>5</v>
      </c>
      <c r="J176" s="734">
        <v>2332.9800000000005</v>
      </c>
      <c r="K176" s="748">
        <v>1</v>
      </c>
      <c r="L176" s="734">
        <v>5</v>
      </c>
      <c r="M176" s="735">
        <v>2332.9800000000005</v>
      </c>
    </row>
    <row r="177" spans="1:13" ht="14.45" customHeight="1" x14ac:dyDescent="0.2">
      <c r="A177" s="729" t="s">
        <v>598</v>
      </c>
      <c r="B177" s="730" t="s">
        <v>1899</v>
      </c>
      <c r="C177" s="730" t="s">
        <v>1900</v>
      </c>
      <c r="D177" s="730" t="s">
        <v>1168</v>
      </c>
      <c r="E177" s="730" t="s">
        <v>1901</v>
      </c>
      <c r="F177" s="734"/>
      <c r="G177" s="734"/>
      <c r="H177" s="748">
        <v>0</v>
      </c>
      <c r="I177" s="734">
        <v>4</v>
      </c>
      <c r="J177" s="734">
        <v>87.84</v>
      </c>
      <c r="K177" s="748">
        <v>1</v>
      </c>
      <c r="L177" s="734">
        <v>4</v>
      </c>
      <c r="M177" s="735">
        <v>87.84</v>
      </c>
    </row>
    <row r="178" spans="1:13" ht="14.45" customHeight="1" x14ac:dyDescent="0.2">
      <c r="A178" s="729" t="s">
        <v>598</v>
      </c>
      <c r="B178" s="730" t="s">
        <v>1899</v>
      </c>
      <c r="C178" s="730" t="s">
        <v>1902</v>
      </c>
      <c r="D178" s="730" t="s">
        <v>1168</v>
      </c>
      <c r="E178" s="730" t="s">
        <v>1903</v>
      </c>
      <c r="F178" s="734"/>
      <c r="G178" s="734"/>
      <c r="H178" s="748">
        <v>0</v>
      </c>
      <c r="I178" s="734">
        <v>2</v>
      </c>
      <c r="J178" s="734">
        <v>90.44</v>
      </c>
      <c r="K178" s="748">
        <v>1</v>
      </c>
      <c r="L178" s="734">
        <v>2</v>
      </c>
      <c r="M178" s="735">
        <v>90.44</v>
      </c>
    </row>
    <row r="179" spans="1:13" ht="14.45" customHeight="1" x14ac:dyDescent="0.2">
      <c r="A179" s="729" t="s">
        <v>598</v>
      </c>
      <c r="B179" s="730" t="s">
        <v>2007</v>
      </c>
      <c r="C179" s="730" t="s">
        <v>2008</v>
      </c>
      <c r="D179" s="730" t="s">
        <v>1320</v>
      </c>
      <c r="E179" s="730" t="s">
        <v>1321</v>
      </c>
      <c r="F179" s="734"/>
      <c r="G179" s="734"/>
      <c r="H179" s="748">
        <v>0</v>
      </c>
      <c r="I179" s="734">
        <v>13</v>
      </c>
      <c r="J179" s="734">
        <v>65621.25</v>
      </c>
      <c r="K179" s="748">
        <v>1</v>
      </c>
      <c r="L179" s="734">
        <v>13</v>
      </c>
      <c r="M179" s="735">
        <v>65621.25</v>
      </c>
    </row>
    <row r="180" spans="1:13" ht="14.45" customHeight="1" x14ac:dyDescent="0.2">
      <c r="A180" s="729" t="s">
        <v>598</v>
      </c>
      <c r="B180" s="730" t="s">
        <v>2009</v>
      </c>
      <c r="C180" s="730" t="s">
        <v>2010</v>
      </c>
      <c r="D180" s="730" t="s">
        <v>1283</v>
      </c>
      <c r="E180" s="730" t="s">
        <v>2011</v>
      </c>
      <c r="F180" s="734"/>
      <c r="G180" s="734"/>
      <c r="H180" s="748">
        <v>0</v>
      </c>
      <c r="I180" s="734">
        <v>1</v>
      </c>
      <c r="J180" s="734">
        <v>98.15</v>
      </c>
      <c r="K180" s="748">
        <v>1</v>
      </c>
      <c r="L180" s="734">
        <v>1</v>
      </c>
      <c r="M180" s="735">
        <v>98.15</v>
      </c>
    </row>
    <row r="181" spans="1:13" ht="14.45" customHeight="1" x14ac:dyDescent="0.2">
      <c r="A181" s="729" t="s">
        <v>598</v>
      </c>
      <c r="B181" s="730" t="s">
        <v>1908</v>
      </c>
      <c r="C181" s="730" t="s">
        <v>1910</v>
      </c>
      <c r="D181" s="730" t="s">
        <v>1139</v>
      </c>
      <c r="E181" s="730" t="s">
        <v>1140</v>
      </c>
      <c r="F181" s="734"/>
      <c r="G181" s="734"/>
      <c r="H181" s="748">
        <v>0</v>
      </c>
      <c r="I181" s="734">
        <v>9</v>
      </c>
      <c r="J181" s="734">
        <v>729.89999999999986</v>
      </c>
      <c r="K181" s="748">
        <v>1</v>
      </c>
      <c r="L181" s="734">
        <v>9</v>
      </c>
      <c r="M181" s="735">
        <v>729.89999999999986</v>
      </c>
    </row>
    <row r="182" spans="1:13" ht="14.45" customHeight="1" x14ac:dyDescent="0.2">
      <c r="A182" s="729" t="s">
        <v>598</v>
      </c>
      <c r="B182" s="730" t="s">
        <v>1916</v>
      </c>
      <c r="C182" s="730" t="s">
        <v>1919</v>
      </c>
      <c r="D182" s="730" t="s">
        <v>998</v>
      </c>
      <c r="E182" s="730" t="s">
        <v>1920</v>
      </c>
      <c r="F182" s="734"/>
      <c r="G182" s="734"/>
      <c r="H182" s="748">
        <v>0</v>
      </c>
      <c r="I182" s="734">
        <v>2</v>
      </c>
      <c r="J182" s="734">
        <v>154.42000000000002</v>
      </c>
      <c r="K182" s="748">
        <v>1</v>
      </c>
      <c r="L182" s="734">
        <v>2</v>
      </c>
      <c r="M182" s="735">
        <v>154.42000000000002</v>
      </c>
    </row>
    <row r="183" spans="1:13" ht="14.45" customHeight="1" x14ac:dyDescent="0.2">
      <c r="A183" s="729" t="s">
        <v>598</v>
      </c>
      <c r="B183" s="730" t="s">
        <v>1923</v>
      </c>
      <c r="C183" s="730" t="s">
        <v>1924</v>
      </c>
      <c r="D183" s="730" t="s">
        <v>1163</v>
      </c>
      <c r="E183" s="730" t="s">
        <v>1925</v>
      </c>
      <c r="F183" s="734"/>
      <c r="G183" s="734"/>
      <c r="H183" s="748">
        <v>0</v>
      </c>
      <c r="I183" s="734">
        <v>3</v>
      </c>
      <c r="J183" s="734">
        <v>225.4</v>
      </c>
      <c r="K183" s="748">
        <v>1</v>
      </c>
      <c r="L183" s="734">
        <v>3</v>
      </c>
      <c r="M183" s="735">
        <v>225.4</v>
      </c>
    </row>
    <row r="184" spans="1:13" ht="14.45" customHeight="1" x14ac:dyDescent="0.2">
      <c r="A184" s="729" t="s">
        <v>598</v>
      </c>
      <c r="B184" s="730" t="s">
        <v>1928</v>
      </c>
      <c r="C184" s="730" t="s">
        <v>1929</v>
      </c>
      <c r="D184" s="730" t="s">
        <v>1178</v>
      </c>
      <c r="E184" s="730" t="s">
        <v>1179</v>
      </c>
      <c r="F184" s="734"/>
      <c r="G184" s="734"/>
      <c r="H184" s="748">
        <v>0</v>
      </c>
      <c r="I184" s="734">
        <v>1</v>
      </c>
      <c r="J184" s="734">
        <v>131.14999999999998</v>
      </c>
      <c r="K184" s="748">
        <v>1</v>
      </c>
      <c r="L184" s="734">
        <v>1</v>
      </c>
      <c r="M184" s="735">
        <v>131.14999999999998</v>
      </c>
    </row>
    <row r="185" spans="1:13" ht="14.45" customHeight="1" x14ac:dyDescent="0.2">
      <c r="A185" s="729" t="s">
        <v>598</v>
      </c>
      <c r="B185" s="730" t="s">
        <v>1928</v>
      </c>
      <c r="C185" s="730" t="s">
        <v>2012</v>
      </c>
      <c r="D185" s="730" t="s">
        <v>1475</v>
      </c>
      <c r="E185" s="730" t="s">
        <v>1179</v>
      </c>
      <c r="F185" s="734"/>
      <c r="G185" s="734"/>
      <c r="H185" s="748">
        <v>0</v>
      </c>
      <c r="I185" s="734">
        <v>1</v>
      </c>
      <c r="J185" s="734">
        <v>131.15</v>
      </c>
      <c r="K185" s="748">
        <v>1</v>
      </c>
      <c r="L185" s="734">
        <v>1</v>
      </c>
      <c r="M185" s="735">
        <v>131.15</v>
      </c>
    </row>
    <row r="186" spans="1:13" ht="14.45" customHeight="1" x14ac:dyDescent="0.2">
      <c r="A186" s="729" t="s">
        <v>598</v>
      </c>
      <c r="B186" s="730" t="s">
        <v>1928</v>
      </c>
      <c r="C186" s="730" t="s">
        <v>2013</v>
      </c>
      <c r="D186" s="730" t="s">
        <v>1477</v>
      </c>
      <c r="E186" s="730" t="s">
        <v>1183</v>
      </c>
      <c r="F186" s="734"/>
      <c r="G186" s="734"/>
      <c r="H186" s="748">
        <v>0</v>
      </c>
      <c r="I186" s="734">
        <v>26</v>
      </c>
      <c r="J186" s="734">
        <v>1086.8</v>
      </c>
      <c r="K186" s="748">
        <v>1</v>
      </c>
      <c r="L186" s="734">
        <v>26</v>
      </c>
      <c r="M186" s="735">
        <v>1086.8</v>
      </c>
    </row>
    <row r="187" spans="1:13" ht="14.45" customHeight="1" x14ac:dyDescent="0.2">
      <c r="A187" s="729" t="s">
        <v>598</v>
      </c>
      <c r="B187" s="730" t="s">
        <v>1928</v>
      </c>
      <c r="C187" s="730" t="s">
        <v>2014</v>
      </c>
      <c r="D187" s="730" t="s">
        <v>1478</v>
      </c>
      <c r="E187" s="730" t="s">
        <v>1183</v>
      </c>
      <c r="F187" s="734"/>
      <c r="G187" s="734"/>
      <c r="H187" s="748">
        <v>0</v>
      </c>
      <c r="I187" s="734">
        <v>26</v>
      </c>
      <c r="J187" s="734">
        <v>1084.1999999999998</v>
      </c>
      <c r="K187" s="748">
        <v>1</v>
      </c>
      <c r="L187" s="734">
        <v>26</v>
      </c>
      <c r="M187" s="735">
        <v>1084.1999999999998</v>
      </c>
    </row>
    <row r="188" spans="1:13" ht="14.45" customHeight="1" x14ac:dyDescent="0.2">
      <c r="A188" s="729" t="s">
        <v>598</v>
      </c>
      <c r="B188" s="730" t="s">
        <v>1928</v>
      </c>
      <c r="C188" s="730" t="s">
        <v>2015</v>
      </c>
      <c r="D188" s="730" t="s">
        <v>1496</v>
      </c>
      <c r="E188" s="730" t="s">
        <v>1493</v>
      </c>
      <c r="F188" s="734"/>
      <c r="G188" s="734"/>
      <c r="H188" s="748">
        <v>0</v>
      </c>
      <c r="I188" s="734">
        <v>7</v>
      </c>
      <c r="J188" s="734">
        <v>2078.0899999999997</v>
      </c>
      <c r="K188" s="748">
        <v>1</v>
      </c>
      <c r="L188" s="734">
        <v>7</v>
      </c>
      <c r="M188" s="735">
        <v>2078.0899999999997</v>
      </c>
    </row>
    <row r="189" spans="1:13" ht="14.45" customHeight="1" x14ac:dyDescent="0.2">
      <c r="A189" s="729" t="s">
        <v>598</v>
      </c>
      <c r="B189" s="730" t="s">
        <v>1928</v>
      </c>
      <c r="C189" s="730" t="s">
        <v>2016</v>
      </c>
      <c r="D189" s="730" t="s">
        <v>1492</v>
      </c>
      <c r="E189" s="730" t="s">
        <v>1493</v>
      </c>
      <c r="F189" s="734"/>
      <c r="G189" s="734"/>
      <c r="H189" s="748">
        <v>0</v>
      </c>
      <c r="I189" s="734">
        <v>8</v>
      </c>
      <c r="J189" s="734">
        <v>2596.88</v>
      </c>
      <c r="K189" s="748">
        <v>1</v>
      </c>
      <c r="L189" s="734">
        <v>8</v>
      </c>
      <c r="M189" s="735">
        <v>2596.88</v>
      </c>
    </row>
    <row r="190" spans="1:13" ht="14.45" customHeight="1" x14ac:dyDescent="0.2">
      <c r="A190" s="729" t="s">
        <v>598</v>
      </c>
      <c r="B190" s="730" t="s">
        <v>1928</v>
      </c>
      <c r="C190" s="730" t="s">
        <v>2017</v>
      </c>
      <c r="D190" s="730" t="s">
        <v>1486</v>
      </c>
      <c r="E190" s="730" t="s">
        <v>1933</v>
      </c>
      <c r="F190" s="734"/>
      <c r="G190" s="734"/>
      <c r="H190" s="748">
        <v>0</v>
      </c>
      <c r="I190" s="734">
        <v>6</v>
      </c>
      <c r="J190" s="734">
        <v>579.29999999999995</v>
      </c>
      <c r="K190" s="748">
        <v>1</v>
      </c>
      <c r="L190" s="734">
        <v>6</v>
      </c>
      <c r="M190" s="735">
        <v>579.29999999999995</v>
      </c>
    </row>
    <row r="191" spans="1:13" ht="14.45" customHeight="1" x14ac:dyDescent="0.2">
      <c r="A191" s="729" t="s">
        <v>598</v>
      </c>
      <c r="B191" s="730" t="s">
        <v>1928</v>
      </c>
      <c r="C191" s="730" t="s">
        <v>2018</v>
      </c>
      <c r="D191" s="730" t="s">
        <v>1485</v>
      </c>
      <c r="E191" s="730" t="s">
        <v>1933</v>
      </c>
      <c r="F191" s="734"/>
      <c r="G191" s="734"/>
      <c r="H191" s="748">
        <v>0</v>
      </c>
      <c r="I191" s="734">
        <v>4</v>
      </c>
      <c r="J191" s="734">
        <v>386.2</v>
      </c>
      <c r="K191" s="748">
        <v>1</v>
      </c>
      <c r="L191" s="734">
        <v>4</v>
      </c>
      <c r="M191" s="735">
        <v>386.2</v>
      </c>
    </row>
    <row r="192" spans="1:13" ht="14.45" customHeight="1" x14ac:dyDescent="0.2">
      <c r="A192" s="729" t="s">
        <v>598</v>
      </c>
      <c r="B192" s="730" t="s">
        <v>1928</v>
      </c>
      <c r="C192" s="730" t="s">
        <v>2019</v>
      </c>
      <c r="D192" s="730" t="s">
        <v>1476</v>
      </c>
      <c r="E192" s="730" t="s">
        <v>1179</v>
      </c>
      <c r="F192" s="734"/>
      <c r="G192" s="734"/>
      <c r="H192" s="748">
        <v>0</v>
      </c>
      <c r="I192" s="734">
        <v>7</v>
      </c>
      <c r="J192" s="734">
        <v>1170.54</v>
      </c>
      <c r="K192" s="748">
        <v>1</v>
      </c>
      <c r="L192" s="734">
        <v>7</v>
      </c>
      <c r="M192" s="735">
        <v>1170.54</v>
      </c>
    </row>
    <row r="193" spans="1:13" ht="14.45" customHeight="1" x14ac:dyDescent="0.2">
      <c r="A193" s="729" t="s">
        <v>598</v>
      </c>
      <c r="B193" s="730" t="s">
        <v>1928</v>
      </c>
      <c r="C193" s="730" t="s">
        <v>2020</v>
      </c>
      <c r="D193" s="730" t="s">
        <v>1489</v>
      </c>
      <c r="E193" s="730" t="s">
        <v>1179</v>
      </c>
      <c r="F193" s="734"/>
      <c r="G193" s="734"/>
      <c r="H193" s="748">
        <v>0</v>
      </c>
      <c r="I193" s="734">
        <v>2</v>
      </c>
      <c r="J193" s="734">
        <v>250.72000000000003</v>
      </c>
      <c r="K193" s="748">
        <v>1</v>
      </c>
      <c r="L193" s="734">
        <v>2</v>
      </c>
      <c r="M193" s="735">
        <v>250.72000000000003</v>
      </c>
    </row>
    <row r="194" spans="1:13" ht="14.45" customHeight="1" x14ac:dyDescent="0.2">
      <c r="A194" s="729" t="s">
        <v>598</v>
      </c>
      <c r="B194" s="730" t="s">
        <v>1928</v>
      </c>
      <c r="C194" s="730" t="s">
        <v>2021</v>
      </c>
      <c r="D194" s="730" t="s">
        <v>2022</v>
      </c>
      <c r="E194" s="730" t="s">
        <v>1482</v>
      </c>
      <c r="F194" s="734"/>
      <c r="G194" s="734"/>
      <c r="H194" s="748">
        <v>0</v>
      </c>
      <c r="I194" s="734">
        <v>9</v>
      </c>
      <c r="J194" s="734">
        <v>1648.35</v>
      </c>
      <c r="K194" s="748">
        <v>1</v>
      </c>
      <c r="L194" s="734">
        <v>9</v>
      </c>
      <c r="M194" s="735">
        <v>1648.35</v>
      </c>
    </row>
    <row r="195" spans="1:13" ht="14.45" customHeight="1" x14ac:dyDescent="0.2">
      <c r="A195" s="729" t="s">
        <v>598</v>
      </c>
      <c r="B195" s="730" t="s">
        <v>1928</v>
      </c>
      <c r="C195" s="730" t="s">
        <v>2023</v>
      </c>
      <c r="D195" s="730" t="s">
        <v>1490</v>
      </c>
      <c r="E195" s="730" t="s">
        <v>1179</v>
      </c>
      <c r="F195" s="734"/>
      <c r="G195" s="734"/>
      <c r="H195" s="748">
        <v>0</v>
      </c>
      <c r="I195" s="734">
        <v>1</v>
      </c>
      <c r="J195" s="734">
        <v>132.79000000000002</v>
      </c>
      <c r="K195" s="748">
        <v>1</v>
      </c>
      <c r="L195" s="734">
        <v>1</v>
      </c>
      <c r="M195" s="735">
        <v>132.79000000000002</v>
      </c>
    </row>
    <row r="196" spans="1:13" ht="14.45" customHeight="1" x14ac:dyDescent="0.2">
      <c r="A196" s="729" t="s">
        <v>598</v>
      </c>
      <c r="B196" s="730" t="s">
        <v>1928</v>
      </c>
      <c r="C196" s="730" t="s">
        <v>2024</v>
      </c>
      <c r="D196" s="730" t="s">
        <v>1491</v>
      </c>
      <c r="E196" s="730" t="s">
        <v>1179</v>
      </c>
      <c r="F196" s="734"/>
      <c r="G196" s="734"/>
      <c r="H196" s="748">
        <v>0</v>
      </c>
      <c r="I196" s="734">
        <v>1</v>
      </c>
      <c r="J196" s="734">
        <v>132.79</v>
      </c>
      <c r="K196" s="748">
        <v>1</v>
      </c>
      <c r="L196" s="734">
        <v>1</v>
      </c>
      <c r="M196" s="735">
        <v>132.79</v>
      </c>
    </row>
    <row r="197" spans="1:13" ht="14.45" customHeight="1" x14ac:dyDescent="0.2">
      <c r="A197" s="729" t="s">
        <v>598</v>
      </c>
      <c r="B197" s="730" t="s">
        <v>1928</v>
      </c>
      <c r="C197" s="730" t="s">
        <v>2025</v>
      </c>
      <c r="D197" s="730" t="s">
        <v>1488</v>
      </c>
      <c r="E197" s="730" t="s">
        <v>1179</v>
      </c>
      <c r="F197" s="734"/>
      <c r="G197" s="734"/>
      <c r="H197" s="748">
        <v>0</v>
      </c>
      <c r="I197" s="734">
        <v>6</v>
      </c>
      <c r="J197" s="734">
        <v>848.52</v>
      </c>
      <c r="K197" s="748">
        <v>1</v>
      </c>
      <c r="L197" s="734">
        <v>6</v>
      </c>
      <c r="M197" s="735">
        <v>848.52</v>
      </c>
    </row>
    <row r="198" spans="1:13" ht="14.45" customHeight="1" x14ac:dyDescent="0.2">
      <c r="A198" s="729" t="s">
        <v>598</v>
      </c>
      <c r="B198" s="730" t="s">
        <v>1928</v>
      </c>
      <c r="C198" s="730" t="s">
        <v>2026</v>
      </c>
      <c r="D198" s="730" t="s">
        <v>1487</v>
      </c>
      <c r="E198" s="730" t="s">
        <v>1179</v>
      </c>
      <c r="F198" s="734"/>
      <c r="G198" s="734"/>
      <c r="H198" s="748">
        <v>0</v>
      </c>
      <c r="I198" s="734">
        <v>4</v>
      </c>
      <c r="J198" s="734">
        <v>565.67999999999995</v>
      </c>
      <c r="K198" s="748">
        <v>1</v>
      </c>
      <c r="L198" s="734">
        <v>4</v>
      </c>
      <c r="M198" s="735">
        <v>565.67999999999995</v>
      </c>
    </row>
    <row r="199" spans="1:13" ht="14.45" customHeight="1" x14ac:dyDescent="0.2">
      <c r="A199" s="729" t="s">
        <v>598</v>
      </c>
      <c r="B199" s="730" t="s">
        <v>1928</v>
      </c>
      <c r="C199" s="730" t="s">
        <v>2027</v>
      </c>
      <c r="D199" s="730" t="s">
        <v>1483</v>
      </c>
      <c r="E199" s="730" t="s">
        <v>1484</v>
      </c>
      <c r="F199" s="734"/>
      <c r="G199" s="734"/>
      <c r="H199" s="748">
        <v>0</v>
      </c>
      <c r="I199" s="734">
        <v>4</v>
      </c>
      <c r="J199" s="734">
        <v>554.16</v>
      </c>
      <c r="K199" s="748">
        <v>1</v>
      </c>
      <c r="L199" s="734">
        <v>4</v>
      </c>
      <c r="M199" s="735">
        <v>554.16</v>
      </c>
    </row>
    <row r="200" spans="1:13" ht="14.45" customHeight="1" x14ac:dyDescent="0.2">
      <c r="A200" s="729" t="s">
        <v>601</v>
      </c>
      <c r="B200" s="730" t="s">
        <v>1936</v>
      </c>
      <c r="C200" s="730" t="s">
        <v>1937</v>
      </c>
      <c r="D200" s="730" t="s">
        <v>1938</v>
      </c>
      <c r="E200" s="730" t="s">
        <v>1939</v>
      </c>
      <c r="F200" s="734"/>
      <c r="G200" s="734"/>
      <c r="H200" s="748">
        <v>0</v>
      </c>
      <c r="I200" s="734">
        <v>2</v>
      </c>
      <c r="J200" s="734">
        <v>547.79999999999995</v>
      </c>
      <c r="K200" s="748">
        <v>1</v>
      </c>
      <c r="L200" s="734">
        <v>2</v>
      </c>
      <c r="M200" s="735">
        <v>547.79999999999995</v>
      </c>
    </row>
    <row r="201" spans="1:13" ht="14.45" customHeight="1" x14ac:dyDescent="0.2">
      <c r="A201" s="729" t="s">
        <v>601</v>
      </c>
      <c r="B201" s="730" t="s">
        <v>1719</v>
      </c>
      <c r="C201" s="730" t="s">
        <v>1720</v>
      </c>
      <c r="D201" s="730" t="s">
        <v>742</v>
      </c>
      <c r="E201" s="730" t="s">
        <v>1721</v>
      </c>
      <c r="F201" s="734"/>
      <c r="G201" s="734"/>
      <c r="H201" s="748">
        <v>0</v>
      </c>
      <c r="I201" s="734">
        <v>1</v>
      </c>
      <c r="J201" s="734">
        <v>128.28000000000003</v>
      </c>
      <c r="K201" s="748">
        <v>1</v>
      </c>
      <c r="L201" s="734">
        <v>1</v>
      </c>
      <c r="M201" s="735">
        <v>128.28000000000003</v>
      </c>
    </row>
    <row r="202" spans="1:13" ht="14.45" customHeight="1" x14ac:dyDescent="0.2">
      <c r="A202" s="729" t="s">
        <v>601</v>
      </c>
      <c r="B202" s="730" t="s">
        <v>1726</v>
      </c>
      <c r="C202" s="730" t="s">
        <v>1727</v>
      </c>
      <c r="D202" s="730" t="s">
        <v>1407</v>
      </c>
      <c r="E202" s="730" t="s">
        <v>1728</v>
      </c>
      <c r="F202" s="734"/>
      <c r="G202" s="734"/>
      <c r="H202" s="748">
        <v>0</v>
      </c>
      <c r="I202" s="734">
        <v>211</v>
      </c>
      <c r="J202" s="734">
        <v>10406.52</v>
      </c>
      <c r="K202" s="748">
        <v>1</v>
      </c>
      <c r="L202" s="734">
        <v>211</v>
      </c>
      <c r="M202" s="735">
        <v>10406.52</v>
      </c>
    </row>
    <row r="203" spans="1:13" ht="14.45" customHeight="1" x14ac:dyDescent="0.2">
      <c r="A203" s="729" t="s">
        <v>601</v>
      </c>
      <c r="B203" s="730" t="s">
        <v>1729</v>
      </c>
      <c r="C203" s="730" t="s">
        <v>1730</v>
      </c>
      <c r="D203" s="730" t="s">
        <v>862</v>
      </c>
      <c r="E203" s="730" t="s">
        <v>863</v>
      </c>
      <c r="F203" s="734"/>
      <c r="G203" s="734"/>
      <c r="H203" s="748">
        <v>0</v>
      </c>
      <c r="I203" s="734">
        <v>5</v>
      </c>
      <c r="J203" s="734">
        <v>201.83</v>
      </c>
      <c r="K203" s="748">
        <v>1</v>
      </c>
      <c r="L203" s="734">
        <v>5</v>
      </c>
      <c r="M203" s="735">
        <v>201.83</v>
      </c>
    </row>
    <row r="204" spans="1:13" ht="14.45" customHeight="1" x14ac:dyDescent="0.2">
      <c r="A204" s="729" t="s">
        <v>601</v>
      </c>
      <c r="B204" s="730" t="s">
        <v>1743</v>
      </c>
      <c r="C204" s="730" t="s">
        <v>1747</v>
      </c>
      <c r="D204" s="730" t="s">
        <v>678</v>
      </c>
      <c r="E204" s="730" t="s">
        <v>679</v>
      </c>
      <c r="F204" s="734"/>
      <c r="G204" s="734"/>
      <c r="H204" s="748">
        <v>0</v>
      </c>
      <c r="I204" s="734">
        <v>1</v>
      </c>
      <c r="J204" s="734">
        <v>94.01</v>
      </c>
      <c r="K204" s="748">
        <v>1</v>
      </c>
      <c r="L204" s="734">
        <v>1</v>
      </c>
      <c r="M204" s="735">
        <v>94.01</v>
      </c>
    </row>
    <row r="205" spans="1:13" ht="14.45" customHeight="1" x14ac:dyDescent="0.2">
      <c r="A205" s="729" t="s">
        <v>601</v>
      </c>
      <c r="B205" s="730" t="s">
        <v>1790</v>
      </c>
      <c r="C205" s="730" t="s">
        <v>1960</v>
      </c>
      <c r="D205" s="730" t="s">
        <v>1079</v>
      </c>
      <c r="E205" s="730" t="s">
        <v>1961</v>
      </c>
      <c r="F205" s="734"/>
      <c r="G205" s="734"/>
      <c r="H205" s="748">
        <v>0</v>
      </c>
      <c r="I205" s="734">
        <v>6</v>
      </c>
      <c r="J205" s="734">
        <v>1027.05</v>
      </c>
      <c r="K205" s="748">
        <v>1</v>
      </c>
      <c r="L205" s="734">
        <v>6</v>
      </c>
      <c r="M205" s="735">
        <v>1027.05</v>
      </c>
    </row>
    <row r="206" spans="1:13" ht="14.45" customHeight="1" x14ac:dyDescent="0.2">
      <c r="A206" s="729" t="s">
        <v>601</v>
      </c>
      <c r="B206" s="730" t="s">
        <v>1988</v>
      </c>
      <c r="C206" s="730" t="s">
        <v>2028</v>
      </c>
      <c r="D206" s="730" t="s">
        <v>2029</v>
      </c>
      <c r="E206" s="730" t="s">
        <v>1426</v>
      </c>
      <c r="F206" s="734">
        <v>15</v>
      </c>
      <c r="G206" s="734">
        <v>10725</v>
      </c>
      <c r="H206" s="748">
        <v>1</v>
      </c>
      <c r="I206" s="734"/>
      <c r="J206" s="734"/>
      <c r="K206" s="748">
        <v>0</v>
      </c>
      <c r="L206" s="734">
        <v>15</v>
      </c>
      <c r="M206" s="735">
        <v>10725</v>
      </c>
    </row>
    <row r="207" spans="1:13" ht="14.45" customHeight="1" x14ac:dyDescent="0.2">
      <c r="A207" s="729" t="s">
        <v>601</v>
      </c>
      <c r="B207" s="730" t="s">
        <v>1988</v>
      </c>
      <c r="C207" s="730" t="s">
        <v>1989</v>
      </c>
      <c r="D207" s="730" t="s">
        <v>1425</v>
      </c>
      <c r="E207" s="730" t="s">
        <v>1426</v>
      </c>
      <c r="F207" s="734"/>
      <c r="G207" s="734"/>
      <c r="H207" s="748">
        <v>0</v>
      </c>
      <c r="I207" s="734">
        <v>59</v>
      </c>
      <c r="J207" s="734">
        <v>29755</v>
      </c>
      <c r="K207" s="748">
        <v>1</v>
      </c>
      <c r="L207" s="734">
        <v>59</v>
      </c>
      <c r="M207" s="735">
        <v>29755</v>
      </c>
    </row>
    <row r="208" spans="1:13" ht="14.45" customHeight="1" x14ac:dyDescent="0.2">
      <c r="A208" s="729" t="s">
        <v>601</v>
      </c>
      <c r="B208" s="730" t="s">
        <v>1988</v>
      </c>
      <c r="C208" s="730" t="s">
        <v>2030</v>
      </c>
      <c r="D208" s="730" t="s">
        <v>1547</v>
      </c>
      <c r="E208" s="730" t="s">
        <v>1426</v>
      </c>
      <c r="F208" s="734">
        <v>12</v>
      </c>
      <c r="G208" s="734">
        <v>11308.800000000001</v>
      </c>
      <c r="H208" s="748">
        <v>1</v>
      </c>
      <c r="I208" s="734"/>
      <c r="J208" s="734"/>
      <c r="K208" s="748">
        <v>0</v>
      </c>
      <c r="L208" s="734">
        <v>12</v>
      </c>
      <c r="M208" s="735">
        <v>11308.800000000001</v>
      </c>
    </row>
    <row r="209" spans="1:13" ht="14.45" customHeight="1" x14ac:dyDescent="0.2">
      <c r="A209" s="729" t="s">
        <v>601</v>
      </c>
      <c r="B209" s="730" t="s">
        <v>1988</v>
      </c>
      <c r="C209" s="730" t="s">
        <v>2031</v>
      </c>
      <c r="D209" s="730" t="s">
        <v>2029</v>
      </c>
      <c r="E209" s="730" t="s">
        <v>2032</v>
      </c>
      <c r="F209" s="734">
        <v>4</v>
      </c>
      <c r="G209" s="734">
        <v>5720</v>
      </c>
      <c r="H209" s="748">
        <v>1</v>
      </c>
      <c r="I209" s="734"/>
      <c r="J209" s="734"/>
      <c r="K209" s="748">
        <v>0</v>
      </c>
      <c r="L209" s="734">
        <v>4</v>
      </c>
      <c r="M209" s="735">
        <v>5720</v>
      </c>
    </row>
    <row r="210" spans="1:13" ht="14.45" customHeight="1" x14ac:dyDescent="0.2">
      <c r="A210" s="729" t="s">
        <v>601</v>
      </c>
      <c r="B210" s="730" t="s">
        <v>2033</v>
      </c>
      <c r="C210" s="730" t="s">
        <v>2034</v>
      </c>
      <c r="D210" s="730" t="s">
        <v>2035</v>
      </c>
      <c r="E210" s="730" t="s">
        <v>2036</v>
      </c>
      <c r="F210" s="734"/>
      <c r="G210" s="734"/>
      <c r="H210" s="748">
        <v>0</v>
      </c>
      <c r="I210" s="734">
        <v>4.17</v>
      </c>
      <c r="J210" s="734">
        <v>59453.856000000007</v>
      </c>
      <c r="K210" s="748">
        <v>1</v>
      </c>
      <c r="L210" s="734">
        <v>4.17</v>
      </c>
      <c r="M210" s="735">
        <v>59453.856000000007</v>
      </c>
    </row>
    <row r="211" spans="1:13" ht="14.45" customHeight="1" x14ac:dyDescent="0.2">
      <c r="A211" s="729" t="s">
        <v>601</v>
      </c>
      <c r="B211" s="730" t="s">
        <v>1855</v>
      </c>
      <c r="C211" s="730" t="s">
        <v>1990</v>
      </c>
      <c r="D211" s="730" t="s">
        <v>1857</v>
      </c>
      <c r="E211" s="730" t="s">
        <v>1991</v>
      </c>
      <c r="F211" s="734"/>
      <c r="G211" s="734"/>
      <c r="H211" s="748">
        <v>0</v>
      </c>
      <c r="I211" s="734">
        <v>15</v>
      </c>
      <c r="J211" s="734">
        <v>5857.5</v>
      </c>
      <c r="K211" s="748">
        <v>1</v>
      </c>
      <c r="L211" s="734">
        <v>15</v>
      </c>
      <c r="M211" s="735">
        <v>5857.5</v>
      </c>
    </row>
    <row r="212" spans="1:13" ht="14.45" customHeight="1" x14ac:dyDescent="0.2">
      <c r="A212" s="729" t="s">
        <v>601</v>
      </c>
      <c r="B212" s="730" t="s">
        <v>1855</v>
      </c>
      <c r="C212" s="730" t="s">
        <v>1992</v>
      </c>
      <c r="D212" s="730" t="s">
        <v>1857</v>
      </c>
      <c r="E212" s="730" t="s">
        <v>1993</v>
      </c>
      <c r="F212" s="734"/>
      <c r="G212" s="734"/>
      <c r="H212" s="748">
        <v>0</v>
      </c>
      <c r="I212" s="734">
        <v>8</v>
      </c>
      <c r="J212" s="734">
        <v>5016</v>
      </c>
      <c r="K212" s="748">
        <v>1</v>
      </c>
      <c r="L212" s="734">
        <v>8</v>
      </c>
      <c r="M212" s="735">
        <v>5016</v>
      </c>
    </row>
    <row r="213" spans="1:13" ht="14.45" customHeight="1" x14ac:dyDescent="0.2">
      <c r="A213" s="729" t="s">
        <v>601</v>
      </c>
      <c r="B213" s="730" t="s">
        <v>1994</v>
      </c>
      <c r="C213" s="730" t="s">
        <v>1995</v>
      </c>
      <c r="D213" s="730" t="s">
        <v>1996</v>
      </c>
      <c r="E213" s="730" t="s">
        <v>1997</v>
      </c>
      <c r="F213" s="734"/>
      <c r="G213" s="734"/>
      <c r="H213" s="748">
        <v>0</v>
      </c>
      <c r="I213" s="734">
        <v>1</v>
      </c>
      <c r="J213" s="734">
        <v>110</v>
      </c>
      <c r="K213" s="748">
        <v>1</v>
      </c>
      <c r="L213" s="734">
        <v>1</v>
      </c>
      <c r="M213" s="735">
        <v>110</v>
      </c>
    </row>
    <row r="214" spans="1:13" ht="14.45" customHeight="1" x14ac:dyDescent="0.2">
      <c r="A214" s="729" t="s">
        <v>601</v>
      </c>
      <c r="B214" s="730" t="s">
        <v>1892</v>
      </c>
      <c r="C214" s="730" t="s">
        <v>1893</v>
      </c>
      <c r="D214" s="730" t="s">
        <v>1894</v>
      </c>
      <c r="E214" s="730" t="s">
        <v>1895</v>
      </c>
      <c r="F214" s="734"/>
      <c r="G214" s="734"/>
      <c r="H214" s="748">
        <v>0</v>
      </c>
      <c r="I214" s="734">
        <v>2</v>
      </c>
      <c r="J214" s="734">
        <v>134.78</v>
      </c>
      <c r="K214" s="748">
        <v>1</v>
      </c>
      <c r="L214" s="734">
        <v>2</v>
      </c>
      <c r="M214" s="735">
        <v>134.78</v>
      </c>
    </row>
    <row r="215" spans="1:13" ht="14.45" customHeight="1" x14ac:dyDescent="0.2">
      <c r="A215" s="729" t="s">
        <v>601</v>
      </c>
      <c r="B215" s="730" t="s">
        <v>1892</v>
      </c>
      <c r="C215" s="730" t="s">
        <v>2004</v>
      </c>
      <c r="D215" s="730" t="s">
        <v>1894</v>
      </c>
      <c r="E215" s="730" t="s">
        <v>2005</v>
      </c>
      <c r="F215" s="734"/>
      <c r="G215" s="734"/>
      <c r="H215" s="748">
        <v>0</v>
      </c>
      <c r="I215" s="734">
        <v>14</v>
      </c>
      <c r="J215" s="734">
        <v>6533.52</v>
      </c>
      <c r="K215" s="748">
        <v>1</v>
      </c>
      <c r="L215" s="734">
        <v>14</v>
      </c>
      <c r="M215" s="735">
        <v>6533.52</v>
      </c>
    </row>
    <row r="216" spans="1:13" ht="14.45" customHeight="1" x14ac:dyDescent="0.2">
      <c r="A216" s="729" t="s">
        <v>601</v>
      </c>
      <c r="B216" s="730" t="s">
        <v>1892</v>
      </c>
      <c r="C216" s="730" t="s">
        <v>2037</v>
      </c>
      <c r="D216" s="730" t="s">
        <v>2038</v>
      </c>
      <c r="E216" s="730" t="s">
        <v>1895</v>
      </c>
      <c r="F216" s="734">
        <v>2</v>
      </c>
      <c r="G216" s="734">
        <v>445.98</v>
      </c>
      <c r="H216" s="748">
        <v>1</v>
      </c>
      <c r="I216" s="734"/>
      <c r="J216" s="734"/>
      <c r="K216" s="748">
        <v>0</v>
      </c>
      <c r="L216" s="734">
        <v>2</v>
      </c>
      <c r="M216" s="735">
        <v>445.98</v>
      </c>
    </row>
    <row r="217" spans="1:13" ht="14.45" customHeight="1" x14ac:dyDescent="0.2">
      <c r="A217" s="729" t="s">
        <v>601</v>
      </c>
      <c r="B217" s="730" t="s">
        <v>1892</v>
      </c>
      <c r="C217" s="730" t="s">
        <v>1898</v>
      </c>
      <c r="D217" s="730" t="s">
        <v>1894</v>
      </c>
      <c r="E217" s="730" t="s">
        <v>1895</v>
      </c>
      <c r="F217" s="734"/>
      <c r="G217" s="734"/>
      <c r="H217" s="748">
        <v>0</v>
      </c>
      <c r="I217" s="734">
        <v>4</v>
      </c>
      <c r="J217" s="734">
        <v>947.12</v>
      </c>
      <c r="K217" s="748">
        <v>1</v>
      </c>
      <c r="L217" s="734">
        <v>4</v>
      </c>
      <c r="M217" s="735">
        <v>947.12</v>
      </c>
    </row>
    <row r="218" spans="1:13" ht="14.45" customHeight="1" thickBot="1" x14ac:dyDescent="0.25">
      <c r="A218" s="736" t="s">
        <v>601</v>
      </c>
      <c r="B218" s="737" t="s">
        <v>1892</v>
      </c>
      <c r="C218" s="737" t="s">
        <v>2006</v>
      </c>
      <c r="D218" s="737" t="s">
        <v>1894</v>
      </c>
      <c r="E218" s="737" t="s">
        <v>2005</v>
      </c>
      <c r="F218" s="741"/>
      <c r="G218" s="741"/>
      <c r="H218" s="749">
        <v>0</v>
      </c>
      <c r="I218" s="741">
        <v>5</v>
      </c>
      <c r="J218" s="741">
        <v>2333.4</v>
      </c>
      <c r="K218" s="749">
        <v>1</v>
      </c>
      <c r="L218" s="741">
        <v>5</v>
      </c>
      <c r="M218" s="742">
        <v>2333.4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2A32ED4-B638-49CA-A4F0-4D6BDAAF278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2714</v>
      </c>
      <c r="C3" s="396">
        <f>SUM(C6:C1048576)</f>
        <v>931</v>
      </c>
      <c r="D3" s="396">
        <f>SUM(D6:D1048576)</f>
        <v>436</v>
      </c>
      <c r="E3" s="397">
        <f>SUM(E6:E1048576)</f>
        <v>0</v>
      </c>
      <c r="F3" s="394">
        <f>IF(SUM($B3:$E3)=0,"",B3/SUM($B3:$E3))</f>
        <v>0.6650330801274198</v>
      </c>
      <c r="G3" s="392">
        <f t="shared" ref="G3:I3" si="0">IF(SUM($B3:$E3)=0,"",C3/SUM($B3:$E3))</f>
        <v>0.22813036020583191</v>
      </c>
      <c r="H3" s="392">
        <f t="shared" si="0"/>
        <v>0.10683655966674835</v>
      </c>
      <c r="I3" s="393">
        <f t="shared" si="0"/>
        <v>0</v>
      </c>
      <c r="J3" s="396">
        <f>SUM(J6:J1048576)</f>
        <v>291</v>
      </c>
      <c r="K3" s="396">
        <f>SUM(K6:K1048576)</f>
        <v>416</v>
      </c>
      <c r="L3" s="396">
        <f>SUM(L6:L1048576)</f>
        <v>436</v>
      </c>
      <c r="M3" s="397">
        <f>SUM(M6:M1048576)</f>
        <v>0</v>
      </c>
      <c r="N3" s="394">
        <f>IF(SUM($J3:$M3)=0,"",J3/SUM($J3:$M3))</f>
        <v>0.25459317585301838</v>
      </c>
      <c r="O3" s="392">
        <f t="shared" ref="O3:Q3" si="1">IF(SUM($J3:$M3)=0,"",K3/SUM($J3:$M3))</f>
        <v>0.36395450568678916</v>
      </c>
      <c r="P3" s="392">
        <f t="shared" si="1"/>
        <v>0.38145231846019245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2040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1590</v>
      </c>
      <c r="B7" s="780">
        <v>544</v>
      </c>
      <c r="C7" s="734">
        <v>727</v>
      </c>
      <c r="D7" s="734">
        <v>246</v>
      </c>
      <c r="E7" s="735"/>
      <c r="F7" s="777">
        <v>0.35860250494396834</v>
      </c>
      <c r="G7" s="748">
        <v>0.47923533289386949</v>
      </c>
      <c r="H7" s="748">
        <v>0.16216216216216217</v>
      </c>
      <c r="I7" s="783">
        <v>0</v>
      </c>
      <c r="J7" s="780">
        <v>78</v>
      </c>
      <c r="K7" s="734">
        <v>287</v>
      </c>
      <c r="L7" s="734">
        <v>246</v>
      </c>
      <c r="M7" s="735"/>
      <c r="N7" s="777">
        <v>0.1276595744680851</v>
      </c>
      <c r="O7" s="748">
        <v>0.469721767594108</v>
      </c>
      <c r="P7" s="748">
        <v>0.40261865793780688</v>
      </c>
      <c r="Q7" s="771">
        <v>0</v>
      </c>
    </row>
    <row r="8" spans="1:17" ht="14.45" customHeight="1" x14ac:dyDescent="0.2">
      <c r="A8" s="774" t="s">
        <v>1593</v>
      </c>
      <c r="B8" s="780">
        <v>26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8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1591</v>
      </c>
      <c r="B9" s="780">
        <v>1424</v>
      </c>
      <c r="C9" s="734">
        <v>151</v>
      </c>
      <c r="D9" s="734">
        <v>190</v>
      </c>
      <c r="E9" s="735"/>
      <c r="F9" s="777">
        <v>0.80679886685552404</v>
      </c>
      <c r="G9" s="748">
        <v>8.5552407932011326E-2</v>
      </c>
      <c r="H9" s="748">
        <v>0.10764872521246459</v>
      </c>
      <c r="I9" s="783">
        <v>0</v>
      </c>
      <c r="J9" s="780">
        <v>91</v>
      </c>
      <c r="K9" s="734">
        <v>95</v>
      </c>
      <c r="L9" s="734">
        <v>190</v>
      </c>
      <c r="M9" s="735"/>
      <c r="N9" s="777">
        <v>0.24202127659574468</v>
      </c>
      <c r="O9" s="748">
        <v>0.25265957446808512</v>
      </c>
      <c r="P9" s="748">
        <v>0.50531914893617025</v>
      </c>
      <c r="Q9" s="771">
        <v>0</v>
      </c>
    </row>
    <row r="10" spans="1:17" ht="14.45" customHeight="1" x14ac:dyDescent="0.2">
      <c r="A10" s="774" t="s">
        <v>1592</v>
      </c>
      <c r="B10" s="780">
        <v>685</v>
      </c>
      <c r="C10" s="734">
        <v>52</v>
      </c>
      <c r="D10" s="734"/>
      <c r="E10" s="735"/>
      <c r="F10" s="777">
        <v>0.92944369063772048</v>
      </c>
      <c r="G10" s="748">
        <v>7.055630936227951E-2</v>
      </c>
      <c r="H10" s="748">
        <v>0</v>
      </c>
      <c r="I10" s="783">
        <v>0</v>
      </c>
      <c r="J10" s="780">
        <v>107</v>
      </c>
      <c r="K10" s="734">
        <v>33</v>
      </c>
      <c r="L10" s="734"/>
      <c r="M10" s="735"/>
      <c r="N10" s="777">
        <v>0.76428571428571423</v>
      </c>
      <c r="O10" s="748">
        <v>0.23571428571428571</v>
      </c>
      <c r="P10" s="748">
        <v>0</v>
      </c>
      <c r="Q10" s="771">
        <v>0</v>
      </c>
    </row>
    <row r="11" spans="1:17" ht="14.45" customHeight="1" thickBot="1" x14ac:dyDescent="0.25">
      <c r="A11" s="775" t="s">
        <v>2041</v>
      </c>
      <c r="B11" s="781">
        <v>35</v>
      </c>
      <c r="C11" s="741">
        <v>1</v>
      </c>
      <c r="D11" s="741"/>
      <c r="E11" s="742"/>
      <c r="F11" s="778">
        <v>0.97222222222222221</v>
      </c>
      <c r="G11" s="749">
        <v>2.7777777777777776E-2</v>
      </c>
      <c r="H11" s="749">
        <v>0</v>
      </c>
      <c r="I11" s="784">
        <v>0</v>
      </c>
      <c r="J11" s="781">
        <v>7</v>
      </c>
      <c r="K11" s="741">
        <v>1</v>
      </c>
      <c r="L11" s="741"/>
      <c r="M11" s="742"/>
      <c r="N11" s="778">
        <v>0.875</v>
      </c>
      <c r="O11" s="749">
        <v>0.125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07572CC-1513-4558-9A80-C9F85959C5F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2042</v>
      </c>
      <c r="C5" s="715">
        <v>967167.98000000091</v>
      </c>
      <c r="D5" s="715">
        <v>1922</v>
      </c>
      <c r="E5" s="715">
        <v>414415.63000000018</v>
      </c>
      <c r="F5" s="785">
        <v>0.42848361253646938</v>
      </c>
      <c r="G5" s="715">
        <v>920</v>
      </c>
      <c r="H5" s="785">
        <v>0.47866805411030178</v>
      </c>
      <c r="I5" s="715">
        <v>552752.35000000079</v>
      </c>
      <c r="J5" s="785">
        <v>0.57151638746353062</v>
      </c>
      <c r="K5" s="715">
        <v>1002</v>
      </c>
      <c r="L5" s="785">
        <v>0.52133194588969822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2043</v>
      </c>
      <c r="C6" s="715">
        <v>890580.11000000103</v>
      </c>
      <c r="D6" s="715">
        <v>1624</v>
      </c>
      <c r="E6" s="715">
        <v>340631.0900000002</v>
      </c>
      <c r="F6" s="785">
        <v>0.38248225642497202</v>
      </c>
      <c r="G6" s="715">
        <v>633</v>
      </c>
      <c r="H6" s="785">
        <v>0.38977832512315269</v>
      </c>
      <c r="I6" s="715">
        <v>549949.02000000083</v>
      </c>
      <c r="J6" s="785">
        <v>0.61751774357502798</v>
      </c>
      <c r="K6" s="715">
        <v>991</v>
      </c>
      <c r="L6" s="785">
        <v>0.61022167487684731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2044</v>
      </c>
      <c r="C7" s="715">
        <v>479.58</v>
      </c>
      <c r="D7" s="715">
        <v>9</v>
      </c>
      <c r="E7" s="715">
        <v>479.58</v>
      </c>
      <c r="F7" s="785">
        <v>1</v>
      </c>
      <c r="G7" s="715">
        <v>6</v>
      </c>
      <c r="H7" s="785">
        <v>0.66666666666666663</v>
      </c>
      <c r="I7" s="715">
        <v>0</v>
      </c>
      <c r="J7" s="785">
        <v>0</v>
      </c>
      <c r="K7" s="715">
        <v>3</v>
      </c>
      <c r="L7" s="785">
        <v>0.33333333333333331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2045</v>
      </c>
      <c r="C8" s="715">
        <v>76108.289999999979</v>
      </c>
      <c r="D8" s="715">
        <v>289</v>
      </c>
      <c r="E8" s="715">
        <v>73304.959999999977</v>
      </c>
      <c r="F8" s="785">
        <v>0.96316656175036908</v>
      </c>
      <c r="G8" s="715">
        <v>281</v>
      </c>
      <c r="H8" s="785">
        <v>0.97231833910034604</v>
      </c>
      <c r="I8" s="715">
        <v>2803.3300000000004</v>
      </c>
      <c r="J8" s="785">
        <v>3.6833438249630902E-2</v>
      </c>
      <c r="K8" s="715">
        <v>8</v>
      </c>
      <c r="L8" s="785">
        <v>2.768166089965398E-2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967167.98000000091</v>
      </c>
      <c r="D9" s="715">
        <v>1922</v>
      </c>
      <c r="E9" s="715">
        <v>414415.63000000018</v>
      </c>
      <c r="F9" s="785">
        <v>0.42848361253646938</v>
      </c>
      <c r="G9" s="715">
        <v>920</v>
      </c>
      <c r="H9" s="785">
        <v>0.47866805411030178</v>
      </c>
      <c r="I9" s="715">
        <v>552752.35000000079</v>
      </c>
      <c r="J9" s="785">
        <v>0.57151638746353062</v>
      </c>
      <c r="K9" s="715">
        <v>1002</v>
      </c>
      <c r="L9" s="785">
        <v>0.52133194588969822</v>
      </c>
      <c r="M9" s="715" t="s">
        <v>589</v>
      </c>
      <c r="N9" s="270"/>
    </row>
    <row r="11" spans="1:14" ht="14.45" customHeight="1" x14ac:dyDescent="0.2">
      <c r="A11" s="711">
        <v>50</v>
      </c>
      <c r="B11" s="712" t="s">
        <v>2042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2046</v>
      </c>
      <c r="B12" s="712" t="s">
        <v>2043</v>
      </c>
      <c r="C12" s="715">
        <v>612.70000000000005</v>
      </c>
      <c r="D12" s="715">
        <v>9</v>
      </c>
      <c r="E12" s="715">
        <v>33.31</v>
      </c>
      <c r="F12" s="785">
        <v>5.4365921331810022E-2</v>
      </c>
      <c r="G12" s="715">
        <v>1</v>
      </c>
      <c r="H12" s="785">
        <v>0.1111111111111111</v>
      </c>
      <c r="I12" s="715">
        <v>579.39</v>
      </c>
      <c r="J12" s="785">
        <v>0.94563407866818994</v>
      </c>
      <c r="K12" s="715">
        <v>8</v>
      </c>
      <c r="L12" s="785">
        <v>0.88888888888888884</v>
      </c>
      <c r="M12" s="715" t="s">
        <v>1</v>
      </c>
      <c r="N12" s="270"/>
    </row>
    <row r="13" spans="1:14" ht="14.45" customHeight="1" x14ac:dyDescent="0.2">
      <c r="A13" s="711" t="s">
        <v>2046</v>
      </c>
      <c r="B13" s="712" t="s">
        <v>2047</v>
      </c>
      <c r="C13" s="715">
        <v>612.70000000000005</v>
      </c>
      <c r="D13" s="715">
        <v>9</v>
      </c>
      <c r="E13" s="715">
        <v>33.31</v>
      </c>
      <c r="F13" s="785">
        <v>5.4365921331810022E-2</v>
      </c>
      <c r="G13" s="715">
        <v>1</v>
      </c>
      <c r="H13" s="785">
        <v>0.1111111111111111</v>
      </c>
      <c r="I13" s="715">
        <v>579.39</v>
      </c>
      <c r="J13" s="785">
        <v>0.94563407866818994</v>
      </c>
      <c r="K13" s="715">
        <v>8</v>
      </c>
      <c r="L13" s="785">
        <v>0.88888888888888884</v>
      </c>
      <c r="M13" s="715" t="s">
        <v>593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594</v>
      </c>
      <c r="N14" s="270"/>
    </row>
    <row r="15" spans="1:14" ht="14.45" customHeight="1" x14ac:dyDescent="0.2">
      <c r="A15" s="711" t="s">
        <v>2048</v>
      </c>
      <c r="B15" s="712" t="s">
        <v>2043</v>
      </c>
      <c r="C15" s="715">
        <v>889967.41000000108</v>
      </c>
      <c r="D15" s="715">
        <v>1615</v>
      </c>
      <c r="E15" s="715">
        <v>340597.7800000002</v>
      </c>
      <c r="F15" s="785">
        <v>0.3827081488298541</v>
      </c>
      <c r="G15" s="715">
        <v>632</v>
      </c>
      <c r="H15" s="785">
        <v>0.39133126934984519</v>
      </c>
      <c r="I15" s="715">
        <v>549369.63000000082</v>
      </c>
      <c r="J15" s="785">
        <v>0.61729185117014584</v>
      </c>
      <c r="K15" s="715">
        <v>983</v>
      </c>
      <c r="L15" s="785">
        <v>0.60866873065015481</v>
      </c>
      <c r="M15" s="715" t="s">
        <v>1</v>
      </c>
      <c r="N15" s="270"/>
    </row>
    <row r="16" spans="1:14" ht="14.45" customHeight="1" x14ac:dyDescent="0.2">
      <c r="A16" s="711" t="s">
        <v>2048</v>
      </c>
      <c r="B16" s="712" t="s">
        <v>2044</v>
      </c>
      <c r="C16" s="715">
        <v>479.58</v>
      </c>
      <c r="D16" s="715">
        <v>9</v>
      </c>
      <c r="E16" s="715">
        <v>479.58</v>
      </c>
      <c r="F16" s="785">
        <v>1</v>
      </c>
      <c r="G16" s="715">
        <v>6</v>
      </c>
      <c r="H16" s="785">
        <v>0.66666666666666663</v>
      </c>
      <c r="I16" s="715">
        <v>0</v>
      </c>
      <c r="J16" s="785">
        <v>0</v>
      </c>
      <c r="K16" s="715">
        <v>3</v>
      </c>
      <c r="L16" s="785">
        <v>0.33333333333333331</v>
      </c>
      <c r="M16" s="715" t="s">
        <v>1</v>
      </c>
      <c r="N16" s="270"/>
    </row>
    <row r="17" spans="1:14" ht="14.45" customHeight="1" x14ac:dyDescent="0.2">
      <c r="A17" s="711" t="s">
        <v>2048</v>
      </c>
      <c r="B17" s="712" t="s">
        <v>2045</v>
      </c>
      <c r="C17" s="715">
        <v>76108.289999999979</v>
      </c>
      <c r="D17" s="715">
        <v>289</v>
      </c>
      <c r="E17" s="715">
        <v>73304.959999999977</v>
      </c>
      <c r="F17" s="785">
        <v>0.96316656175036908</v>
      </c>
      <c r="G17" s="715">
        <v>281</v>
      </c>
      <c r="H17" s="785">
        <v>0.97231833910034604</v>
      </c>
      <c r="I17" s="715">
        <v>2803.3300000000004</v>
      </c>
      <c r="J17" s="785">
        <v>3.6833438249630902E-2</v>
      </c>
      <c r="K17" s="715">
        <v>8</v>
      </c>
      <c r="L17" s="785">
        <v>2.768166089965398E-2</v>
      </c>
      <c r="M17" s="715" t="s">
        <v>1</v>
      </c>
      <c r="N17" s="270"/>
    </row>
    <row r="18" spans="1:14" ht="14.45" customHeight="1" x14ac:dyDescent="0.2">
      <c r="A18" s="711" t="s">
        <v>2048</v>
      </c>
      <c r="B18" s="712" t="s">
        <v>2049</v>
      </c>
      <c r="C18" s="715">
        <v>966555.28000000096</v>
      </c>
      <c r="D18" s="715">
        <v>1913</v>
      </c>
      <c r="E18" s="715">
        <v>414382.32000000018</v>
      </c>
      <c r="F18" s="785">
        <v>0.42872076597626135</v>
      </c>
      <c r="G18" s="715">
        <v>919</v>
      </c>
      <c r="H18" s="785">
        <v>0.48039728175640356</v>
      </c>
      <c r="I18" s="715">
        <v>552172.96000000078</v>
      </c>
      <c r="J18" s="785">
        <v>0.57127923402373859</v>
      </c>
      <c r="K18" s="715">
        <v>994</v>
      </c>
      <c r="L18" s="785">
        <v>0.5196027182435965</v>
      </c>
      <c r="M18" s="715" t="s">
        <v>593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594</v>
      </c>
      <c r="N19" s="270"/>
    </row>
    <row r="20" spans="1:14" ht="14.45" customHeight="1" x14ac:dyDescent="0.2">
      <c r="A20" s="711" t="s">
        <v>576</v>
      </c>
      <c r="B20" s="712" t="s">
        <v>2050</v>
      </c>
      <c r="C20" s="715">
        <v>967167.98000000091</v>
      </c>
      <c r="D20" s="715">
        <v>1922</v>
      </c>
      <c r="E20" s="715">
        <v>414415.63000000018</v>
      </c>
      <c r="F20" s="785">
        <v>0.42848361253646938</v>
      </c>
      <c r="G20" s="715">
        <v>920</v>
      </c>
      <c r="H20" s="785">
        <v>0.47866805411030178</v>
      </c>
      <c r="I20" s="715">
        <v>552752.35000000079</v>
      </c>
      <c r="J20" s="785">
        <v>0.57151638746353062</v>
      </c>
      <c r="K20" s="715">
        <v>1002</v>
      </c>
      <c r="L20" s="785">
        <v>0.52133194588969822</v>
      </c>
      <c r="M20" s="715" t="s">
        <v>589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2051</v>
      </c>
    </row>
    <row r="23" spans="1:14" ht="14.45" customHeight="1" x14ac:dyDescent="0.2">
      <c r="A23" s="786" t="s">
        <v>2052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EBB356CC-5E69-4EEA-88AA-6A8D738D3BC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2053</v>
      </c>
      <c r="B5" s="779">
        <v>25546.120000000003</v>
      </c>
      <c r="C5" s="723">
        <v>1</v>
      </c>
      <c r="D5" s="792">
        <v>107</v>
      </c>
      <c r="E5" s="795" t="s">
        <v>2053</v>
      </c>
      <c r="F5" s="779">
        <v>14473.999999999998</v>
      </c>
      <c r="G5" s="747">
        <v>0.56658310537960355</v>
      </c>
      <c r="H5" s="727">
        <v>48</v>
      </c>
      <c r="I5" s="770">
        <v>0.44859813084112149</v>
      </c>
      <c r="J5" s="798">
        <v>11072.120000000004</v>
      </c>
      <c r="K5" s="747">
        <v>0.43341689462039651</v>
      </c>
      <c r="L5" s="727">
        <v>59</v>
      </c>
      <c r="M5" s="770">
        <v>0.55140186915887845</v>
      </c>
    </row>
    <row r="6" spans="1:13" ht="14.45" customHeight="1" x14ac:dyDescent="0.2">
      <c r="A6" s="789" t="s">
        <v>2054</v>
      </c>
      <c r="B6" s="780">
        <v>23280.47</v>
      </c>
      <c r="C6" s="730">
        <v>1</v>
      </c>
      <c r="D6" s="793">
        <v>69</v>
      </c>
      <c r="E6" s="796" t="s">
        <v>2054</v>
      </c>
      <c r="F6" s="780">
        <v>20865.63</v>
      </c>
      <c r="G6" s="748">
        <v>0.8962718536180756</v>
      </c>
      <c r="H6" s="734">
        <v>58</v>
      </c>
      <c r="I6" s="771">
        <v>0.84057971014492749</v>
      </c>
      <c r="J6" s="799">
        <v>2414.8399999999997</v>
      </c>
      <c r="K6" s="748">
        <v>0.1037281463819244</v>
      </c>
      <c r="L6" s="734">
        <v>11</v>
      </c>
      <c r="M6" s="771">
        <v>0.15942028985507245</v>
      </c>
    </row>
    <row r="7" spans="1:13" ht="14.45" customHeight="1" x14ac:dyDescent="0.2">
      <c r="A7" s="789" t="s">
        <v>2055</v>
      </c>
      <c r="B7" s="780">
        <v>14111.99</v>
      </c>
      <c r="C7" s="730">
        <v>1</v>
      </c>
      <c r="D7" s="793">
        <v>48</v>
      </c>
      <c r="E7" s="796" t="s">
        <v>2055</v>
      </c>
      <c r="F7" s="780">
        <v>1514.2499999999998</v>
      </c>
      <c r="G7" s="748">
        <v>0.10730237195462863</v>
      </c>
      <c r="H7" s="734">
        <v>9</v>
      </c>
      <c r="I7" s="771">
        <v>0.1875</v>
      </c>
      <c r="J7" s="799">
        <v>12597.74</v>
      </c>
      <c r="K7" s="748">
        <v>0.89269762804537134</v>
      </c>
      <c r="L7" s="734">
        <v>39</v>
      </c>
      <c r="M7" s="771">
        <v>0.8125</v>
      </c>
    </row>
    <row r="8" spans="1:13" ht="14.45" customHeight="1" x14ac:dyDescent="0.2">
      <c r="A8" s="789" t="s">
        <v>2056</v>
      </c>
      <c r="B8" s="780">
        <v>176081.07</v>
      </c>
      <c r="C8" s="730">
        <v>1</v>
      </c>
      <c r="D8" s="793">
        <v>289</v>
      </c>
      <c r="E8" s="796" t="s">
        <v>2056</v>
      </c>
      <c r="F8" s="780">
        <v>87578.280000000013</v>
      </c>
      <c r="G8" s="748">
        <v>0.49737476038736028</v>
      </c>
      <c r="H8" s="734">
        <v>193</v>
      </c>
      <c r="I8" s="771">
        <v>0.66782006920415227</v>
      </c>
      <c r="J8" s="799">
        <v>88502.789999999979</v>
      </c>
      <c r="K8" s="748">
        <v>0.50262523961263961</v>
      </c>
      <c r="L8" s="734">
        <v>96</v>
      </c>
      <c r="M8" s="771">
        <v>0.33217993079584773</v>
      </c>
    </row>
    <row r="9" spans="1:13" ht="14.45" customHeight="1" x14ac:dyDescent="0.2">
      <c r="A9" s="789" t="s">
        <v>2057</v>
      </c>
      <c r="B9" s="780">
        <v>41660.589999999997</v>
      </c>
      <c r="C9" s="730">
        <v>1</v>
      </c>
      <c r="D9" s="793">
        <v>127</v>
      </c>
      <c r="E9" s="796" t="s">
        <v>2057</v>
      </c>
      <c r="F9" s="780">
        <v>18892.599999999991</v>
      </c>
      <c r="G9" s="748">
        <v>0.45348853676820211</v>
      </c>
      <c r="H9" s="734">
        <v>29</v>
      </c>
      <c r="I9" s="771">
        <v>0.2283464566929134</v>
      </c>
      <c r="J9" s="799">
        <v>22767.99</v>
      </c>
      <c r="K9" s="748">
        <v>0.54651146323179778</v>
      </c>
      <c r="L9" s="734">
        <v>98</v>
      </c>
      <c r="M9" s="771">
        <v>0.77165354330708658</v>
      </c>
    </row>
    <row r="10" spans="1:13" ht="14.45" customHeight="1" x14ac:dyDescent="0.2">
      <c r="A10" s="789" t="s">
        <v>2058</v>
      </c>
      <c r="B10" s="780">
        <v>2525.4799999999996</v>
      </c>
      <c r="C10" s="730">
        <v>1</v>
      </c>
      <c r="D10" s="793">
        <v>13</v>
      </c>
      <c r="E10" s="796" t="s">
        <v>2058</v>
      </c>
      <c r="F10" s="780">
        <v>923.74</v>
      </c>
      <c r="G10" s="748">
        <v>0.36576809161030782</v>
      </c>
      <c r="H10" s="734">
        <v>1</v>
      </c>
      <c r="I10" s="771">
        <v>7.6923076923076927E-2</v>
      </c>
      <c r="J10" s="799">
        <v>1601.7399999999998</v>
      </c>
      <c r="K10" s="748">
        <v>0.63423190838969223</v>
      </c>
      <c r="L10" s="734">
        <v>12</v>
      </c>
      <c r="M10" s="771">
        <v>0.92307692307692313</v>
      </c>
    </row>
    <row r="11" spans="1:13" ht="14.45" customHeight="1" x14ac:dyDescent="0.2">
      <c r="A11" s="789" t="s">
        <v>2059</v>
      </c>
      <c r="B11" s="780">
        <v>20074.710000000003</v>
      </c>
      <c r="C11" s="730">
        <v>1</v>
      </c>
      <c r="D11" s="793">
        <v>53</v>
      </c>
      <c r="E11" s="796" t="s">
        <v>2059</v>
      </c>
      <c r="F11" s="780">
        <v>2896.7600000000007</v>
      </c>
      <c r="G11" s="748">
        <v>0.14429897119310817</v>
      </c>
      <c r="H11" s="734">
        <v>19</v>
      </c>
      <c r="I11" s="771">
        <v>0.35849056603773582</v>
      </c>
      <c r="J11" s="799">
        <v>17177.95</v>
      </c>
      <c r="K11" s="748">
        <v>0.85570102880689181</v>
      </c>
      <c r="L11" s="734">
        <v>34</v>
      </c>
      <c r="M11" s="771">
        <v>0.64150943396226412</v>
      </c>
    </row>
    <row r="12" spans="1:13" ht="14.45" customHeight="1" x14ac:dyDescent="0.2">
      <c r="A12" s="789" t="s">
        <v>2060</v>
      </c>
      <c r="B12" s="780">
        <v>34529.839999999997</v>
      </c>
      <c r="C12" s="730">
        <v>1</v>
      </c>
      <c r="D12" s="793">
        <v>133</v>
      </c>
      <c r="E12" s="796" t="s">
        <v>2060</v>
      </c>
      <c r="F12" s="780">
        <v>17198.190000000006</v>
      </c>
      <c r="G12" s="748">
        <v>0.49806746860107104</v>
      </c>
      <c r="H12" s="734">
        <v>50</v>
      </c>
      <c r="I12" s="771">
        <v>0.37593984962406013</v>
      </c>
      <c r="J12" s="799">
        <v>17331.649999999994</v>
      </c>
      <c r="K12" s="748">
        <v>0.50193253139892902</v>
      </c>
      <c r="L12" s="734">
        <v>83</v>
      </c>
      <c r="M12" s="771">
        <v>0.62406015037593987</v>
      </c>
    </row>
    <row r="13" spans="1:13" ht="14.45" customHeight="1" x14ac:dyDescent="0.2">
      <c r="A13" s="789" t="s">
        <v>2061</v>
      </c>
      <c r="B13" s="780">
        <v>189.61</v>
      </c>
      <c r="C13" s="730">
        <v>1</v>
      </c>
      <c r="D13" s="793">
        <v>5</v>
      </c>
      <c r="E13" s="796" t="s">
        <v>2061</v>
      </c>
      <c r="F13" s="780">
        <v>189.61</v>
      </c>
      <c r="G13" s="748">
        <v>1</v>
      </c>
      <c r="H13" s="734">
        <v>5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2062</v>
      </c>
      <c r="B14" s="780">
        <v>421831.9800000001</v>
      </c>
      <c r="C14" s="730">
        <v>1</v>
      </c>
      <c r="D14" s="793">
        <v>710</v>
      </c>
      <c r="E14" s="796" t="s">
        <v>2062</v>
      </c>
      <c r="F14" s="780">
        <v>179816.23000000004</v>
      </c>
      <c r="G14" s="748">
        <v>0.4262745323386814</v>
      </c>
      <c r="H14" s="734">
        <v>351</v>
      </c>
      <c r="I14" s="771">
        <v>0.4943661971830986</v>
      </c>
      <c r="J14" s="799">
        <v>242015.75000000006</v>
      </c>
      <c r="K14" s="748">
        <v>0.5737254676613186</v>
      </c>
      <c r="L14" s="734">
        <v>359</v>
      </c>
      <c r="M14" s="771">
        <v>0.5056338028169014</v>
      </c>
    </row>
    <row r="15" spans="1:13" ht="14.45" customHeight="1" x14ac:dyDescent="0.2">
      <c r="A15" s="789" t="s">
        <v>2063</v>
      </c>
      <c r="B15" s="780">
        <v>23729.329999999998</v>
      </c>
      <c r="C15" s="730">
        <v>1</v>
      </c>
      <c r="D15" s="793">
        <v>18</v>
      </c>
      <c r="E15" s="796" t="s">
        <v>2063</v>
      </c>
      <c r="F15" s="780">
        <v>2643.3</v>
      </c>
      <c r="G15" s="748">
        <v>0.11139378987944457</v>
      </c>
      <c r="H15" s="734">
        <v>8</v>
      </c>
      <c r="I15" s="771">
        <v>0.44444444444444442</v>
      </c>
      <c r="J15" s="799">
        <v>21086.03</v>
      </c>
      <c r="K15" s="748">
        <v>0.88860621012055552</v>
      </c>
      <c r="L15" s="734">
        <v>10</v>
      </c>
      <c r="M15" s="771">
        <v>0.55555555555555558</v>
      </c>
    </row>
    <row r="16" spans="1:13" ht="14.45" customHeight="1" x14ac:dyDescent="0.2">
      <c r="A16" s="789" t="s">
        <v>2064</v>
      </c>
      <c r="B16" s="780">
        <v>4863.8100000000004</v>
      </c>
      <c r="C16" s="730">
        <v>1</v>
      </c>
      <c r="D16" s="793">
        <v>30</v>
      </c>
      <c r="E16" s="796" t="s">
        <v>2064</v>
      </c>
      <c r="F16" s="780">
        <v>1051.55</v>
      </c>
      <c r="G16" s="748">
        <v>0.21619882355601883</v>
      </c>
      <c r="H16" s="734">
        <v>8</v>
      </c>
      <c r="I16" s="771">
        <v>0.26666666666666666</v>
      </c>
      <c r="J16" s="799">
        <v>3812.26</v>
      </c>
      <c r="K16" s="748">
        <v>0.78380117644398117</v>
      </c>
      <c r="L16" s="734">
        <v>22</v>
      </c>
      <c r="M16" s="771">
        <v>0.73333333333333328</v>
      </c>
    </row>
    <row r="17" spans="1:13" ht="14.45" customHeight="1" x14ac:dyDescent="0.2">
      <c r="A17" s="789" t="s">
        <v>2065</v>
      </c>
      <c r="B17" s="780">
        <v>290.93</v>
      </c>
      <c r="C17" s="730">
        <v>1</v>
      </c>
      <c r="D17" s="793">
        <v>5</v>
      </c>
      <c r="E17" s="796" t="s">
        <v>2065</v>
      </c>
      <c r="F17" s="780"/>
      <c r="G17" s="748">
        <v>0</v>
      </c>
      <c r="H17" s="734"/>
      <c r="I17" s="771">
        <v>0</v>
      </c>
      <c r="J17" s="799">
        <v>290.93</v>
      </c>
      <c r="K17" s="748">
        <v>1</v>
      </c>
      <c r="L17" s="734">
        <v>5</v>
      </c>
      <c r="M17" s="771">
        <v>1</v>
      </c>
    </row>
    <row r="18" spans="1:13" ht="14.45" customHeight="1" x14ac:dyDescent="0.2">
      <c r="A18" s="789" t="s">
        <v>2066</v>
      </c>
      <c r="B18" s="780">
        <v>18845.819999999996</v>
      </c>
      <c r="C18" s="730">
        <v>1</v>
      </c>
      <c r="D18" s="793">
        <v>102</v>
      </c>
      <c r="E18" s="796" t="s">
        <v>2066</v>
      </c>
      <c r="F18" s="780">
        <v>3535.81</v>
      </c>
      <c r="G18" s="748">
        <v>0.18761773167736934</v>
      </c>
      <c r="H18" s="734">
        <v>27</v>
      </c>
      <c r="I18" s="771">
        <v>0.26470588235294118</v>
      </c>
      <c r="J18" s="799">
        <v>15310.009999999995</v>
      </c>
      <c r="K18" s="748">
        <v>0.81238226832263061</v>
      </c>
      <c r="L18" s="734">
        <v>75</v>
      </c>
      <c r="M18" s="771">
        <v>0.73529411764705888</v>
      </c>
    </row>
    <row r="19" spans="1:13" ht="14.45" customHeight="1" x14ac:dyDescent="0.2">
      <c r="A19" s="789" t="s">
        <v>2067</v>
      </c>
      <c r="B19" s="780">
        <v>159376.14000000007</v>
      </c>
      <c r="C19" s="730">
        <v>1</v>
      </c>
      <c r="D19" s="793">
        <v>206</v>
      </c>
      <c r="E19" s="796" t="s">
        <v>2067</v>
      </c>
      <c r="F19" s="780">
        <v>62605.59</v>
      </c>
      <c r="G19" s="748">
        <v>0.39281657844141521</v>
      </c>
      <c r="H19" s="734">
        <v>109</v>
      </c>
      <c r="I19" s="771">
        <v>0.529126213592233</v>
      </c>
      <c r="J19" s="799">
        <v>96770.550000000061</v>
      </c>
      <c r="K19" s="748">
        <v>0.60718342155858473</v>
      </c>
      <c r="L19" s="734">
        <v>97</v>
      </c>
      <c r="M19" s="771">
        <v>0.470873786407767</v>
      </c>
    </row>
    <row r="20" spans="1:13" ht="14.45" customHeight="1" thickBot="1" x14ac:dyDescent="0.25">
      <c r="A20" s="790" t="s">
        <v>2068</v>
      </c>
      <c r="B20" s="781">
        <v>230.09000000000003</v>
      </c>
      <c r="C20" s="737">
        <v>1</v>
      </c>
      <c r="D20" s="794">
        <v>7</v>
      </c>
      <c r="E20" s="797" t="s">
        <v>2068</v>
      </c>
      <c r="F20" s="781">
        <v>230.09000000000003</v>
      </c>
      <c r="G20" s="749">
        <v>1</v>
      </c>
      <c r="H20" s="741">
        <v>5</v>
      </c>
      <c r="I20" s="772">
        <v>0.7142857142857143</v>
      </c>
      <c r="J20" s="800">
        <v>0</v>
      </c>
      <c r="K20" s="749">
        <v>0</v>
      </c>
      <c r="L20" s="741">
        <v>2</v>
      </c>
      <c r="M20" s="772">
        <v>0.2857142857142857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E72F578-49C5-41FC-87AF-2562B3CAE7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3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3208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967167.98000000021</v>
      </c>
      <c r="N3" s="70">
        <f>SUBTOTAL(9,N7:N1048576)</f>
        <v>3818</v>
      </c>
      <c r="O3" s="70">
        <f>SUBTOTAL(9,O7:O1048576)</f>
        <v>1922</v>
      </c>
      <c r="P3" s="70">
        <f>SUBTOTAL(9,P7:P1048576)</f>
        <v>414415.63000000035</v>
      </c>
      <c r="Q3" s="71">
        <f>IF(M3=0,0,P3/M3)</f>
        <v>0.42848361253646988</v>
      </c>
      <c r="R3" s="70">
        <f>SUBTOTAL(9,R7:R1048576)</f>
        <v>1977</v>
      </c>
      <c r="S3" s="71">
        <f>IF(N3=0,0,R3/N3)</f>
        <v>0.51781037192247248</v>
      </c>
      <c r="T3" s="70">
        <f>SUBTOTAL(9,T7:T1048576)</f>
        <v>920</v>
      </c>
      <c r="U3" s="72">
        <f>IF(O3=0,0,T3/O3)</f>
        <v>0.47866805411030178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2042</v>
      </c>
      <c r="C7" s="807" t="s">
        <v>2046</v>
      </c>
      <c r="D7" s="808" t="s">
        <v>3206</v>
      </c>
      <c r="E7" s="809" t="s">
        <v>2065</v>
      </c>
      <c r="F7" s="807" t="s">
        <v>2043</v>
      </c>
      <c r="G7" s="807" t="s">
        <v>2069</v>
      </c>
      <c r="H7" s="807" t="s">
        <v>622</v>
      </c>
      <c r="I7" s="807" t="s">
        <v>1758</v>
      </c>
      <c r="J7" s="807" t="s">
        <v>695</v>
      </c>
      <c r="K7" s="807" t="s">
        <v>698</v>
      </c>
      <c r="L7" s="810">
        <v>17.559999999999999</v>
      </c>
      <c r="M7" s="810">
        <v>17.559999999999999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2042</v>
      </c>
      <c r="C8" s="822" t="s">
        <v>2046</v>
      </c>
      <c r="D8" s="823" t="s">
        <v>3206</v>
      </c>
      <c r="E8" s="824" t="s">
        <v>2065</v>
      </c>
      <c r="F8" s="822" t="s">
        <v>2043</v>
      </c>
      <c r="G8" s="822" t="s">
        <v>2070</v>
      </c>
      <c r="H8" s="822" t="s">
        <v>329</v>
      </c>
      <c r="I8" s="822" t="s">
        <v>2071</v>
      </c>
      <c r="J8" s="822" t="s">
        <v>1314</v>
      </c>
      <c r="K8" s="822" t="s">
        <v>2072</v>
      </c>
      <c r="L8" s="825">
        <v>73.989999999999995</v>
      </c>
      <c r="M8" s="825">
        <v>73.989999999999995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2042</v>
      </c>
      <c r="C9" s="822" t="s">
        <v>2046</v>
      </c>
      <c r="D9" s="823" t="s">
        <v>3206</v>
      </c>
      <c r="E9" s="824" t="s">
        <v>2065</v>
      </c>
      <c r="F9" s="822" t="s">
        <v>2043</v>
      </c>
      <c r="G9" s="822" t="s">
        <v>2073</v>
      </c>
      <c r="H9" s="822" t="s">
        <v>329</v>
      </c>
      <c r="I9" s="822" t="s">
        <v>2074</v>
      </c>
      <c r="J9" s="822" t="s">
        <v>650</v>
      </c>
      <c r="K9" s="822" t="s">
        <v>2075</v>
      </c>
      <c r="L9" s="825">
        <v>10.55</v>
      </c>
      <c r="M9" s="825">
        <v>10.55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2042</v>
      </c>
      <c r="C10" s="822" t="s">
        <v>2046</v>
      </c>
      <c r="D10" s="823" t="s">
        <v>3206</v>
      </c>
      <c r="E10" s="824" t="s">
        <v>2065</v>
      </c>
      <c r="F10" s="822" t="s">
        <v>2043</v>
      </c>
      <c r="G10" s="822" t="s">
        <v>2076</v>
      </c>
      <c r="H10" s="822" t="s">
        <v>622</v>
      </c>
      <c r="I10" s="822" t="s">
        <v>2077</v>
      </c>
      <c r="J10" s="822" t="s">
        <v>1049</v>
      </c>
      <c r="K10" s="822" t="s">
        <v>2078</v>
      </c>
      <c r="L10" s="825">
        <v>34.47</v>
      </c>
      <c r="M10" s="825">
        <v>34.47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2042</v>
      </c>
      <c r="C11" s="822" t="s">
        <v>2046</v>
      </c>
      <c r="D11" s="823" t="s">
        <v>3206</v>
      </c>
      <c r="E11" s="824" t="s">
        <v>2065</v>
      </c>
      <c r="F11" s="822" t="s">
        <v>2043</v>
      </c>
      <c r="G11" s="822" t="s">
        <v>2079</v>
      </c>
      <c r="H11" s="822" t="s">
        <v>329</v>
      </c>
      <c r="I11" s="822" t="s">
        <v>2080</v>
      </c>
      <c r="J11" s="822" t="s">
        <v>2081</v>
      </c>
      <c r="K11" s="822" t="s">
        <v>2082</v>
      </c>
      <c r="L11" s="825">
        <v>154.36000000000001</v>
      </c>
      <c r="M11" s="825">
        <v>154.36000000000001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2042</v>
      </c>
      <c r="C12" s="822" t="s">
        <v>2046</v>
      </c>
      <c r="D12" s="823" t="s">
        <v>3206</v>
      </c>
      <c r="E12" s="824" t="s">
        <v>2066</v>
      </c>
      <c r="F12" s="822" t="s">
        <v>2043</v>
      </c>
      <c r="G12" s="822" t="s">
        <v>2083</v>
      </c>
      <c r="H12" s="822" t="s">
        <v>329</v>
      </c>
      <c r="I12" s="822" t="s">
        <v>2084</v>
      </c>
      <c r="J12" s="822" t="s">
        <v>2085</v>
      </c>
      <c r="K12" s="822" t="s">
        <v>2086</v>
      </c>
      <c r="L12" s="825">
        <v>33.31</v>
      </c>
      <c r="M12" s="825">
        <v>33.31</v>
      </c>
      <c r="N12" s="822">
        <v>1</v>
      </c>
      <c r="O12" s="826">
        <v>1</v>
      </c>
      <c r="P12" s="825">
        <v>33.31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2042</v>
      </c>
      <c r="C13" s="822" t="s">
        <v>2046</v>
      </c>
      <c r="D13" s="823" t="s">
        <v>3206</v>
      </c>
      <c r="E13" s="824" t="s">
        <v>2053</v>
      </c>
      <c r="F13" s="822" t="s">
        <v>2043</v>
      </c>
      <c r="G13" s="822" t="s">
        <v>2087</v>
      </c>
      <c r="H13" s="822" t="s">
        <v>622</v>
      </c>
      <c r="I13" s="822" t="s">
        <v>1956</v>
      </c>
      <c r="J13" s="822" t="s">
        <v>1783</v>
      </c>
      <c r="K13" s="822" t="s">
        <v>1957</v>
      </c>
      <c r="L13" s="825">
        <v>220.53</v>
      </c>
      <c r="M13" s="825">
        <v>220.53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2042</v>
      </c>
      <c r="C14" s="822" t="s">
        <v>2046</v>
      </c>
      <c r="D14" s="823" t="s">
        <v>3206</v>
      </c>
      <c r="E14" s="824" t="s">
        <v>2053</v>
      </c>
      <c r="F14" s="822" t="s">
        <v>2043</v>
      </c>
      <c r="G14" s="822" t="s">
        <v>2088</v>
      </c>
      <c r="H14" s="822" t="s">
        <v>329</v>
      </c>
      <c r="I14" s="822" t="s">
        <v>2089</v>
      </c>
      <c r="J14" s="822" t="s">
        <v>682</v>
      </c>
      <c r="K14" s="822" t="s">
        <v>2090</v>
      </c>
      <c r="L14" s="825">
        <v>10.65</v>
      </c>
      <c r="M14" s="825">
        <v>10.65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2042</v>
      </c>
      <c r="C15" s="822" t="s">
        <v>2046</v>
      </c>
      <c r="D15" s="823" t="s">
        <v>3206</v>
      </c>
      <c r="E15" s="824" t="s">
        <v>2053</v>
      </c>
      <c r="F15" s="822" t="s">
        <v>2043</v>
      </c>
      <c r="G15" s="822" t="s">
        <v>2091</v>
      </c>
      <c r="H15" s="822" t="s">
        <v>329</v>
      </c>
      <c r="I15" s="822" t="s">
        <v>2092</v>
      </c>
      <c r="J15" s="822" t="s">
        <v>2093</v>
      </c>
      <c r="K15" s="822" t="s">
        <v>2094</v>
      </c>
      <c r="L15" s="825">
        <v>57.28</v>
      </c>
      <c r="M15" s="825">
        <v>57.28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2042</v>
      </c>
      <c r="C16" s="822" t="s">
        <v>2048</v>
      </c>
      <c r="D16" s="823" t="s">
        <v>3207</v>
      </c>
      <c r="E16" s="824" t="s">
        <v>2055</v>
      </c>
      <c r="F16" s="822" t="s">
        <v>2043</v>
      </c>
      <c r="G16" s="822" t="s">
        <v>2095</v>
      </c>
      <c r="H16" s="822" t="s">
        <v>622</v>
      </c>
      <c r="I16" s="822" t="s">
        <v>1854</v>
      </c>
      <c r="J16" s="822" t="s">
        <v>635</v>
      </c>
      <c r="K16" s="822" t="s">
        <v>636</v>
      </c>
      <c r="L16" s="825">
        <v>65.28</v>
      </c>
      <c r="M16" s="825">
        <v>65.28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2042</v>
      </c>
      <c r="C17" s="822" t="s">
        <v>2048</v>
      </c>
      <c r="D17" s="823" t="s">
        <v>3207</v>
      </c>
      <c r="E17" s="824" t="s">
        <v>2055</v>
      </c>
      <c r="F17" s="822" t="s">
        <v>2043</v>
      </c>
      <c r="G17" s="822" t="s">
        <v>2096</v>
      </c>
      <c r="H17" s="822" t="s">
        <v>329</v>
      </c>
      <c r="I17" s="822" t="s">
        <v>2097</v>
      </c>
      <c r="J17" s="822" t="s">
        <v>2098</v>
      </c>
      <c r="K17" s="822" t="s">
        <v>1891</v>
      </c>
      <c r="L17" s="825">
        <v>11.71</v>
      </c>
      <c r="M17" s="825">
        <v>23.42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2042</v>
      </c>
      <c r="C18" s="822" t="s">
        <v>2048</v>
      </c>
      <c r="D18" s="823" t="s">
        <v>3207</v>
      </c>
      <c r="E18" s="824" t="s">
        <v>2055</v>
      </c>
      <c r="F18" s="822" t="s">
        <v>2043</v>
      </c>
      <c r="G18" s="822" t="s">
        <v>2099</v>
      </c>
      <c r="H18" s="822" t="s">
        <v>622</v>
      </c>
      <c r="I18" s="822" t="s">
        <v>1722</v>
      </c>
      <c r="J18" s="822" t="s">
        <v>742</v>
      </c>
      <c r="K18" s="822" t="s">
        <v>1723</v>
      </c>
      <c r="L18" s="825">
        <v>80.010000000000005</v>
      </c>
      <c r="M18" s="825">
        <v>80.010000000000005</v>
      </c>
      <c r="N18" s="822">
        <v>1</v>
      </c>
      <c r="O18" s="826">
        <v>1</v>
      </c>
      <c r="P18" s="825">
        <v>80.010000000000005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50</v>
      </c>
      <c r="B19" s="822" t="s">
        <v>2042</v>
      </c>
      <c r="C19" s="822" t="s">
        <v>2048</v>
      </c>
      <c r="D19" s="823" t="s">
        <v>3207</v>
      </c>
      <c r="E19" s="824" t="s">
        <v>2055</v>
      </c>
      <c r="F19" s="822" t="s">
        <v>2043</v>
      </c>
      <c r="G19" s="822" t="s">
        <v>2087</v>
      </c>
      <c r="H19" s="822" t="s">
        <v>622</v>
      </c>
      <c r="I19" s="822" t="s">
        <v>1956</v>
      </c>
      <c r="J19" s="822" t="s">
        <v>1783</v>
      </c>
      <c r="K19" s="822" t="s">
        <v>1957</v>
      </c>
      <c r="L19" s="825">
        <v>220.53</v>
      </c>
      <c r="M19" s="825">
        <v>220.53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2042</v>
      </c>
      <c r="C20" s="822" t="s">
        <v>2048</v>
      </c>
      <c r="D20" s="823" t="s">
        <v>3207</v>
      </c>
      <c r="E20" s="824" t="s">
        <v>2055</v>
      </c>
      <c r="F20" s="822" t="s">
        <v>2043</v>
      </c>
      <c r="G20" s="822" t="s">
        <v>2087</v>
      </c>
      <c r="H20" s="822" t="s">
        <v>329</v>
      </c>
      <c r="I20" s="822" t="s">
        <v>1782</v>
      </c>
      <c r="J20" s="822" t="s">
        <v>1783</v>
      </c>
      <c r="K20" s="822" t="s">
        <v>1784</v>
      </c>
      <c r="L20" s="825">
        <v>143.35</v>
      </c>
      <c r="M20" s="825">
        <v>143.35</v>
      </c>
      <c r="N20" s="822">
        <v>1</v>
      </c>
      <c r="O20" s="826">
        <v>1</v>
      </c>
      <c r="P20" s="825">
        <v>143.35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50</v>
      </c>
      <c r="B21" s="822" t="s">
        <v>2042</v>
      </c>
      <c r="C21" s="822" t="s">
        <v>2048</v>
      </c>
      <c r="D21" s="823" t="s">
        <v>3207</v>
      </c>
      <c r="E21" s="824" t="s">
        <v>2055</v>
      </c>
      <c r="F21" s="822" t="s">
        <v>2043</v>
      </c>
      <c r="G21" s="822" t="s">
        <v>2069</v>
      </c>
      <c r="H21" s="822" t="s">
        <v>329</v>
      </c>
      <c r="I21" s="822" t="s">
        <v>2100</v>
      </c>
      <c r="J21" s="822" t="s">
        <v>2101</v>
      </c>
      <c r="K21" s="822" t="s">
        <v>2102</v>
      </c>
      <c r="L21" s="825">
        <v>16.38</v>
      </c>
      <c r="M21" s="825">
        <v>16.38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50</v>
      </c>
      <c r="B22" s="822" t="s">
        <v>2042</v>
      </c>
      <c r="C22" s="822" t="s">
        <v>2048</v>
      </c>
      <c r="D22" s="823" t="s">
        <v>3207</v>
      </c>
      <c r="E22" s="824" t="s">
        <v>2055</v>
      </c>
      <c r="F22" s="822" t="s">
        <v>2043</v>
      </c>
      <c r="G22" s="822" t="s">
        <v>2069</v>
      </c>
      <c r="H22" s="822" t="s">
        <v>329</v>
      </c>
      <c r="I22" s="822" t="s">
        <v>2103</v>
      </c>
      <c r="J22" s="822" t="s">
        <v>2104</v>
      </c>
      <c r="K22" s="822" t="s">
        <v>2078</v>
      </c>
      <c r="L22" s="825">
        <v>35.11</v>
      </c>
      <c r="M22" s="825">
        <v>35.11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2042</v>
      </c>
      <c r="C23" s="822" t="s">
        <v>2048</v>
      </c>
      <c r="D23" s="823" t="s">
        <v>3207</v>
      </c>
      <c r="E23" s="824" t="s">
        <v>2055</v>
      </c>
      <c r="F23" s="822" t="s">
        <v>2043</v>
      </c>
      <c r="G23" s="822" t="s">
        <v>2069</v>
      </c>
      <c r="H23" s="822" t="s">
        <v>329</v>
      </c>
      <c r="I23" s="822" t="s">
        <v>2105</v>
      </c>
      <c r="J23" s="822" t="s">
        <v>1757</v>
      </c>
      <c r="K23" s="822" t="s">
        <v>698</v>
      </c>
      <c r="L23" s="825">
        <v>17.559999999999999</v>
      </c>
      <c r="M23" s="825">
        <v>17.559999999999999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2042</v>
      </c>
      <c r="C24" s="822" t="s">
        <v>2048</v>
      </c>
      <c r="D24" s="823" t="s">
        <v>3207</v>
      </c>
      <c r="E24" s="824" t="s">
        <v>2055</v>
      </c>
      <c r="F24" s="822" t="s">
        <v>2043</v>
      </c>
      <c r="G24" s="822" t="s">
        <v>2069</v>
      </c>
      <c r="H24" s="822" t="s">
        <v>329</v>
      </c>
      <c r="I24" s="822" t="s">
        <v>2106</v>
      </c>
      <c r="J24" s="822" t="s">
        <v>1757</v>
      </c>
      <c r="K24" s="822" t="s">
        <v>2078</v>
      </c>
      <c r="L24" s="825">
        <v>35.11</v>
      </c>
      <c r="M24" s="825">
        <v>35.11</v>
      </c>
      <c r="N24" s="822">
        <v>1</v>
      </c>
      <c r="O24" s="826">
        <v>1</v>
      </c>
      <c r="P24" s="825">
        <v>35.11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50</v>
      </c>
      <c r="B25" s="822" t="s">
        <v>2042</v>
      </c>
      <c r="C25" s="822" t="s">
        <v>2048</v>
      </c>
      <c r="D25" s="823" t="s">
        <v>3207</v>
      </c>
      <c r="E25" s="824" t="s">
        <v>2055</v>
      </c>
      <c r="F25" s="822" t="s">
        <v>2043</v>
      </c>
      <c r="G25" s="822" t="s">
        <v>2107</v>
      </c>
      <c r="H25" s="822" t="s">
        <v>622</v>
      </c>
      <c r="I25" s="822" t="s">
        <v>1944</v>
      </c>
      <c r="J25" s="822" t="s">
        <v>860</v>
      </c>
      <c r="K25" s="822" t="s">
        <v>1945</v>
      </c>
      <c r="L25" s="825">
        <v>42.51</v>
      </c>
      <c r="M25" s="825">
        <v>42.51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2042</v>
      </c>
      <c r="C26" s="822" t="s">
        <v>2048</v>
      </c>
      <c r="D26" s="823" t="s">
        <v>3207</v>
      </c>
      <c r="E26" s="824" t="s">
        <v>2055</v>
      </c>
      <c r="F26" s="822" t="s">
        <v>2043</v>
      </c>
      <c r="G26" s="822" t="s">
        <v>2107</v>
      </c>
      <c r="H26" s="822" t="s">
        <v>329</v>
      </c>
      <c r="I26" s="822" t="s">
        <v>2108</v>
      </c>
      <c r="J26" s="822" t="s">
        <v>2109</v>
      </c>
      <c r="K26" s="822" t="s">
        <v>1945</v>
      </c>
      <c r="L26" s="825">
        <v>42.51</v>
      </c>
      <c r="M26" s="825">
        <v>127.53</v>
      </c>
      <c r="N26" s="822">
        <v>3</v>
      </c>
      <c r="O26" s="826">
        <v>3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2042</v>
      </c>
      <c r="C27" s="822" t="s">
        <v>2048</v>
      </c>
      <c r="D27" s="823" t="s">
        <v>3207</v>
      </c>
      <c r="E27" s="824" t="s">
        <v>2055</v>
      </c>
      <c r="F27" s="822" t="s">
        <v>2043</v>
      </c>
      <c r="G27" s="822" t="s">
        <v>2110</v>
      </c>
      <c r="H27" s="822" t="s">
        <v>622</v>
      </c>
      <c r="I27" s="822" t="s">
        <v>1708</v>
      </c>
      <c r="J27" s="822" t="s">
        <v>1709</v>
      </c>
      <c r="K27" s="822" t="s">
        <v>1710</v>
      </c>
      <c r="L27" s="825">
        <v>93.43</v>
      </c>
      <c r="M27" s="825">
        <v>186.86</v>
      </c>
      <c r="N27" s="822">
        <v>2</v>
      </c>
      <c r="O27" s="826">
        <v>1.5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2042</v>
      </c>
      <c r="C28" s="822" t="s">
        <v>2048</v>
      </c>
      <c r="D28" s="823" t="s">
        <v>3207</v>
      </c>
      <c r="E28" s="824" t="s">
        <v>2055</v>
      </c>
      <c r="F28" s="822" t="s">
        <v>2043</v>
      </c>
      <c r="G28" s="822" t="s">
        <v>2111</v>
      </c>
      <c r="H28" s="822" t="s">
        <v>329</v>
      </c>
      <c r="I28" s="822" t="s">
        <v>2112</v>
      </c>
      <c r="J28" s="822" t="s">
        <v>2113</v>
      </c>
      <c r="K28" s="822" t="s">
        <v>2114</v>
      </c>
      <c r="L28" s="825">
        <v>577.88</v>
      </c>
      <c r="M28" s="825">
        <v>577.88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2042</v>
      </c>
      <c r="C29" s="822" t="s">
        <v>2048</v>
      </c>
      <c r="D29" s="823" t="s">
        <v>3207</v>
      </c>
      <c r="E29" s="824" t="s">
        <v>2055</v>
      </c>
      <c r="F29" s="822" t="s">
        <v>2043</v>
      </c>
      <c r="G29" s="822" t="s">
        <v>2073</v>
      </c>
      <c r="H29" s="822" t="s">
        <v>329</v>
      </c>
      <c r="I29" s="822" t="s">
        <v>2074</v>
      </c>
      <c r="J29" s="822" t="s">
        <v>650</v>
      </c>
      <c r="K29" s="822" t="s">
        <v>2075</v>
      </c>
      <c r="L29" s="825">
        <v>10.55</v>
      </c>
      <c r="M29" s="825">
        <v>21.1</v>
      </c>
      <c r="N29" s="822">
        <v>2</v>
      </c>
      <c r="O29" s="826">
        <v>2</v>
      </c>
      <c r="P29" s="825">
        <v>10.55</v>
      </c>
      <c r="Q29" s="827">
        <v>0.5</v>
      </c>
      <c r="R29" s="822">
        <v>1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50</v>
      </c>
      <c r="B30" s="822" t="s">
        <v>2042</v>
      </c>
      <c r="C30" s="822" t="s">
        <v>2048</v>
      </c>
      <c r="D30" s="823" t="s">
        <v>3207</v>
      </c>
      <c r="E30" s="824" t="s">
        <v>2055</v>
      </c>
      <c r="F30" s="822" t="s">
        <v>2043</v>
      </c>
      <c r="G30" s="822" t="s">
        <v>2073</v>
      </c>
      <c r="H30" s="822" t="s">
        <v>329</v>
      </c>
      <c r="I30" s="822" t="s">
        <v>2115</v>
      </c>
      <c r="J30" s="822" t="s">
        <v>2116</v>
      </c>
      <c r="K30" s="822" t="s">
        <v>2117</v>
      </c>
      <c r="L30" s="825">
        <v>10.55</v>
      </c>
      <c r="M30" s="825">
        <v>21.1</v>
      </c>
      <c r="N30" s="822">
        <v>2</v>
      </c>
      <c r="O30" s="826">
        <v>2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2042</v>
      </c>
      <c r="C31" s="822" t="s">
        <v>2048</v>
      </c>
      <c r="D31" s="823" t="s">
        <v>3207</v>
      </c>
      <c r="E31" s="824" t="s">
        <v>2055</v>
      </c>
      <c r="F31" s="822" t="s">
        <v>2043</v>
      </c>
      <c r="G31" s="822" t="s">
        <v>2088</v>
      </c>
      <c r="H31" s="822" t="s">
        <v>329</v>
      </c>
      <c r="I31" s="822" t="s">
        <v>2118</v>
      </c>
      <c r="J31" s="822" t="s">
        <v>682</v>
      </c>
      <c r="K31" s="822" t="s">
        <v>683</v>
      </c>
      <c r="L31" s="825">
        <v>58.52</v>
      </c>
      <c r="M31" s="825">
        <v>117.04</v>
      </c>
      <c r="N31" s="822">
        <v>2</v>
      </c>
      <c r="O31" s="826">
        <v>2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2042</v>
      </c>
      <c r="C32" s="822" t="s">
        <v>2048</v>
      </c>
      <c r="D32" s="823" t="s">
        <v>3207</v>
      </c>
      <c r="E32" s="824" t="s">
        <v>2055</v>
      </c>
      <c r="F32" s="822" t="s">
        <v>2043</v>
      </c>
      <c r="G32" s="822" t="s">
        <v>2088</v>
      </c>
      <c r="H32" s="822" t="s">
        <v>622</v>
      </c>
      <c r="I32" s="822" t="s">
        <v>2119</v>
      </c>
      <c r="J32" s="822" t="s">
        <v>682</v>
      </c>
      <c r="K32" s="822" t="s">
        <v>2120</v>
      </c>
      <c r="L32" s="825">
        <v>17.559999999999999</v>
      </c>
      <c r="M32" s="825">
        <v>17.559999999999999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2042</v>
      </c>
      <c r="C33" s="822" t="s">
        <v>2048</v>
      </c>
      <c r="D33" s="823" t="s">
        <v>3207</v>
      </c>
      <c r="E33" s="824" t="s">
        <v>2055</v>
      </c>
      <c r="F33" s="822" t="s">
        <v>2043</v>
      </c>
      <c r="G33" s="822" t="s">
        <v>2121</v>
      </c>
      <c r="H33" s="822" t="s">
        <v>622</v>
      </c>
      <c r="I33" s="822" t="s">
        <v>1695</v>
      </c>
      <c r="J33" s="822" t="s">
        <v>858</v>
      </c>
      <c r="K33" s="822" t="s">
        <v>1696</v>
      </c>
      <c r="L33" s="825">
        <v>1847.49</v>
      </c>
      <c r="M33" s="825">
        <v>1847.49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2042</v>
      </c>
      <c r="C34" s="822" t="s">
        <v>2048</v>
      </c>
      <c r="D34" s="823" t="s">
        <v>3207</v>
      </c>
      <c r="E34" s="824" t="s">
        <v>2055</v>
      </c>
      <c r="F34" s="822" t="s">
        <v>2043</v>
      </c>
      <c r="G34" s="822" t="s">
        <v>2121</v>
      </c>
      <c r="H34" s="822" t="s">
        <v>622</v>
      </c>
      <c r="I34" s="822" t="s">
        <v>1697</v>
      </c>
      <c r="J34" s="822" t="s">
        <v>852</v>
      </c>
      <c r="K34" s="822" t="s">
        <v>1698</v>
      </c>
      <c r="L34" s="825">
        <v>923.74</v>
      </c>
      <c r="M34" s="825">
        <v>923.74</v>
      </c>
      <c r="N34" s="822">
        <v>1</v>
      </c>
      <c r="O34" s="826">
        <v>1</v>
      </c>
      <c r="P34" s="825">
        <v>923.74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50</v>
      </c>
      <c r="B35" s="822" t="s">
        <v>2042</v>
      </c>
      <c r="C35" s="822" t="s">
        <v>2048</v>
      </c>
      <c r="D35" s="823" t="s">
        <v>3207</v>
      </c>
      <c r="E35" s="824" t="s">
        <v>2055</v>
      </c>
      <c r="F35" s="822" t="s">
        <v>2043</v>
      </c>
      <c r="G35" s="822" t="s">
        <v>2122</v>
      </c>
      <c r="H35" s="822" t="s">
        <v>329</v>
      </c>
      <c r="I35" s="822" t="s">
        <v>2123</v>
      </c>
      <c r="J35" s="822" t="s">
        <v>2124</v>
      </c>
      <c r="K35" s="822" t="s">
        <v>2125</v>
      </c>
      <c r="L35" s="825">
        <v>57.64</v>
      </c>
      <c r="M35" s="825">
        <v>57.64</v>
      </c>
      <c r="N35" s="822">
        <v>1</v>
      </c>
      <c r="O35" s="826">
        <v>1</v>
      </c>
      <c r="P35" s="825">
        <v>57.64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50</v>
      </c>
      <c r="B36" s="822" t="s">
        <v>2042</v>
      </c>
      <c r="C36" s="822" t="s">
        <v>2048</v>
      </c>
      <c r="D36" s="823" t="s">
        <v>3207</v>
      </c>
      <c r="E36" s="824" t="s">
        <v>2055</v>
      </c>
      <c r="F36" s="822" t="s">
        <v>2043</v>
      </c>
      <c r="G36" s="822" t="s">
        <v>2122</v>
      </c>
      <c r="H36" s="822" t="s">
        <v>329</v>
      </c>
      <c r="I36" s="822" t="s">
        <v>2126</v>
      </c>
      <c r="J36" s="822" t="s">
        <v>2124</v>
      </c>
      <c r="K36" s="822" t="s">
        <v>2127</v>
      </c>
      <c r="L36" s="825">
        <v>0</v>
      </c>
      <c r="M36" s="825">
        <v>0</v>
      </c>
      <c r="N36" s="822">
        <v>2</v>
      </c>
      <c r="O36" s="826">
        <v>1</v>
      </c>
      <c r="P36" s="825">
        <v>0</v>
      </c>
      <c r="Q36" s="827"/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50</v>
      </c>
      <c r="B37" s="822" t="s">
        <v>2042</v>
      </c>
      <c r="C37" s="822" t="s">
        <v>2048</v>
      </c>
      <c r="D37" s="823" t="s">
        <v>3207</v>
      </c>
      <c r="E37" s="824" t="s">
        <v>2055</v>
      </c>
      <c r="F37" s="822" t="s">
        <v>2043</v>
      </c>
      <c r="G37" s="822" t="s">
        <v>2128</v>
      </c>
      <c r="H37" s="822" t="s">
        <v>329</v>
      </c>
      <c r="I37" s="822" t="s">
        <v>2129</v>
      </c>
      <c r="J37" s="822" t="s">
        <v>734</v>
      </c>
      <c r="K37" s="822" t="s">
        <v>2130</v>
      </c>
      <c r="L37" s="825">
        <v>57.64</v>
      </c>
      <c r="M37" s="825">
        <v>57.64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2042</v>
      </c>
      <c r="C38" s="822" t="s">
        <v>2048</v>
      </c>
      <c r="D38" s="823" t="s">
        <v>3207</v>
      </c>
      <c r="E38" s="824" t="s">
        <v>2055</v>
      </c>
      <c r="F38" s="822" t="s">
        <v>2043</v>
      </c>
      <c r="G38" s="822" t="s">
        <v>2128</v>
      </c>
      <c r="H38" s="822" t="s">
        <v>622</v>
      </c>
      <c r="I38" s="822" t="s">
        <v>2131</v>
      </c>
      <c r="J38" s="822" t="s">
        <v>734</v>
      </c>
      <c r="K38" s="822" t="s">
        <v>2132</v>
      </c>
      <c r="L38" s="825">
        <v>28.81</v>
      </c>
      <c r="M38" s="825">
        <v>57.62</v>
      </c>
      <c r="N38" s="822">
        <v>2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2042</v>
      </c>
      <c r="C39" s="822" t="s">
        <v>2048</v>
      </c>
      <c r="D39" s="823" t="s">
        <v>3207</v>
      </c>
      <c r="E39" s="824" t="s">
        <v>2055</v>
      </c>
      <c r="F39" s="822" t="s">
        <v>2043</v>
      </c>
      <c r="G39" s="822" t="s">
        <v>2076</v>
      </c>
      <c r="H39" s="822" t="s">
        <v>622</v>
      </c>
      <c r="I39" s="822" t="s">
        <v>2077</v>
      </c>
      <c r="J39" s="822" t="s">
        <v>1049</v>
      </c>
      <c r="K39" s="822" t="s">
        <v>2078</v>
      </c>
      <c r="L39" s="825">
        <v>34.47</v>
      </c>
      <c r="M39" s="825">
        <v>68.94</v>
      </c>
      <c r="N39" s="822">
        <v>2</v>
      </c>
      <c r="O39" s="826">
        <v>2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2042</v>
      </c>
      <c r="C40" s="822" t="s">
        <v>2048</v>
      </c>
      <c r="D40" s="823" t="s">
        <v>3207</v>
      </c>
      <c r="E40" s="824" t="s">
        <v>2055</v>
      </c>
      <c r="F40" s="822" t="s">
        <v>2043</v>
      </c>
      <c r="G40" s="822" t="s">
        <v>2133</v>
      </c>
      <c r="H40" s="822" t="s">
        <v>329</v>
      </c>
      <c r="I40" s="822" t="s">
        <v>2134</v>
      </c>
      <c r="J40" s="822" t="s">
        <v>2135</v>
      </c>
      <c r="K40" s="822" t="s">
        <v>2136</v>
      </c>
      <c r="L40" s="825">
        <v>1653.72</v>
      </c>
      <c r="M40" s="825">
        <v>1653.72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2042</v>
      </c>
      <c r="C41" s="822" t="s">
        <v>2048</v>
      </c>
      <c r="D41" s="823" t="s">
        <v>3207</v>
      </c>
      <c r="E41" s="824" t="s">
        <v>2055</v>
      </c>
      <c r="F41" s="822" t="s">
        <v>2043</v>
      </c>
      <c r="G41" s="822" t="s">
        <v>2137</v>
      </c>
      <c r="H41" s="822" t="s">
        <v>329</v>
      </c>
      <c r="I41" s="822" t="s">
        <v>2138</v>
      </c>
      <c r="J41" s="822" t="s">
        <v>2139</v>
      </c>
      <c r="K41" s="822" t="s">
        <v>1784</v>
      </c>
      <c r="L41" s="825">
        <v>220.53</v>
      </c>
      <c r="M41" s="825">
        <v>441.06</v>
      </c>
      <c r="N41" s="822">
        <v>2</v>
      </c>
      <c r="O41" s="826">
        <v>2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2042</v>
      </c>
      <c r="C42" s="822" t="s">
        <v>2048</v>
      </c>
      <c r="D42" s="823" t="s">
        <v>3207</v>
      </c>
      <c r="E42" s="824" t="s">
        <v>2055</v>
      </c>
      <c r="F42" s="822" t="s">
        <v>2043</v>
      </c>
      <c r="G42" s="822" t="s">
        <v>2140</v>
      </c>
      <c r="H42" s="822" t="s">
        <v>329</v>
      </c>
      <c r="I42" s="822" t="s">
        <v>2141</v>
      </c>
      <c r="J42" s="822" t="s">
        <v>1084</v>
      </c>
      <c r="K42" s="822" t="s">
        <v>2142</v>
      </c>
      <c r="L42" s="825">
        <v>128.69999999999999</v>
      </c>
      <c r="M42" s="825">
        <v>257.39999999999998</v>
      </c>
      <c r="N42" s="822">
        <v>2</v>
      </c>
      <c r="O42" s="826">
        <v>2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2042</v>
      </c>
      <c r="C43" s="822" t="s">
        <v>2048</v>
      </c>
      <c r="D43" s="823" t="s">
        <v>3207</v>
      </c>
      <c r="E43" s="824" t="s">
        <v>2055</v>
      </c>
      <c r="F43" s="822" t="s">
        <v>2043</v>
      </c>
      <c r="G43" s="822" t="s">
        <v>2143</v>
      </c>
      <c r="H43" s="822" t="s">
        <v>329</v>
      </c>
      <c r="I43" s="822" t="s">
        <v>2144</v>
      </c>
      <c r="J43" s="822" t="s">
        <v>1145</v>
      </c>
      <c r="K43" s="822" t="s">
        <v>2145</v>
      </c>
      <c r="L43" s="825">
        <v>42.08</v>
      </c>
      <c r="M43" s="825">
        <v>42.08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2042</v>
      </c>
      <c r="C44" s="822" t="s">
        <v>2048</v>
      </c>
      <c r="D44" s="823" t="s">
        <v>3207</v>
      </c>
      <c r="E44" s="824" t="s">
        <v>2055</v>
      </c>
      <c r="F44" s="822" t="s">
        <v>2043</v>
      </c>
      <c r="G44" s="822" t="s">
        <v>2146</v>
      </c>
      <c r="H44" s="822" t="s">
        <v>329</v>
      </c>
      <c r="I44" s="822" t="s">
        <v>2147</v>
      </c>
      <c r="J44" s="822" t="s">
        <v>1258</v>
      </c>
      <c r="K44" s="822" t="s">
        <v>2148</v>
      </c>
      <c r="L44" s="825">
        <v>219.37</v>
      </c>
      <c r="M44" s="825">
        <v>438.74</v>
      </c>
      <c r="N44" s="822">
        <v>2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2042</v>
      </c>
      <c r="C45" s="822" t="s">
        <v>2048</v>
      </c>
      <c r="D45" s="823" t="s">
        <v>3207</v>
      </c>
      <c r="E45" s="824" t="s">
        <v>2055</v>
      </c>
      <c r="F45" s="822" t="s">
        <v>2043</v>
      </c>
      <c r="G45" s="822" t="s">
        <v>2149</v>
      </c>
      <c r="H45" s="822" t="s">
        <v>329</v>
      </c>
      <c r="I45" s="822" t="s">
        <v>2150</v>
      </c>
      <c r="J45" s="822" t="s">
        <v>2151</v>
      </c>
      <c r="K45" s="822" t="s">
        <v>2152</v>
      </c>
      <c r="L45" s="825">
        <v>60.39</v>
      </c>
      <c r="M45" s="825">
        <v>181.17000000000002</v>
      </c>
      <c r="N45" s="822">
        <v>3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2042</v>
      </c>
      <c r="C46" s="822" t="s">
        <v>2048</v>
      </c>
      <c r="D46" s="823" t="s">
        <v>3207</v>
      </c>
      <c r="E46" s="824" t="s">
        <v>2055</v>
      </c>
      <c r="F46" s="822" t="s">
        <v>2043</v>
      </c>
      <c r="G46" s="822" t="s">
        <v>2153</v>
      </c>
      <c r="H46" s="822" t="s">
        <v>329</v>
      </c>
      <c r="I46" s="822" t="s">
        <v>2154</v>
      </c>
      <c r="J46" s="822" t="s">
        <v>1103</v>
      </c>
      <c r="K46" s="822" t="s">
        <v>2155</v>
      </c>
      <c r="L46" s="825">
        <v>79.11</v>
      </c>
      <c r="M46" s="825">
        <v>79.11</v>
      </c>
      <c r="N46" s="822">
        <v>1</v>
      </c>
      <c r="O46" s="826">
        <v>1</v>
      </c>
      <c r="P46" s="825">
        <v>79.11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50</v>
      </c>
      <c r="B47" s="822" t="s">
        <v>2042</v>
      </c>
      <c r="C47" s="822" t="s">
        <v>2048</v>
      </c>
      <c r="D47" s="823" t="s">
        <v>3207</v>
      </c>
      <c r="E47" s="824" t="s">
        <v>2055</v>
      </c>
      <c r="F47" s="822" t="s">
        <v>2043</v>
      </c>
      <c r="G47" s="822" t="s">
        <v>2156</v>
      </c>
      <c r="H47" s="822" t="s">
        <v>329</v>
      </c>
      <c r="I47" s="822" t="s">
        <v>2157</v>
      </c>
      <c r="J47" s="822" t="s">
        <v>2158</v>
      </c>
      <c r="K47" s="822" t="s">
        <v>2159</v>
      </c>
      <c r="L47" s="825">
        <v>93.43</v>
      </c>
      <c r="M47" s="825">
        <v>93.43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2042</v>
      </c>
      <c r="C48" s="822" t="s">
        <v>2048</v>
      </c>
      <c r="D48" s="823" t="s">
        <v>3207</v>
      </c>
      <c r="E48" s="824" t="s">
        <v>2055</v>
      </c>
      <c r="F48" s="822" t="s">
        <v>2043</v>
      </c>
      <c r="G48" s="822" t="s">
        <v>1149</v>
      </c>
      <c r="H48" s="822" t="s">
        <v>622</v>
      </c>
      <c r="I48" s="822" t="s">
        <v>1690</v>
      </c>
      <c r="J48" s="822" t="s">
        <v>1688</v>
      </c>
      <c r="K48" s="822" t="s">
        <v>1691</v>
      </c>
      <c r="L48" s="825">
        <v>184.74</v>
      </c>
      <c r="M48" s="825">
        <v>184.74</v>
      </c>
      <c r="N48" s="822">
        <v>1</v>
      </c>
      <c r="O48" s="826">
        <v>1</v>
      </c>
      <c r="P48" s="825">
        <v>184.74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50</v>
      </c>
      <c r="B49" s="822" t="s">
        <v>2042</v>
      </c>
      <c r="C49" s="822" t="s">
        <v>2048</v>
      </c>
      <c r="D49" s="823" t="s">
        <v>3207</v>
      </c>
      <c r="E49" s="824" t="s">
        <v>2055</v>
      </c>
      <c r="F49" s="822" t="s">
        <v>2043</v>
      </c>
      <c r="G49" s="822" t="s">
        <v>2160</v>
      </c>
      <c r="H49" s="822" t="s">
        <v>622</v>
      </c>
      <c r="I49" s="822" t="s">
        <v>1717</v>
      </c>
      <c r="J49" s="822" t="s">
        <v>1715</v>
      </c>
      <c r="K49" s="822" t="s">
        <v>1718</v>
      </c>
      <c r="L49" s="825">
        <v>1771.84</v>
      </c>
      <c r="M49" s="825">
        <v>5315.5199999999995</v>
      </c>
      <c r="N49" s="822">
        <v>3</v>
      </c>
      <c r="O49" s="826">
        <v>2.5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2042</v>
      </c>
      <c r="C50" s="822" t="s">
        <v>2048</v>
      </c>
      <c r="D50" s="823" t="s">
        <v>3207</v>
      </c>
      <c r="E50" s="824" t="s">
        <v>2055</v>
      </c>
      <c r="F50" s="822" t="s">
        <v>2043</v>
      </c>
      <c r="G50" s="822" t="s">
        <v>2083</v>
      </c>
      <c r="H50" s="822" t="s">
        <v>329</v>
      </c>
      <c r="I50" s="822" t="s">
        <v>2161</v>
      </c>
      <c r="J50" s="822" t="s">
        <v>2085</v>
      </c>
      <c r="K50" s="822" t="s">
        <v>2162</v>
      </c>
      <c r="L50" s="825">
        <v>16.77</v>
      </c>
      <c r="M50" s="825">
        <v>16.77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2042</v>
      </c>
      <c r="C51" s="822" t="s">
        <v>2048</v>
      </c>
      <c r="D51" s="823" t="s">
        <v>3207</v>
      </c>
      <c r="E51" s="824" t="s">
        <v>2055</v>
      </c>
      <c r="F51" s="822" t="s">
        <v>2043</v>
      </c>
      <c r="G51" s="822" t="s">
        <v>2079</v>
      </c>
      <c r="H51" s="822" t="s">
        <v>329</v>
      </c>
      <c r="I51" s="822" t="s">
        <v>2163</v>
      </c>
      <c r="J51" s="822" t="s">
        <v>1192</v>
      </c>
      <c r="K51" s="822" t="s">
        <v>2164</v>
      </c>
      <c r="L51" s="825">
        <v>225.06</v>
      </c>
      <c r="M51" s="825">
        <v>225.06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2042</v>
      </c>
      <c r="C52" s="822" t="s">
        <v>2048</v>
      </c>
      <c r="D52" s="823" t="s">
        <v>3207</v>
      </c>
      <c r="E52" s="824" t="s">
        <v>2055</v>
      </c>
      <c r="F52" s="822" t="s">
        <v>2043</v>
      </c>
      <c r="G52" s="822" t="s">
        <v>2165</v>
      </c>
      <c r="H52" s="822" t="s">
        <v>329</v>
      </c>
      <c r="I52" s="822" t="s">
        <v>2166</v>
      </c>
      <c r="J52" s="822" t="s">
        <v>2167</v>
      </c>
      <c r="K52" s="822" t="s">
        <v>2168</v>
      </c>
      <c r="L52" s="825">
        <v>421.79</v>
      </c>
      <c r="M52" s="825">
        <v>421.79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2042</v>
      </c>
      <c r="C53" s="822" t="s">
        <v>2048</v>
      </c>
      <c r="D53" s="823" t="s">
        <v>3207</v>
      </c>
      <c r="E53" s="824" t="s">
        <v>2056</v>
      </c>
      <c r="F53" s="822" t="s">
        <v>2043</v>
      </c>
      <c r="G53" s="822" t="s">
        <v>2095</v>
      </c>
      <c r="H53" s="822" t="s">
        <v>329</v>
      </c>
      <c r="I53" s="822" t="s">
        <v>2169</v>
      </c>
      <c r="J53" s="822" t="s">
        <v>2170</v>
      </c>
      <c r="K53" s="822" t="s">
        <v>636</v>
      </c>
      <c r="L53" s="825">
        <v>65.28</v>
      </c>
      <c r="M53" s="825">
        <v>195.84</v>
      </c>
      <c r="N53" s="822">
        <v>3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2042</v>
      </c>
      <c r="C54" s="822" t="s">
        <v>2048</v>
      </c>
      <c r="D54" s="823" t="s">
        <v>3207</v>
      </c>
      <c r="E54" s="824" t="s">
        <v>2056</v>
      </c>
      <c r="F54" s="822" t="s">
        <v>2043</v>
      </c>
      <c r="G54" s="822" t="s">
        <v>2095</v>
      </c>
      <c r="H54" s="822" t="s">
        <v>622</v>
      </c>
      <c r="I54" s="822" t="s">
        <v>1854</v>
      </c>
      <c r="J54" s="822" t="s">
        <v>635</v>
      </c>
      <c r="K54" s="822" t="s">
        <v>636</v>
      </c>
      <c r="L54" s="825">
        <v>65.28</v>
      </c>
      <c r="M54" s="825">
        <v>195.84</v>
      </c>
      <c r="N54" s="822">
        <v>3</v>
      </c>
      <c r="O54" s="826">
        <v>0.5</v>
      </c>
      <c r="P54" s="825">
        <v>195.84</v>
      </c>
      <c r="Q54" s="827">
        <v>1</v>
      </c>
      <c r="R54" s="822">
        <v>3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50</v>
      </c>
      <c r="B55" s="822" t="s">
        <v>2042</v>
      </c>
      <c r="C55" s="822" t="s">
        <v>2048</v>
      </c>
      <c r="D55" s="823" t="s">
        <v>3207</v>
      </c>
      <c r="E55" s="824" t="s">
        <v>2056</v>
      </c>
      <c r="F55" s="822" t="s">
        <v>2043</v>
      </c>
      <c r="G55" s="822" t="s">
        <v>2096</v>
      </c>
      <c r="H55" s="822" t="s">
        <v>622</v>
      </c>
      <c r="I55" s="822" t="s">
        <v>2171</v>
      </c>
      <c r="J55" s="822" t="s">
        <v>1890</v>
      </c>
      <c r="K55" s="822" t="s">
        <v>2172</v>
      </c>
      <c r="L55" s="825">
        <v>46.81</v>
      </c>
      <c r="M55" s="825">
        <v>842.58000000000015</v>
      </c>
      <c r="N55" s="822">
        <v>18</v>
      </c>
      <c r="O55" s="826">
        <v>5.5</v>
      </c>
      <c r="P55" s="825">
        <v>842.58000000000015</v>
      </c>
      <c r="Q55" s="827">
        <v>1</v>
      </c>
      <c r="R55" s="822">
        <v>18</v>
      </c>
      <c r="S55" s="827">
        <v>1</v>
      </c>
      <c r="T55" s="826">
        <v>5.5</v>
      </c>
      <c r="U55" s="828">
        <v>1</v>
      </c>
    </row>
    <row r="56" spans="1:21" ht="14.45" customHeight="1" x14ac:dyDescent="0.2">
      <c r="A56" s="821">
        <v>50</v>
      </c>
      <c r="B56" s="822" t="s">
        <v>2042</v>
      </c>
      <c r="C56" s="822" t="s">
        <v>2048</v>
      </c>
      <c r="D56" s="823" t="s">
        <v>3207</v>
      </c>
      <c r="E56" s="824" t="s">
        <v>2056</v>
      </c>
      <c r="F56" s="822" t="s">
        <v>2043</v>
      </c>
      <c r="G56" s="822" t="s">
        <v>2096</v>
      </c>
      <c r="H56" s="822" t="s">
        <v>622</v>
      </c>
      <c r="I56" s="822" t="s">
        <v>1889</v>
      </c>
      <c r="J56" s="822" t="s">
        <v>1890</v>
      </c>
      <c r="K56" s="822" t="s">
        <v>1891</v>
      </c>
      <c r="L56" s="825">
        <v>11.71</v>
      </c>
      <c r="M56" s="825">
        <v>163.94</v>
      </c>
      <c r="N56" s="822">
        <v>14</v>
      </c>
      <c r="O56" s="826">
        <v>4.5</v>
      </c>
      <c r="P56" s="825">
        <v>93.68</v>
      </c>
      <c r="Q56" s="827">
        <v>0.57142857142857151</v>
      </c>
      <c r="R56" s="822">
        <v>8</v>
      </c>
      <c r="S56" s="827">
        <v>0.5714285714285714</v>
      </c>
      <c r="T56" s="826">
        <v>2.5</v>
      </c>
      <c r="U56" s="828">
        <v>0.55555555555555558</v>
      </c>
    </row>
    <row r="57" spans="1:21" ht="14.45" customHeight="1" x14ac:dyDescent="0.2">
      <c r="A57" s="821">
        <v>50</v>
      </c>
      <c r="B57" s="822" t="s">
        <v>2042</v>
      </c>
      <c r="C57" s="822" t="s">
        <v>2048</v>
      </c>
      <c r="D57" s="823" t="s">
        <v>3207</v>
      </c>
      <c r="E57" s="824" t="s">
        <v>2056</v>
      </c>
      <c r="F57" s="822" t="s">
        <v>2043</v>
      </c>
      <c r="G57" s="822" t="s">
        <v>2099</v>
      </c>
      <c r="H57" s="822" t="s">
        <v>622</v>
      </c>
      <c r="I57" s="822" t="s">
        <v>1722</v>
      </c>
      <c r="J57" s="822" t="s">
        <v>742</v>
      </c>
      <c r="K57" s="822" t="s">
        <v>1723</v>
      </c>
      <c r="L57" s="825">
        <v>80.010000000000005</v>
      </c>
      <c r="M57" s="825">
        <v>720.09</v>
      </c>
      <c r="N57" s="822">
        <v>9</v>
      </c>
      <c r="O57" s="826">
        <v>4.5</v>
      </c>
      <c r="P57" s="825">
        <v>560.07000000000005</v>
      </c>
      <c r="Q57" s="827">
        <v>0.77777777777777779</v>
      </c>
      <c r="R57" s="822">
        <v>7</v>
      </c>
      <c r="S57" s="827">
        <v>0.77777777777777779</v>
      </c>
      <c r="T57" s="826">
        <v>2.5</v>
      </c>
      <c r="U57" s="828">
        <v>0.55555555555555558</v>
      </c>
    </row>
    <row r="58" spans="1:21" ht="14.45" customHeight="1" x14ac:dyDescent="0.2">
      <c r="A58" s="821">
        <v>50</v>
      </c>
      <c r="B58" s="822" t="s">
        <v>2042</v>
      </c>
      <c r="C58" s="822" t="s">
        <v>2048</v>
      </c>
      <c r="D58" s="823" t="s">
        <v>3207</v>
      </c>
      <c r="E58" s="824" t="s">
        <v>2056</v>
      </c>
      <c r="F58" s="822" t="s">
        <v>2043</v>
      </c>
      <c r="G58" s="822" t="s">
        <v>2173</v>
      </c>
      <c r="H58" s="822" t="s">
        <v>622</v>
      </c>
      <c r="I58" s="822" t="s">
        <v>2174</v>
      </c>
      <c r="J58" s="822" t="s">
        <v>1954</v>
      </c>
      <c r="K58" s="822" t="s">
        <v>2175</v>
      </c>
      <c r="L58" s="825">
        <v>93.27</v>
      </c>
      <c r="M58" s="825">
        <v>93.27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2042</v>
      </c>
      <c r="C59" s="822" t="s">
        <v>2048</v>
      </c>
      <c r="D59" s="823" t="s">
        <v>3207</v>
      </c>
      <c r="E59" s="824" t="s">
        <v>2056</v>
      </c>
      <c r="F59" s="822" t="s">
        <v>2043</v>
      </c>
      <c r="G59" s="822" t="s">
        <v>2173</v>
      </c>
      <c r="H59" s="822" t="s">
        <v>622</v>
      </c>
      <c r="I59" s="822" t="s">
        <v>1953</v>
      </c>
      <c r="J59" s="822" t="s">
        <v>1954</v>
      </c>
      <c r="K59" s="822" t="s">
        <v>1955</v>
      </c>
      <c r="L59" s="825">
        <v>186.55</v>
      </c>
      <c r="M59" s="825">
        <v>186.55</v>
      </c>
      <c r="N59" s="822">
        <v>1</v>
      </c>
      <c r="O59" s="826">
        <v>0.5</v>
      </c>
      <c r="P59" s="825">
        <v>186.55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50</v>
      </c>
      <c r="B60" s="822" t="s">
        <v>2042</v>
      </c>
      <c r="C60" s="822" t="s">
        <v>2048</v>
      </c>
      <c r="D60" s="823" t="s">
        <v>3207</v>
      </c>
      <c r="E60" s="824" t="s">
        <v>2056</v>
      </c>
      <c r="F60" s="822" t="s">
        <v>2043</v>
      </c>
      <c r="G60" s="822" t="s">
        <v>2173</v>
      </c>
      <c r="H60" s="822" t="s">
        <v>622</v>
      </c>
      <c r="I60" s="822" t="s">
        <v>2176</v>
      </c>
      <c r="J60" s="822" t="s">
        <v>1954</v>
      </c>
      <c r="K60" s="822" t="s">
        <v>1773</v>
      </c>
      <c r="L60" s="825">
        <v>31.09</v>
      </c>
      <c r="M60" s="825">
        <v>31.09</v>
      </c>
      <c r="N60" s="822">
        <v>1</v>
      </c>
      <c r="O60" s="826">
        <v>0.5</v>
      </c>
      <c r="P60" s="825">
        <v>31.09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50</v>
      </c>
      <c r="B61" s="822" t="s">
        <v>2042</v>
      </c>
      <c r="C61" s="822" t="s">
        <v>2048</v>
      </c>
      <c r="D61" s="823" t="s">
        <v>3207</v>
      </c>
      <c r="E61" s="824" t="s">
        <v>2056</v>
      </c>
      <c r="F61" s="822" t="s">
        <v>2043</v>
      </c>
      <c r="G61" s="822" t="s">
        <v>2177</v>
      </c>
      <c r="H61" s="822" t="s">
        <v>329</v>
      </c>
      <c r="I61" s="822" t="s">
        <v>2178</v>
      </c>
      <c r="J61" s="822" t="s">
        <v>2179</v>
      </c>
      <c r="K61" s="822" t="s">
        <v>2180</v>
      </c>
      <c r="L61" s="825">
        <v>109.85</v>
      </c>
      <c r="M61" s="825">
        <v>439.4</v>
      </c>
      <c r="N61" s="822">
        <v>4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2042</v>
      </c>
      <c r="C62" s="822" t="s">
        <v>2048</v>
      </c>
      <c r="D62" s="823" t="s">
        <v>3207</v>
      </c>
      <c r="E62" s="824" t="s">
        <v>2056</v>
      </c>
      <c r="F62" s="822" t="s">
        <v>2043</v>
      </c>
      <c r="G62" s="822" t="s">
        <v>2087</v>
      </c>
      <c r="H62" s="822" t="s">
        <v>622</v>
      </c>
      <c r="I62" s="822" t="s">
        <v>1956</v>
      </c>
      <c r="J62" s="822" t="s">
        <v>1783</v>
      </c>
      <c r="K62" s="822" t="s">
        <v>1957</v>
      </c>
      <c r="L62" s="825">
        <v>220.53</v>
      </c>
      <c r="M62" s="825">
        <v>1543.71</v>
      </c>
      <c r="N62" s="822">
        <v>7</v>
      </c>
      <c r="O62" s="826">
        <v>2.5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2042</v>
      </c>
      <c r="C63" s="822" t="s">
        <v>2048</v>
      </c>
      <c r="D63" s="823" t="s">
        <v>3207</v>
      </c>
      <c r="E63" s="824" t="s">
        <v>2056</v>
      </c>
      <c r="F63" s="822" t="s">
        <v>2043</v>
      </c>
      <c r="G63" s="822" t="s">
        <v>2087</v>
      </c>
      <c r="H63" s="822" t="s">
        <v>329</v>
      </c>
      <c r="I63" s="822" t="s">
        <v>2181</v>
      </c>
      <c r="J63" s="822" t="s">
        <v>1780</v>
      </c>
      <c r="K63" s="822" t="s">
        <v>2182</v>
      </c>
      <c r="L63" s="825">
        <v>254.49</v>
      </c>
      <c r="M63" s="825">
        <v>254.49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2042</v>
      </c>
      <c r="C64" s="822" t="s">
        <v>2048</v>
      </c>
      <c r="D64" s="823" t="s">
        <v>3207</v>
      </c>
      <c r="E64" s="824" t="s">
        <v>2056</v>
      </c>
      <c r="F64" s="822" t="s">
        <v>2043</v>
      </c>
      <c r="G64" s="822" t="s">
        <v>2087</v>
      </c>
      <c r="H64" s="822" t="s">
        <v>622</v>
      </c>
      <c r="I64" s="822" t="s">
        <v>1779</v>
      </c>
      <c r="J64" s="822" t="s">
        <v>1780</v>
      </c>
      <c r="K64" s="822" t="s">
        <v>1781</v>
      </c>
      <c r="L64" s="825">
        <v>279.52999999999997</v>
      </c>
      <c r="M64" s="825">
        <v>559.05999999999995</v>
      </c>
      <c r="N64" s="822">
        <v>2</v>
      </c>
      <c r="O64" s="826">
        <v>1.5</v>
      </c>
      <c r="P64" s="825">
        <v>559.05999999999995</v>
      </c>
      <c r="Q64" s="827">
        <v>1</v>
      </c>
      <c r="R64" s="822">
        <v>2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50</v>
      </c>
      <c r="B65" s="822" t="s">
        <v>2042</v>
      </c>
      <c r="C65" s="822" t="s">
        <v>2048</v>
      </c>
      <c r="D65" s="823" t="s">
        <v>3207</v>
      </c>
      <c r="E65" s="824" t="s">
        <v>2056</v>
      </c>
      <c r="F65" s="822" t="s">
        <v>2043</v>
      </c>
      <c r="G65" s="822" t="s">
        <v>2087</v>
      </c>
      <c r="H65" s="822" t="s">
        <v>622</v>
      </c>
      <c r="I65" s="822" t="s">
        <v>1779</v>
      </c>
      <c r="J65" s="822" t="s">
        <v>1780</v>
      </c>
      <c r="K65" s="822" t="s">
        <v>1781</v>
      </c>
      <c r="L65" s="825">
        <v>165.41</v>
      </c>
      <c r="M65" s="825">
        <v>165.41</v>
      </c>
      <c r="N65" s="822">
        <v>1</v>
      </c>
      <c r="O65" s="826">
        <v>0.5</v>
      </c>
      <c r="P65" s="825">
        <v>165.41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50</v>
      </c>
      <c r="B66" s="822" t="s">
        <v>2042</v>
      </c>
      <c r="C66" s="822" t="s">
        <v>2048</v>
      </c>
      <c r="D66" s="823" t="s">
        <v>3207</v>
      </c>
      <c r="E66" s="824" t="s">
        <v>2056</v>
      </c>
      <c r="F66" s="822" t="s">
        <v>2043</v>
      </c>
      <c r="G66" s="822" t="s">
        <v>2087</v>
      </c>
      <c r="H66" s="822" t="s">
        <v>329</v>
      </c>
      <c r="I66" s="822" t="s">
        <v>2183</v>
      </c>
      <c r="J66" s="822" t="s">
        <v>2184</v>
      </c>
      <c r="K66" s="822" t="s">
        <v>2185</v>
      </c>
      <c r="L66" s="825">
        <v>279.52999999999997</v>
      </c>
      <c r="M66" s="825">
        <v>279.52999999999997</v>
      </c>
      <c r="N66" s="822">
        <v>1</v>
      </c>
      <c r="O66" s="826">
        <v>1</v>
      </c>
      <c r="P66" s="825">
        <v>279.52999999999997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50</v>
      </c>
      <c r="B67" s="822" t="s">
        <v>2042</v>
      </c>
      <c r="C67" s="822" t="s">
        <v>2048</v>
      </c>
      <c r="D67" s="823" t="s">
        <v>3207</v>
      </c>
      <c r="E67" s="824" t="s">
        <v>2056</v>
      </c>
      <c r="F67" s="822" t="s">
        <v>2043</v>
      </c>
      <c r="G67" s="822" t="s">
        <v>2087</v>
      </c>
      <c r="H67" s="822" t="s">
        <v>329</v>
      </c>
      <c r="I67" s="822" t="s">
        <v>2186</v>
      </c>
      <c r="J67" s="822" t="s">
        <v>2184</v>
      </c>
      <c r="K67" s="822" t="s">
        <v>1927</v>
      </c>
      <c r="L67" s="825">
        <v>82.7</v>
      </c>
      <c r="M67" s="825">
        <v>82.7</v>
      </c>
      <c r="N67" s="822">
        <v>1</v>
      </c>
      <c r="O67" s="826">
        <v>0.5</v>
      </c>
      <c r="P67" s="825">
        <v>82.7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50</v>
      </c>
      <c r="B68" s="822" t="s">
        <v>2042</v>
      </c>
      <c r="C68" s="822" t="s">
        <v>2048</v>
      </c>
      <c r="D68" s="823" t="s">
        <v>3207</v>
      </c>
      <c r="E68" s="824" t="s">
        <v>2056</v>
      </c>
      <c r="F68" s="822" t="s">
        <v>2043</v>
      </c>
      <c r="G68" s="822" t="s">
        <v>2087</v>
      </c>
      <c r="H68" s="822" t="s">
        <v>329</v>
      </c>
      <c r="I68" s="822" t="s">
        <v>2186</v>
      </c>
      <c r="J68" s="822" t="s">
        <v>2184</v>
      </c>
      <c r="K68" s="822" t="s">
        <v>1927</v>
      </c>
      <c r="L68" s="825">
        <v>139.77000000000001</v>
      </c>
      <c r="M68" s="825">
        <v>139.77000000000001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2042</v>
      </c>
      <c r="C69" s="822" t="s">
        <v>2048</v>
      </c>
      <c r="D69" s="823" t="s">
        <v>3207</v>
      </c>
      <c r="E69" s="824" t="s">
        <v>2056</v>
      </c>
      <c r="F69" s="822" t="s">
        <v>2043</v>
      </c>
      <c r="G69" s="822" t="s">
        <v>2087</v>
      </c>
      <c r="H69" s="822" t="s">
        <v>329</v>
      </c>
      <c r="I69" s="822" t="s">
        <v>2187</v>
      </c>
      <c r="J69" s="822" t="s">
        <v>2184</v>
      </c>
      <c r="K69" s="822" t="s">
        <v>1957</v>
      </c>
      <c r="L69" s="825">
        <v>220.53</v>
      </c>
      <c r="M69" s="825">
        <v>661.59</v>
      </c>
      <c r="N69" s="822">
        <v>3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2042</v>
      </c>
      <c r="C70" s="822" t="s">
        <v>2048</v>
      </c>
      <c r="D70" s="823" t="s">
        <v>3207</v>
      </c>
      <c r="E70" s="824" t="s">
        <v>2056</v>
      </c>
      <c r="F70" s="822" t="s">
        <v>2043</v>
      </c>
      <c r="G70" s="822" t="s">
        <v>2087</v>
      </c>
      <c r="H70" s="822" t="s">
        <v>329</v>
      </c>
      <c r="I70" s="822" t="s">
        <v>2188</v>
      </c>
      <c r="J70" s="822" t="s">
        <v>2184</v>
      </c>
      <c r="K70" s="822" t="s">
        <v>2182</v>
      </c>
      <c r="L70" s="825">
        <v>430.05</v>
      </c>
      <c r="M70" s="825">
        <v>430.05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2042</v>
      </c>
      <c r="C71" s="822" t="s">
        <v>2048</v>
      </c>
      <c r="D71" s="823" t="s">
        <v>3207</v>
      </c>
      <c r="E71" s="824" t="s">
        <v>2056</v>
      </c>
      <c r="F71" s="822" t="s">
        <v>2043</v>
      </c>
      <c r="G71" s="822" t="s">
        <v>2189</v>
      </c>
      <c r="H71" s="822" t="s">
        <v>622</v>
      </c>
      <c r="I71" s="822" t="s">
        <v>1749</v>
      </c>
      <c r="J71" s="822" t="s">
        <v>1750</v>
      </c>
      <c r="K71" s="822" t="s">
        <v>1751</v>
      </c>
      <c r="L71" s="825">
        <v>229.38</v>
      </c>
      <c r="M71" s="825">
        <v>458.76</v>
      </c>
      <c r="N71" s="822">
        <v>2</v>
      </c>
      <c r="O71" s="826">
        <v>1.5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2042</v>
      </c>
      <c r="C72" s="822" t="s">
        <v>2048</v>
      </c>
      <c r="D72" s="823" t="s">
        <v>3207</v>
      </c>
      <c r="E72" s="824" t="s">
        <v>2056</v>
      </c>
      <c r="F72" s="822" t="s">
        <v>2043</v>
      </c>
      <c r="G72" s="822" t="s">
        <v>2069</v>
      </c>
      <c r="H72" s="822" t="s">
        <v>329</v>
      </c>
      <c r="I72" s="822" t="s">
        <v>2190</v>
      </c>
      <c r="J72" s="822" t="s">
        <v>2101</v>
      </c>
      <c r="K72" s="822" t="s">
        <v>1323</v>
      </c>
      <c r="L72" s="825">
        <v>32.76</v>
      </c>
      <c r="M72" s="825">
        <v>32.76</v>
      </c>
      <c r="N72" s="822">
        <v>1</v>
      </c>
      <c r="O72" s="826">
        <v>1</v>
      </c>
      <c r="P72" s="825">
        <v>32.76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50</v>
      </c>
      <c r="B73" s="822" t="s">
        <v>2042</v>
      </c>
      <c r="C73" s="822" t="s">
        <v>2048</v>
      </c>
      <c r="D73" s="823" t="s">
        <v>3207</v>
      </c>
      <c r="E73" s="824" t="s">
        <v>2056</v>
      </c>
      <c r="F73" s="822" t="s">
        <v>2043</v>
      </c>
      <c r="G73" s="822" t="s">
        <v>2069</v>
      </c>
      <c r="H73" s="822" t="s">
        <v>622</v>
      </c>
      <c r="I73" s="822" t="s">
        <v>1759</v>
      </c>
      <c r="J73" s="822" t="s">
        <v>695</v>
      </c>
      <c r="K73" s="822" t="s">
        <v>733</v>
      </c>
      <c r="L73" s="825">
        <v>117.03</v>
      </c>
      <c r="M73" s="825">
        <v>585.15</v>
      </c>
      <c r="N73" s="822">
        <v>5</v>
      </c>
      <c r="O73" s="826">
        <v>4</v>
      </c>
      <c r="P73" s="825">
        <v>117.03</v>
      </c>
      <c r="Q73" s="827">
        <v>0.2</v>
      </c>
      <c r="R73" s="822">
        <v>1</v>
      </c>
      <c r="S73" s="827">
        <v>0.2</v>
      </c>
      <c r="T73" s="826">
        <v>1</v>
      </c>
      <c r="U73" s="828">
        <v>0.25</v>
      </c>
    </row>
    <row r="74" spans="1:21" ht="14.45" customHeight="1" x14ac:dyDescent="0.2">
      <c r="A74" s="821">
        <v>50</v>
      </c>
      <c r="B74" s="822" t="s">
        <v>2042</v>
      </c>
      <c r="C74" s="822" t="s">
        <v>2048</v>
      </c>
      <c r="D74" s="823" t="s">
        <v>3207</v>
      </c>
      <c r="E74" s="824" t="s">
        <v>2056</v>
      </c>
      <c r="F74" s="822" t="s">
        <v>2043</v>
      </c>
      <c r="G74" s="822" t="s">
        <v>2069</v>
      </c>
      <c r="H74" s="822" t="s">
        <v>622</v>
      </c>
      <c r="I74" s="822" t="s">
        <v>1758</v>
      </c>
      <c r="J74" s="822" t="s">
        <v>695</v>
      </c>
      <c r="K74" s="822" t="s">
        <v>698</v>
      </c>
      <c r="L74" s="825">
        <v>17.559999999999999</v>
      </c>
      <c r="M74" s="825">
        <v>193.15999999999997</v>
      </c>
      <c r="N74" s="822">
        <v>11</v>
      </c>
      <c r="O74" s="826">
        <v>4.5</v>
      </c>
      <c r="P74" s="825">
        <v>17.559999999999999</v>
      </c>
      <c r="Q74" s="827">
        <v>9.0909090909090912E-2</v>
      </c>
      <c r="R74" s="822">
        <v>1</v>
      </c>
      <c r="S74" s="827">
        <v>9.0909090909090912E-2</v>
      </c>
      <c r="T74" s="826">
        <v>1</v>
      </c>
      <c r="U74" s="828">
        <v>0.22222222222222221</v>
      </c>
    </row>
    <row r="75" spans="1:21" ht="14.45" customHeight="1" x14ac:dyDescent="0.2">
      <c r="A75" s="821">
        <v>50</v>
      </c>
      <c r="B75" s="822" t="s">
        <v>2042</v>
      </c>
      <c r="C75" s="822" t="s">
        <v>2048</v>
      </c>
      <c r="D75" s="823" t="s">
        <v>3207</v>
      </c>
      <c r="E75" s="824" t="s">
        <v>2056</v>
      </c>
      <c r="F75" s="822" t="s">
        <v>2043</v>
      </c>
      <c r="G75" s="822" t="s">
        <v>2191</v>
      </c>
      <c r="H75" s="822" t="s">
        <v>329</v>
      </c>
      <c r="I75" s="822" t="s">
        <v>2192</v>
      </c>
      <c r="J75" s="822" t="s">
        <v>2193</v>
      </c>
      <c r="K75" s="822" t="s">
        <v>2194</v>
      </c>
      <c r="L75" s="825">
        <v>134.44999999999999</v>
      </c>
      <c r="M75" s="825">
        <v>268.89999999999998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2042</v>
      </c>
      <c r="C76" s="822" t="s">
        <v>2048</v>
      </c>
      <c r="D76" s="823" t="s">
        <v>3207</v>
      </c>
      <c r="E76" s="824" t="s">
        <v>2056</v>
      </c>
      <c r="F76" s="822" t="s">
        <v>2043</v>
      </c>
      <c r="G76" s="822" t="s">
        <v>2191</v>
      </c>
      <c r="H76" s="822" t="s">
        <v>329</v>
      </c>
      <c r="I76" s="822" t="s">
        <v>2195</v>
      </c>
      <c r="J76" s="822" t="s">
        <v>2196</v>
      </c>
      <c r="K76" s="822" t="s">
        <v>2194</v>
      </c>
      <c r="L76" s="825">
        <v>134.44999999999999</v>
      </c>
      <c r="M76" s="825">
        <v>134.44999999999999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50</v>
      </c>
      <c r="B77" s="822" t="s">
        <v>2042</v>
      </c>
      <c r="C77" s="822" t="s">
        <v>2048</v>
      </c>
      <c r="D77" s="823" t="s">
        <v>3207</v>
      </c>
      <c r="E77" s="824" t="s">
        <v>2056</v>
      </c>
      <c r="F77" s="822" t="s">
        <v>2043</v>
      </c>
      <c r="G77" s="822" t="s">
        <v>2197</v>
      </c>
      <c r="H77" s="822" t="s">
        <v>329</v>
      </c>
      <c r="I77" s="822" t="s">
        <v>2198</v>
      </c>
      <c r="J77" s="822" t="s">
        <v>2199</v>
      </c>
      <c r="K77" s="822" t="s">
        <v>726</v>
      </c>
      <c r="L77" s="825">
        <v>78.33</v>
      </c>
      <c r="M77" s="825">
        <v>156.66</v>
      </c>
      <c r="N77" s="822">
        <v>2</v>
      </c>
      <c r="O77" s="826">
        <v>1</v>
      </c>
      <c r="P77" s="825">
        <v>156.66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50</v>
      </c>
      <c r="B78" s="822" t="s">
        <v>2042</v>
      </c>
      <c r="C78" s="822" t="s">
        <v>2048</v>
      </c>
      <c r="D78" s="823" t="s">
        <v>3207</v>
      </c>
      <c r="E78" s="824" t="s">
        <v>2056</v>
      </c>
      <c r="F78" s="822" t="s">
        <v>2043</v>
      </c>
      <c r="G78" s="822" t="s">
        <v>2200</v>
      </c>
      <c r="H78" s="822" t="s">
        <v>329</v>
      </c>
      <c r="I78" s="822" t="s">
        <v>2201</v>
      </c>
      <c r="J78" s="822" t="s">
        <v>2202</v>
      </c>
      <c r="K78" s="822" t="s">
        <v>2203</v>
      </c>
      <c r="L78" s="825">
        <v>1771.84</v>
      </c>
      <c r="M78" s="825">
        <v>15946.559999999998</v>
      </c>
      <c r="N78" s="822">
        <v>9</v>
      </c>
      <c r="O78" s="826">
        <v>2.5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2042</v>
      </c>
      <c r="C79" s="822" t="s">
        <v>2048</v>
      </c>
      <c r="D79" s="823" t="s">
        <v>3207</v>
      </c>
      <c r="E79" s="824" t="s">
        <v>2056</v>
      </c>
      <c r="F79" s="822" t="s">
        <v>2043</v>
      </c>
      <c r="G79" s="822" t="s">
        <v>2200</v>
      </c>
      <c r="H79" s="822" t="s">
        <v>329</v>
      </c>
      <c r="I79" s="822" t="s">
        <v>2204</v>
      </c>
      <c r="J79" s="822" t="s">
        <v>2202</v>
      </c>
      <c r="K79" s="822" t="s">
        <v>2205</v>
      </c>
      <c r="L79" s="825">
        <v>1544.99</v>
      </c>
      <c r="M79" s="825">
        <v>13904.91</v>
      </c>
      <c r="N79" s="822">
        <v>9</v>
      </c>
      <c r="O79" s="826">
        <v>3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2042</v>
      </c>
      <c r="C80" s="822" t="s">
        <v>2048</v>
      </c>
      <c r="D80" s="823" t="s">
        <v>3207</v>
      </c>
      <c r="E80" s="824" t="s">
        <v>2056</v>
      </c>
      <c r="F80" s="822" t="s">
        <v>2043</v>
      </c>
      <c r="G80" s="822" t="s">
        <v>2206</v>
      </c>
      <c r="H80" s="822" t="s">
        <v>622</v>
      </c>
      <c r="I80" s="822" t="s">
        <v>2207</v>
      </c>
      <c r="J80" s="822" t="s">
        <v>2208</v>
      </c>
      <c r="K80" s="822" t="s">
        <v>2209</v>
      </c>
      <c r="L80" s="825">
        <v>176.32</v>
      </c>
      <c r="M80" s="825">
        <v>176.32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2042</v>
      </c>
      <c r="C81" s="822" t="s">
        <v>2048</v>
      </c>
      <c r="D81" s="823" t="s">
        <v>3207</v>
      </c>
      <c r="E81" s="824" t="s">
        <v>2056</v>
      </c>
      <c r="F81" s="822" t="s">
        <v>2043</v>
      </c>
      <c r="G81" s="822" t="s">
        <v>2210</v>
      </c>
      <c r="H81" s="822" t="s">
        <v>329</v>
      </c>
      <c r="I81" s="822" t="s">
        <v>2211</v>
      </c>
      <c r="J81" s="822" t="s">
        <v>2212</v>
      </c>
      <c r="K81" s="822" t="s">
        <v>2213</v>
      </c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2042</v>
      </c>
      <c r="C82" s="822" t="s">
        <v>2048</v>
      </c>
      <c r="D82" s="823" t="s">
        <v>3207</v>
      </c>
      <c r="E82" s="824" t="s">
        <v>2056</v>
      </c>
      <c r="F82" s="822" t="s">
        <v>2043</v>
      </c>
      <c r="G82" s="822" t="s">
        <v>2214</v>
      </c>
      <c r="H82" s="822" t="s">
        <v>329</v>
      </c>
      <c r="I82" s="822" t="s">
        <v>2215</v>
      </c>
      <c r="J82" s="822" t="s">
        <v>2216</v>
      </c>
      <c r="K82" s="822" t="s">
        <v>2217</v>
      </c>
      <c r="L82" s="825">
        <v>23.72</v>
      </c>
      <c r="M82" s="825">
        <v>71.16</v>
      </c>
      <c r="N82" s="822">
        <v>3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50</v>
      </c>
      <c r="B83" s="822" t="s">
        <v>2042</v>
      </c>
      <c r="C83" s="822" t="s">
        <v>2048</v>
      </c>
      <c r="D83" s="823" t="s">
        <v>3207</v>
      </c>
      <c r="E83" s="824" t="s">
        <v>2056</v>
      </c>
      <c r="F83" s="822" t="s">
        <v>2043</v>
      </c>
      <c r="G83" s="822" t="s">
        <v>2218</v>
      </c>
      <c r="H83" s="822" t="s">
        <v>329</v>
      </c>
      <c r="I83" s="822" t="s">
        <v>2219</v>
      </c>
      <c r="J83" s="822" t="s">
        <v>2220</v>
      </c>
      <c r="K83" s="822" t="s">
        <v>2221</v>
      </c>
      <c r="L83" s="825">
        <v>52.87</v>
      </c>
      <c r="M83" s="825">
        <v>52.87</v>
      </c>
      <c r="N83" s="822">
        <v>1</v>
      </c>
      <c r="O83" s="826">
        <v>1</v>
      </c>
      <c r="P83" s="825">
        <v>52.87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50</v>
      </c>
      <c r="B84" s="822" t="s">
        <v>2042</v>
      </c>
      <c r="C84" s="822" t="s">
        <v>2048</v>
      </c>
      <c r="D84" s="823" t="s">
        <v>3207</v>
      </c>
      <c r="E84" s="824" t="s">
        <v>2056</v>
      </c>
      <c r="F84" s="822" t="s">
        <v>2043</v>
      </c>
      <c r="G84" s="822" t="s">
        <v>2222</v>
      </c>
      <c r="H84" s="822" t="s">
        <v>329</v>
      </c>
      <c r="I84" s="822" t="s">
        <v>2223</v>
      </c>
      <c r="J84" s="822" t="s">
        <v>759</v>
      </c>
      <c r="K84" s="822" t="s">
        <v>2224</v>
      </c>
      <c r="L84" s="825">
        <v>182.22</v>
      </c>
      <c r="M84" s="825">
        <v>182.22</v>
      </c>
      <c r="N84" s="822">
        <v>1</v>
      </c>
      <c r="O84" s="826">
        <v>1</v>
      </c>
      <c r="P84" s="825">
        <v>182.22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50</v>
      </c>
      <c r="B85" s="822" t="s">
        <v>2042</v>
      </c>
      <c r="C85" s="822" t="s">
        <v>2048</v>
      </c>
      <c r="D85" s="823" t="s">
        <v>3207</v>
      </c>
      <c r="E85" s="824" t="s">
        <v>2056</v>
      </c>
      <c r="F85" s="822" t="s">
        <v>2043</v>
      </c>
      <c r="G85" s="822" t="s">
        <v>2225</v>
      </c>
      <c r="H85" s="822" t="s">
        <v>329</v>
      </c>
      <c r="I85" s="822" t="s">
        <v>2226</v>
      </c>
      <c r="J85" s="822" t="s">
        <v>1306</v>
      </c>
      <c r="K85" s="822" t="s">
        <v>2227</v>
      </c>
      <c r="L85" s="825">
        <v>0</v>
      </c>
      <c r="M85" s="825">
        <v>0</v>
      </c>
      <c r="N85" s="822">
        <v>3</v>
      </c>
      <c r="O85" s="826">
        <v>2</v>
      </c>
      <c r="P85" s="825">
        <v>0</v>
      </c>
      <c r="Q85" s="827"/>
      <c r="R85" s="822">
        <v>3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50</v>
      </c>
      <c r="B86" s="822" t="s">
        <v>2042</v>
      </c>
      <c r="C86" s="822" t="s">
        <v>2048</v>
      </c>
      <c r="D86" s="823" t="s">
        <v>3207</v>
      </c>
      <c r="E86" s="824" t="s">
        <v>2056</v>
      </c>
      <c r="F86" s="822" t="s">
        <v>2043</v>
      </c>
      <c r="G86" s="822" t="s">
        <v>2228</v>
      </c>
      <c r="H86" s="822" t="s">
        <v>329</v>
      </c>
      <c r="I86" s="822" t="s">
        <v>2229</v>
      </c>
      <c r="J86" s="822" t="s">
        <v>1107</v>
      </c>
      <c r="K86" s="822" t="s">
        <v>1108</v>
      </c>
      <c r="L86" s="825">
        <v>124.49</v>
      </c>
      <c r="M86" s="825">
        <v>124.49</v>
      </c>
      <c r="N86" s="822">
        <v>1</v>
      </c>
      <c r="O86" s="826">
        <v>1</v>
      </c>
      <c r="P86" s="825">
        <v>124.49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50</v>
      </c>
      <c r="B87" s="822" t="s">
        <v>2042</v>
      </c>
      <c r="C87" s="822" t="s">
        <v>2048</v>
      </c>
      <c r="D87" s="823" t="s">
        <v>3207</v>
      </c>
      <c r="E87" s="824" t="s">
        <v>2056</v>
      </c>
      <c r="F87" s="822" t="s">
        <v>2043</v>
      </c>
      <c r="G87" s="822" t="s">
        <v>2107</v>
      </c>
      <c r="H87" s="822" t="s">
        <v>622</v>
      </c>
      <c r="I87" s="822" t="s">
        <v>1944</v>
      </c>
      <c r="J87" s="822" t="s">
        <v>860</v>
      </c>
      <c r="K87" s="822" t="s">
        <v>1945</v>
      </c>
      <c r="L87" s="825">
        <v>42.51</v>
      </c>
      <c r="M87" s="825">
        <v>170.04</v>
      </c>
      <c r="N87" s="822">
        <v>4</v>
      </c>
      <c r="O87" s="826">
        <v>3.5</v>
      </c>
      <c r="P87" s="825">
        <v>42.51</v>
      </c>
      <c r="Q87" s="827">
        <v>0.25</v>
      </c>
      <c r="R87" s="822">
        <v>1</v>
      </c>
      <c r="S87" s="827">
        <v>0.25</v>
      </c>
      <c r="T87" s="826">
        <v>1</v>
      </c>
      <c r="U87" s="828">
        <v>0.2857142857142857</v>
      </c>
    </row>
    <row r="88" spans="1:21" ht="14.45" customHeight="1" x14ac:dyDescent="0.2">
      <c r="A88" s="821">
        <v>50</v>
      </c>
      <c r="B88" s="822" t="s">
        <v>2042</v>
      </c>
      <c r="C88" s="822" t="s">
        <v>2048</v>
      </c>
      <c r="D88" s="823" t="s">
        <v>3207</v>
      </c>
      <c r="E88" s="824" t="s">
        <v>2056</v>
      </c>
      <c r="F88" s="822" t="s">
        <v>2043</v>
      </c>
      <c r="G88" s="822" t="s">
        <v>2107</v>
      </c>
      <c r="H88" s="822" t="s">
        <v>622</v>
      </c>
      <c r="I88" s="822" t="s">
        <v>1732</v>
      </c>
      <c r="J88" s="822" t="s">
        <v>860</v>
      </c>
      <c r="K88" s="822" t="s">
        <v>1733</v>
      </c>
      <c r="L88" s="825">
        <v>85.02</v>
      </c>
      <c r="M88" s="825">
        <v>340.08</v>
      </c>
      <c r="N88" s="822">
        <v>4</v>
      </c>
      <c r="O88" s="826">
        <v>2</v>
      </c>
      <c r="P88" s="825">
        <v>170.04</v>
      </c>
      <c r="Q88" s="827">
        <v>0.5</v>
      </c>
      <c r="R88" s="822">
        <v>2</v>
      </c>
      <c r="S88" s="827">
        <v>0.5</v>
      </c>
      <c r="T88" s="826">
        <v>1</v>
      </c>
      <c r="U88" s="828">
        <v>0.5</v>
      </c>
    </row>
    <row r="89" spans="1:21" ht="14.45" customHeight="1" x14ac:dyDescent="0.2">
      <c r="A89" s="821">
        <v>50</v>
      </c>
      <c r="B89" s="822" t="s">
        <v>2042</v>
      </c>
      <c r="C89" s="822" t="s">
        <v>2048</v>
      </c>
      <c r="D89" s="823" t="s">
        <v>3207</v>
      </c>
      <c r="E89" s="824" t="s">
        <v>2056</v>
      </c>
      <c r="F89" s="822" t="s">
        <v>2043</v>
      </c>
      <c r="G89" s="822" t="s">
        <v>2230</v>
      </c>
      <c r="H89" s="822" t="s">
        <v>329</v>
      </c>
      <c r="I89" s="822" t="s">
        <v>2231</v>
      </c>
      <c r="J89" s="822" t="s">
        <v>2232</v>
      </c>
      <c r="K89" s="822" t="s">
        <v>2233</v>
      </c>
      <c r="L89" s="825">
        <v>168.78</v>
      </c>
      <c r="M89" s="825">
        <v>337.56</v>
      </c>
      <c r="N89" s="822">
        <v>2</v>
      </c>
      <c r="O89" s="826">
        <v>1.5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2042</v>
      </c>
      <c r="C90" s="822" t="s">
        <v>2048</v>
      </c>
      <c r="D90" s="823" t="s">
        <v>3207</v>
      </c>
      <c r="E90" s="824" t="s">
        <v>2056</v>
      </c>
      <c r="F90" s="822" t="s">
        <v>2043</v>
      </c>
      <c r="G90" s="822" t="s">
        <v>2230</v>
      </c>
      <c r="H90" s="822" t="s">
        <v>329</v>
      </c>
      <c r="I90" s="822" t="s">
        <v>2234</v>
      </c>
      <c r="J90" s="822" t="s">
        <v>2235</v>
      </c>
      <c r="K90" s="822" t="s">
        <v>2236</v>
      </c>
      <c r="L90" s="825">
        <v>84.39</v>
      </c>
      <c r="M90" s="825">
        <v>168.78</v>
      </c>
      <c r="N90" s="822">
        <v>2</v>
      </c>
      <c r="O90" s="826">
        <v>0.5</v>
      </c>
      <c r="P90" s="825">
        <v>168.78</v>
      </c>
      <c r="Q90" s="827">
        <v>1</v>
      </c>
      <c r="R90" s="822">
        <v>2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50</v>
      </c>
      <c r="B91" s="822" t="s">
        <v>2042</v>
      </c>
      <c r="C91" s="822" t="s">
        <v>2048</v>
      </c>
      <c r="D91" s="823" t="s">
        <v>3207</v>
      </c>
      <c r="E91" s="824" t="s">
        <v>2056</v>
      </c>
      <c r="F91" s="822" t="s">
        <v>2043</v>
      </c>
      <c r="G91" s="822" t="s">
        <v>2230</v>
      </c>
      <c r="H91" s="822" t="s">
        <v>329</v>
      </c>
      <c r="I91" s="822" t="s">
        <v>2237</v>
      </c>
      <c r="J91" s="822" t="s">
        <v>2238</v>
      </c>
      <c r="K91" s="822" t="s">
        <v>2239</v>
      </c>
      <c r="L91" s="825">
        <v>50.64</v>
      </c>
      <c r="M91" s="825">
        <v>50.64</v>
      </c>
      <c r="N91" s="822">
        <v>1</v>
      </c>
      <c r="O91" s="826">
        <v>1</v>
      </c>
      <c r="P91" s="825">
        <v>50.64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50</v>
      </c>
      <c r="B92" s="822" t="s">
        <v>2042</v>
      </c>
      <c r="C92" s="822" t="s">
        <v>2048</v>
      </c>
      <c r="D92" s="823" t="s">
        <v>3207</v>
      </c>
      <c r="E92" s="824" t="s">
        <v>2056</v>
      </c>
      <c r="F92" s="822" t="s">
        <v>2043</v>
      </c>
      <c r="G92" s="822" t="s">
        <v>2240</v>
      </c>
      <c r="H92" s="822" t="s">
        <v>329</v>
      </c>
      <c r="I92" s="822" t="s">
        <v>2241</v>
      </c>
      <c r="J92" s="822" t="s">
        <v>2242</v>
      </c>
      <c r="K92" s="822" t="s">
        <v>2243</v>
      </c>
      <c r="L92" s="825">
        <v>140.72</v>
      </c>
      <c r="M92" s="825">
        <v>422.15999999999997</v>
      </c>
      <c r="N92" s="822">
        <v>3</v>
      </c>
      <c r="O92" s="826">
        <v>1</v>
      </c>
      <c r="P92" s="825">
        <v>422.15999999999997</v>
      </c>
      <c r="Q92" s="827">
        <v>1</v>
      </c>
      <c r="R92" s="822">
        <v>3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50</v>
      </c>
      <c r="B93" s="822" t="s">
        <v>2042</v>
      </c>
      <c r="C93" s="822" t="s">
        <v>2048</v>
      </c>
      <c r="D93" s="823" t="s">
        <v>3207</v>
      </c>
      <c r="E93" s="824" t="s">
        <v>2056</v>
      </c>
      <c r="F93" s="822" t="s">
        <v>2043</v>
      </c>
      <c r="G93" s="822" t="s">
        <v>2244</v>
      </c>
      <c r="H93" s="822" t="s">
        <v>329</v>
      </c>
      <c r="I93" s="822" t="s">
        <v>2245</v>
      </c>
      <c r="J93" s="822" t="s">
        <v>912</v>
      </c>
      <c r="K93" s="822" t="s">
        <v>2246</v>
      </c>
      <c r="L93" s="825">
        <v>35.25</v>
      </c>
      <c r="M93" s="825">
        <v>35.25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2042</v>
      </c>
      <c r="C94" s="822" t="s">
        <v>2048</v>
      </c>
      <c r="D94" s="823" t="s">
        <v>3207</v>
      </c>
      <c r="E94" s="824" t="s">
        <v>2056</v>
      </c>
      <c r="F94" s="822" t="s">
        <v>2043</v>
      </c>
      <c r="G94" s="822" t="s">
        <v>2247</v>
      </c>
      <c r="H94" s="822" t="s">
        <v>329</v>
      </c>
      <c r="I94" s="822" t="s">
        <v>2248</v>
      </c>
      <c r="J94" s="822" t="s">
        <v>992</v>
      </c>
      <c r="K94" s="822" t="s">
        <v>2249</v>
      </c>
      <c r="L94" s="825">
        <v>166.1</v>
      </c>
      <c r="M94" s="825">
        <v>498.29999999999995</v>
      </c>
      <c r="N94" s="822">
        <v>3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2042</v>
      </c>
      <c r="C95" s="822" t="s">
        <v>2048</v>
      </c>
      <c r="D95" s="823" t="s">
        <v>3207</v>
      </c>
      <c r="E95" s="824" t="s">
        <v>2056</v>
      </c>
      <c r="F95" s="822" t="s">
        <v>2043</v>
      </c>
      <c r="G95" s="822" t="s">
        <v>2250</v>
      </c>
      <c r="H95" s="822" t="s">
        <v>329</v>
      </c>
      <c r="I95" s="822" t="s">
        <v>2251</v>
      </c>
      <c r="J95" s="822" t="s">
        <v>1221</v>
      </c>
      <c r="K95" s="822" t="s">
        <v>2252</v>
      </c>
      <c r="L95" s="825">
        <v>42.14</v>
      </c>
      <c r="M95" s="825">
        <v>42.14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50</v>
      </c>
      <c r="B96" s="822" t="s">
        <v>2042</v>
      </c>
      <c r="C96" s="822" t="s">
        <v>2048</v>
      </c>
      <c r="D96" s="823" t="s">
        <v>3207</v>
      </c>
      <c r="E96" s="824" t="s">
        <v>2056</v>
      </c>
      <c r="F96" s="822" t="s">
        <v>2043</v>
      </c>
      <c r="G96" s="822" t="s">
        <v>2253</v>
      </c>
      <c r="H96" s="822" t="s">
        <v>329</v>
      </c>
      <c r="I96" s="822" t="s">
        <v>2254</v>
      </c>
      <c r="J96" s="822" t="s">
        <v>2255</v>
      </c>
      <c r="K96" s="822" t="s">
        <v>2256</v>
      </c>
      <c r="L96" s="825">
        <v>8.7899999999999991</v>
      </c>
      <c r="M96" s="825">
        <v>8.7899999999999991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2042</v>
      </c>
      <c r="C97" s="822" t="s">
        <v>2048</v>
      </c>
      <c r="D97" s="823" t="s">
        <v>3207</v>
      </c>
      <c r="E97" s="824" t="s">
        <v>2056</v>
      </c>
      <c r="F97" s="822" t="s">
        <v>2043</v>
      </c>
      <c r="G97" s="822" t="s">
        <v>2257</v>
      </c>
      <c r="H97" s="822" t="s">
        <v>329</v>
      </c>
      <c r="I97" s="822" t="s">
        <v>2258</v>
      </c>
      <c r="J97" s="822" t="s">
        <v>1520</v>
      </c>
      <c r="K97" s="822" t="s">
        <v>2194</v>
      </c>
      <c r="L97" s="825">
        <v>111.72</v>
      </c>
      <c r="M97" s="825">
        <v>223.44</v>
      </c>
      <c r="N97" s="822">
        <v>2</v>
      </c>
      <c r="O97" s="826">
        <v>1</v>
      </c>
      <c r="P97" s="825">
        <v>223.44</v>
      </c>
      <c r="Q97" s="827">
        <v>1</v>
      </c>
      <c r="R97" s="822">
        <v>2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50</v>
      </c>
      <c r="B98" s="822" t="s">
        <v>2042</v>
      </c>
      <c r="C98" s="822" t="s">
        <v>2048</v>
      </c>
      <c r="D98" s="823" t="s">
        <v>3207</v>
      </c>
      <c r="E98" s="824" t="s">
        <v>2056</v>
      </c>
      <c r="F98" s="822" t="s">
        <v>2043</v>
      </c>
      <c r="G98" s="822" t="s">
        <v>2110</v>
      </c>
      <c r="H98" s="822" t="s">
        <v>622</v>
      </c>
      <c r="I98" s="822" t="s">
        <v>1708</v>
      </c>
      <c r="J98" s="822" t="s">
        <v>1709</v>
      </c>
      <c r="K98" s="822" t="s">
        <v>1710</v>
      </c>
      <c r="L98" s="825">
        <v>93.43</v>
      </c>
      <c r="M98" s="825">
        <v>747.44</v>
      </c>
      <c r="N98" s="822">
        <v>8</v>
      </c>
      <c r="O98" s="826">
        <v>3.5</v>
      </c>
      <c r="P98" s="825">
        <v>373.72</v>
      </c>
      <c r="Q98" s="827">
        <v>0.5</v>
      </c>
      <c r="R98" s="822">
        <v>4</v>
      </c>
      <c r="S98" s="827">
        <v>0.5</v>
      </c>
      <c r="T98" s="826">
        <v>1.5</v>
      </c>
      <c r="U98" s="828">
        <v>0.42857142857142855</v>
      </c>
    </row>
    <row r="99" spans="1:21" ht="14.45" customHeight="1" x14ac:dyDescent="0.2">
      <c r="A99" s="821">
        <v>50</v>
      </c>
      <c r="B99" s="822" t="s">
        <v>2042</v>
      </c>
      <c r="C99" s="822" t="s">
        <v>2048</v>
      </c>
      <c r="D99" s="823" t="s">
        <v>3207</v>
      </c>
      <c r="E99" s="824" t="s">
        <v>2056</v>
      </c>
      <c r="F99" s="822" t="s">
        <v>2043</v>
      </c>
      <c r="G99" s="822" t="s">
        <v>2111</v>
      </c>
      <c r="H99" s="822" t="s">
        <v>329</v>
      </c>
      <c r="I99" s="822" t="s">
        <v>2112</v>
      </c>
      <c r="J99" s="822" t="s">
        <v>2113</v>
      </c>
      <c r="K99" s="822" t="s">
        <v>2114</v>
      </c>
      <c r="L99" s="825">
        <v>577.88</v>
      </c>
      <c r="M99" s="825">
        <v>577.88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2042</v>
      </c>
      <c r="C100" s="822" t="s">
        <v>2048</v>
      </c>
      <c r="D100" s="823" t="s">
        <v>3207</v>
      </c>
      <c r="E100" s="824" t="s">
        <v>2056</v>
      </c>
      <c r="F100" s="822" t="s">
        <v>2043</v>
      </c>
      <c r="G100" s="822" t="s">
        <v>2073</v>
      </c>
      <c r="H100" s="822" t="s">
        <v>329</v>
      </c>
      <c r="I100" s="822" t="s">
        <v>2259</v>
      </c>
      <c r="J100" s="822" t="s">
        <v>650</v>
      </c>
      <c r="K100" s="822" t="s">
        <v>2260</v>
      </c>
      <c r="L100" s="825">
        <v>31.65</v>
      </c>
      <c r="M100" s="825">
        <v>158.25</v>
      </c>
      <c r="N100" s="822">
        <v>5</v>
      </c>
      <c r="O100" s="826">
        <v>2</v>
      </c>
      <c r="P100" s="825">
        <v>63.3</v>
      </c>
      <c r="Q100" s="827">
        <v>0.39999999999999997</v>
      </c>
      <c r="R100" s="822">
        <v>2</v>
      </c>
      <c r="S100" s="827">
        <v>0.4</v>
      </c>
      <c r="T100" s="826">
        <v>0.5</v>
      </c>
      <c r="U100" s="828">
        <v>0.25</v>
      </c>
    </row>
    <row r="101" spans="1:21" ht="14.45" customHeight="1" x14ac:dyDescent="0.2">
      <c r="A101" s="821">
        <v>50</v>
      </c>
      <c r="B101" s="822" t="s">
        <v>2042</v>
      </c>
      <c r="C101" s="822" t="s">
        <v>2048</v>
      </c>
      <c r="D101" s="823" t="s">
        <v>3207</v>
      </c>
      <c r="E101" s="824" t="s">
        <v>2056</v>
      </c>
      <c r="F101" s="822" t="s">
        <v>2043</v>
      </c>
      <c r="G101" s="822" t="s">
        <v>2073</v>
      </c>
      <c r="H101" s="822" t="s">
        <v>329</v>
      </c>
      <c r="I101" s="822" t="s">
        <v>2261</v>
      </c>
      <c r="J101" s="822" t="s">
        <v>650</v>
      </c>
      <c r="K101" s="822" t="s">
        <v>632</v>
      </c>
      <c r="L101" s="825">
        <v>58.62</v>
      </c>
      <c r="M101" s="825">
        <v>234.48</v>
      </c>
      <c r="N101" s="822">
        <v>4</v>
      </c>
      <c r="O101" s="826">
        <v>3.5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2042</v>
      </c>
      <c r="C102" s="822" t="s">
        <v>2048</v>
      </c>
      <c r="D102" s="823" t="s">
        <v>3207</v>
      </c>
      <c r="E102" s="824" t="s">
        <v>2056</v>
      </c>
      <c r="F102" s="822" t="s">
        <v>2043</v>
      </c>
      <c r="G102" s="822" t="s">
        <v>2073</v>
      </c>
      <c r="H102" s="822" t="s">
        <v>329</v>
      </c>
      <c r="I102" s="822" t="s">
        <v>2262</v>
      </c>
      <c r="J102" s="822" t="s">
        <v>650</v>
      </c>
      <c r="K102" s="822" t="s">
        <v>2260</v>
      </c>
      <c r="L102" s="825">
        <v>31.65</v>
      </c>
      <c r="M102" s="825">
        <v>31.65</v>
      </c>
      <c r="N102" s="822">
        <v>1</v>
      </c>
      <c r="O102" s="826">
        <v>1</v>
      </c>
      <c r="P102" s="825">
        <v>31.65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50</v>
      </c>
      <c r="B103" s="822" t="s">
        <v>2042</v>
      </c>
      <c r="C103" s="822" t="s">
        <v>2048</v>
      </c>
      <c r="D103" s="823" t="s">
        <v>3207</v>
      </c>
      <c r="E103" s="824" t="s">
        <v>2056</v>
      </c>
      <c r="F103" s="822" t="s">
        <v>2043</v>
      </c>
      <c r="G103" s="822" t="s">
        <v>2263</v>
      </c>
      <c r="H103" s="822" t="s">
        <v>329</v>
      </c>
      <c r="I103" s="822" t="s">
        <v>2264</v>
      </c>
      <c r="J103" s="822" t="s">
        <v>2265</v>
      </c>
      <c r="K103" s="822" t="s">
        <v>2209</v>
      </c>
      <c r="L103" s="825">
        <v>176.32</v>
      </c>
      <c r="M103" s="825">
        <v>176.32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2042</v>
      </c>
      <c r="C104" s="822" t="s">
        <v>2048</v>
      </c>
      <c r="D104" s="823" t="s">
        <v>3207</v>
      </c>
      <c r="E104" s="824" t="s">
        <v>2056</v>
      </c>
      <c r="F104" s="822" t="s">
        <v>2043</v>
      </c>
      <c r="G104" s="822" t="s">
        <v>2266</v>
      </c>
      <c r="H104" s="822" t="s">
        <v>622</v>
      </c>
      <c r="I104" s="822" t="s">
        <v>2267</v>
      </c>
      <c r="J104" s="822" t="s">
        <v>2268</v>
      </c>
      <c r="K104" s="822" t="s">
        <v>2269</v>
      </c>
      <c r="L104" s="825">
        <v>118.65</v>
      </c>
      <c r="M104" s="825">
        <v>118.65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2042</v>
      </c>
      <c r="C105" s="822" t="s">
        <v>2048</v>
      </c>
      <c r="D105" s="823" t="s">
        <v>3207</v>
      </c>
      <c r="E105" s="824" t="s">
        <v>2056</v>
      </c>
      <c r="F105" s="822" t="s">
        <v>2043</v>
      </c>
      <c r="G105" s="822" t="s">
        <v>2266</v>
      </c>
      <c r="H105" s="822" t="s">
        <v>622</v>
      </c>
      <c r="I105" s="822" t="s">
        <v>2270</v>
      </c>
      <c r="J105" s="822" t="s">
        <v>2271</v>
      </c>
      <c r="K105" s="822" t="s">
        <v>2272</v>
      </c>
      <c r="L105" s="825">
        <v>237.31</v>
      </c>
      <c r="M105" s="825">
        <v>474.62</v>
      </c>
      <c r="N105" s="822">
        <v>2</v>
      </c>
      <c r="O105" s="826">
        <v>1.5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2042</v>
      </c>
      <c r="C106" s="822" t="s">
        <v>2048</v>
      </c>
      <c r="D106" s="823" t="s">
        <v>3207</v>
      </c>
      <c r="E106" s="824" t="s">
        <v>2056</v>
      </c>
      <c r="F106" s="822" t="s">
        <v>2043</v>
      </c>
      <c r="G106" s="822" t="s">
        <v>2273</v>
      </c>
      <c r="H106" s="822" t="s">
        <v>622</v>
      </c>
      <c r="I106" s="822" t="s">
        <v>2274</v>
      </c>
      <c r="J106" s="822" t="s">
        <v>2275</v>
      </c>
      <c r="K106" s="822" t="s">
        <v>2276</v>
      </c>
      <c r="L106" s="825">
        <v>140.96</v>
      </c>
      <c r="M106" s="825">
        <v>140.96</v>
      </c>
      <c r="N106" s="822">
        <v>1</v>
      </c>
      <c r="O106" s="826">
        <v>1</v>
      </c>
      <c r="P106" s="825">
        <v>140.96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50</v>
      </c>
      <c r="B107" s="822" t="s">
        <v>2042</v>
      </c>
      <c r="C107" s="822" t="s">
        <v>2048</v>
      </c>
      <c r="D107" s="823" t="s">
        <v>3207</v>
      </c>
      <c r="E107" s="824" t="s">
        <v>2056</v>
      </c>
      <c r="F107" s="822" t="s">
        <v>2043</v>
      </c>
      <c r="G107" s="822" t="s">
        <v>2088</v>
      </c>
      <c r="H107" s="822" t="s">
        <v>329</v>
      </c>
      <c r="I107" s="822" t="s">
        <v>2089</v>
      </c>
      <c r="J107" s="822" t="s">
        <v>682</v>
      </c>
      <c r="K107" s="822" t="s">
        <v>2090</v>
      </c>
      <c r="L107" s="825">
        <v>10.65</v>
      </c>
      <c r="M107" s="825">
        <v>10.65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2042</v>
      </c>
      <c r="C108" s="822" t="s">
        <v>2048</v>
      </c>
      <c r="D108" s="823" t="s">
        <v>3207</v>
      </c>
      <c r="E108" s="824" t="s">
        <v>2056</v>
      </c>
      <c r="F108" s="822" t="s">
        <v>2043</v>
      </c>
      <c r="G108" s="822" t="s">
        <v>2088</v>
      </c>
      <c r="H108" s="822" t="s">
        <v>329</v>
      </c>
      <c r="I108" s="822" t="s">
        <v>2277</v>
      </c>
      <c r="J108" s="822" t="s">
        <v>682</v>
      </c>
      <c r="K108" s="822" t="s">
        <v>2278</v>
      </c>
      <c r="L108" s="825">
        <v>117.03</v>
      </c>
      <c r="M108" s="825">
        <v>234.06</v>
      </c>
      <c r="N108" s="822">
        <v>2</v>
      </c>
      <c r="O108" s="826">
        <v>1</v>
      </c>
      <c r="P108" s="825">
        <v>234.06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50</v>
      </c>
      <c r="B109" s="822" t="s">
        <v>2042</v>
      </c>
      <c r="C109" s="822" t="s">
        <v>2048</v>
      </c>
      <c r="D109" s="823" t="s">
        <v>3207</v>
      </c>
      <c r="E109" s="824" t="s">
        <v>2056</v>
      </c>
      <c r="F109" s="822" t="s">
        <v>2043</v>
      </c>
      <c r="G109" s="822" t="s">
        <v>2088</v>
      </c>
      <c r="H109" s="822" t="s">
        <v>329</v>
      </c>
      <c r="I109" s="822" t="s">
        <v>2118</v>
      </c>
      <c r="J109" s="822" t="s">
        <v>682</v>
      </c>
      <c r="K109" s="822" t="s">
        <v>683</v>
      </c>
      <c r="L109" s="825">
        <v>58.52</v>
      </c>
      <c r="M109" s="825">
        <v>117.04</v>
      </c>
      <c r="N109" s="822">
        <v>2</v>
      </c>
      <c r="O109" s="826">
        <v>1.5</v>
      </c>
      <c r="P109" s="825">
        <v>58.52</v>
      </c>
      <c r="Q109" s="827">
        <v>0.5</v>
      </c>
      <c r="R109" s="822">
        <v>1</v>
      </c>
      <c r="S109" s="827">
        <v>0.5</v>
      </c>
      <c r="T109" s="826">
        <v>0.5</v>
      </c>
      <c r="U109" s="828">
        <v>0.33333333333333331</v>
      </c>
    </row>
    <row r="110" spans="1:21" ht="14.45" customHeight="1" x14ac:dyDescent="0.2">
      <c r="A110" s="821">
        <v>50</v>
      </c>
      <c r="B110" s="822" t="s">
        <v>2042</v>
      </c>
      <c r="C110" s="822" t="s">
        <v>2048</v>
      </c>
      <c r="D110" s="823" t="s">
        <v>3207</v>
      </c>
      <c r="E110" s="824" t="s">
        <v>2056</v>
      </c>
      <c r="F110" s="822" t="s">
        <v>2043</v>
      </c>
      <c r="G110" s="822" t="s">
        <v>2121</v>
      </c>
      <c r="H110" s="822" t="s">
        <v>622</v>
      </c>
      <c r="I110" s="822" t="s">
        <v>1693</v>
      </c>
      <c r="J110" s="822" t="s">
        <v>858</v>
      </c>
      <c r="K110" s="822" t="s">
        <v>1694</v>
      </c>
      <c r="L110" s="825">
        <v>1385.62</v>
      </c>
      <c r="M110" s="825">
        <v>2771.24</v>
      </c>
      <c r="N110" s="822">
        <v>2</v>
      </c>
      <c r="O110" s="826">
        <v>1.5</v>
      </c>
      <c r="P110" s="825">
        <v>1385.62</v>
      </c>
      <c r="Q110" s="827">
        <v>0.5</v>
      </c>
      <c r="R110" s="822">
        <v>1</v>
      </c>
      <c r="S110" s="827">
        <v>0.5</v>
      </c>
      <c r="T110" s="826">
        <v>0.5</v>
      </c>
      <c r="U110" s="828">
        <v>0.33333333333333331</v>
      </c>
    </row>
    <row r="111" spans="1:21" ht="14.45" customHeight="1" x14ac:dyDescent="0.2">
      <c r="A111" s="821">
        <v>50</v>
      </c>
      <c r="B111" s="822" t="s">
        <v>2042</v>
      </c>
      <c r="C111" s="822" t="s">
        <v>2048</v>
      </c>
      <c r="D111" s="823" t="s">
        <v>3207</v>
      </c>
      <c r="E111" s="824" t="s">
        <v>2056</v>
      </c>
      <c r="F111" s="822" t="s">
        <v>2043</v>
      </c>
      <c r="G111" s="822" t="s">
        <v>2121</v>
      </c>
      <c r="H111" s="822" t="s">
        <v>622</v>
      </c>
      <c r="I111" s="822" t="s">
        <v>1705</v>
      </c>
      <c r="J111" s="822" t="s">
        <v>852</v>
      </c>
      <c r="K111" s="822" t="s">
        <v>1706</v>
      </c>
      <c r="L111" s="825">
        <v>490.89</v>
      </c>
      <c r="M111" s="825">
        <v>490.89</v>
      </c>
      <c r="N111" s="822">
        <v>1</v>
      </c>
      <c r="O111" s="826">
        <v>1</v>
      </c>
      <c r="P111" s="825">
        <v>490.89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50</v>
      </c>
      <c r="B112" s="822" t="s">
        <v>2042</v>
      </c>
      <c r="C112" s="822" t="s">
        <v>2048</v>
      </c>
      <c r="D112" s="823" t="s">
        <v>3207</v>
      </c>
      <c r="E112" s="824" t="s">
        <v>2056</v>
      </c>
      <c r="F112" s="822" t="s">
        <v>2043</v>
      </c>
      <c r="G112" s="822" t="s">
        <v>2121</v>
      </c>
      <c r="H112" s="822" t="s">
        <v>622</v>
      </c>
      <c r="I112" s="822" t="s">
        <v>1695</v>
      </c>
      <c r="J112" s="822" t="s">
        <v>858</v>
      </c>
      <c r="K112" s="822" t="s">
        <v>1696</v>
      </c>
      <c r="L112" s="825">
        <v>1847.49</v>
      </c>
      <c r="M112" s="825">
        <v>5542.47</v>
      </c>
      <c r="N112" s="822">
        <v>3</v>
      </c>
      <c r="O112" s="826">
        <v>3</v>
      </c>
      <c r="P112" s="825">
        <v>5542.47</v>
      </c>
      <c r="Q112" s="827">
        <v>1</v>
      </c>
      <c r="R112" s="822">
        <v>3</v>
      </c>
      <c r="S112" s="827">
        <v>1</v>
      </c>
      <c r="T112" s="826">
        <v>3</v>
      </c>
      <c r="U112" s="828">
        <v>1</v>
      </c>
    </row>
    <row r="113" spans="1:21" ht="14.45" customHeight="1" x14ac:dyDescent="0.2">
      <c r="A113" s="821">
        <v>50</v>
      </c>
      <c r="B113" s="822" t="s">
        <v>2042</v>
      </c>
      <c r="C113" s="822" t="s">
        <v>2048</v>
      </c>
      <c r="D113" s="823" t="s">
        <v>3207</v>
      </c>
      <c r="E113" s="824" t="s">
        <v>2056</v>
      </c>
      <c r="F113" s="822" t="s">
        <v>2043</v>
      </c>
      <c r="G113" s="822" t="s">
        <v>2121</v>
      </c>
      <c r="H113" s="822" t="s">
        <v>622</v>
      </c>
      <c r="I113" s="822" t="s">
        <v>1697</v>
      </c>
      <c r="J113" s="822" t="s">
        <v>852</v>
      </c>
      <c r="K113" s="822" t="s">
        <v>1698</v>
      </c>
      <c r="L113" s="825">
        <v>923.74</v>
      </c>
      <c r="M113" s="825">
        <v>923.74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2042</v>
      </c>
      <c r="C114" s="822" t="s">
        <v>2048</v>
      </c>
      <c r="D114" s="823" t="s">
        <v>3207</v>
      </c>
      <c r="E114" s="824" t="s">
        <v>2056</v>
      </c>
      <c r="F114" s="822" t="s">
        <v>2043</v>
      </c>
      <c r="G114" s="822" t="s">
        <v>2279</v>
      </c>
      <c r="H114" s="822" t="s">
        <v>329</v>
      </c>
      <c r="I114" s="822" t="s">
        <v>2280</v>
      </c>
      <c r="J114" s="822" t="s">
        <v>2281</v>
      </c>
      <c r="K114" s="822" t="s">
        <v>2282</v>
      </c>
      <c r="L114" s="825">
        <v>35.25</v>
      </c>
      <c r="M114" s="825">
        <v>105.75</v>
      </c>
      <c r="N114" s="822">
        <v>3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50</v>
      </c>
      <c r="B115" s="822" t="s">
        <v>2042</v>
      </c>
      <c r="C115" s="822" t="s">
        <v>2048</v>
      </c>
      <c r="D115" s="823" t="s">
        <v>3207</v>
      </c>
      <c r="E115" s="824" t="s">
        <v>2056</v>
      </c>
      <c r="F115" s="822" t="s">
        <v>2043</v>
      </c>
      <c r="G115" s="822" t="s">
        <v>2283</v>
      </c>
      <c r="H115" s="822" t="s">
        <v>622</v>
      </c>
      <c r="I115" s="822" t="s">
        <v>1762</v>
      </c>
      <c r="J115" s="822" t="s">
        <v>1763</v>
      </c>
      <c r="K115" s="822" t="s">
        <v>1764</v>
      </c>
      <c r="L115" s="825">
        <v>51.83</v>
      </c>
      <c r="M115" s="825">
        <v>103.66</v>
      </c>
      <c r="N115" s="822">
        <v>2</v>
      </c>
      <c r="O115" s="826">
        <v>1.5</v>
      </c>
      <c r="P115" s="825">
        <v>51.83</v>
      </c>
      <c r="Q115" s="827">
        <v>0.5</v>
      </c>
      <c r="R115" s="822">
        <v>1</v>
      </c>
      <c r="S115" s="827">
        <v>0.5</v>
      </c>
      <c r="T115" s="826">
        <v>1</v>
      </c>
      <c r="U115" s="828">
        <v>0.66666666666666663</v>
      </c>
    </row>
    <row r="116" spans="1:21" ht="14.45" customHeight="1" x14ac:dyDescent="0.2">
      <c r="A116" s="821">
        <v>50</v>
      </c>
      <c r="B116" s="822" t="s">
        <v>2042</v>
      </c>
      <c r="C116" s="822" t="s">
        <v>2048</v>
      </c>
      <c r="D116" s="823" t="s">
        <v>3207</v>
      </c>
      <c r="E116" s="824" t="s">
        <v>2056</v>
      </c>
      <c r="F116" s="822" t="s">
        <v>2043</v>
      </c>
      <c r="G116" s="822" t="s">
        <v>2283</v>
      </c>
      <c r="H116" s="822" t="s">
        <v>622</v>
      </c>
      <c r="I116" s="822" t="s">
        <v>2284</v>
      </c>
      <c r="J116" s="822" t="s">
        <v>1763</v>
      </c>
      <c r="K116" s="822" t="s">
        <v>2285</v>
      </c>
      <c r="L116" s="825">
        <v>103.64</v>
      </c>
      <c r="M116" s="825">
        <v>103.64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2042</v>
      </c>
      <c r="C117" s="822" t="s">
        <v>2048</v>
      </c>
      <c r="D117" s="823" t="s">
        <v>3207</v>
      </c>
      <c r="E117" s="824" t="s">
        <v>2056</v>
      </c>
      <c r="F117" s="822" t="s">
        <v>2043</v>
      </c>
      <c r="G117" s="822" t="s">
        <v>2128</v>
      </c>
      <c r="H117" s="822" t="s">
        <v>329</v>
      </c>
      <c r="I117" s="822" t="s">
        <v>2129</v>
      </c>
      <c r="J117" s="822" t="s">
        <v>734</v>
      </c>
      <c r="K117" s="822" t="s">
        <v>2130</v>
      </c>
      <c r="L117" s="825">
        <v>57.64</v>
      </c>
      <c r="M117" s="825">
        <v>230.56</v>
      </c>
      <c r="N117" s="822">
        <v>4</v>
      </c>
      <c r="O117" s="826">
        <v>4</v>
      </c>
      <c r="P117" s="825">
        <v>172.92000000000002</v>
      </c>
      <c r="Q117" s="827">
        <v>0.75000000000000011</v>
      </c>
      <c r="R117" s="822">
        <v>3</v>
      </c>
      <c r="S117" s="827">
        <v>0.75</v>
      </c>
      <c r="T117" s="826">
        <v>3</v>
      </c>
      <c r="U117" s="828">
        <v>0.75</v>
      </c>
    </row>
    <row r="118" spans="1:21" ht="14.45" customHeight="1" x14ac:dyDescent="0.2">
      <c r="A118" s="821">
        <v>50</v>
      </c>
      <c r="B118" s="822" t="s">
        <v>2042</v>
      </c>
      <c r="C118" s="822" t="s">
        <v>2048</v>
      </c>
      <c r="D118" s="823" t="s">
        <v>3207</v>
      </c>
      <c r="E118" s="824" t="s">
        <v>2056</v>
      </c>
      <c r="F118" s="822" t="s">
        <v>2043</v>
      </c>
      <c r="G118" s="822" t="s">
        <v>2128</v>
      </c>
      <c r="H118" s="822" t="s">
        <v>329</v>
      </c>
      <c r="I118" s="822" t="s">
        <v>2129</v>
      </c>
      <c r="J118" s="822" t="s">
        <v>734</v>
      </c>
      <c r="K118" s="822" t="s">
        <v>2130</v>
      </c>
      <c r="L118" s="825">
        <v>27.37</v>
      </c>
      <c r="M118" s="825">
        <v>109.48</v>
      </c>
      <c r="N118" s="822">
        <v>4</v>
      </c>
      <c r="O118" s="826">
        <v>1.5</v>
      </c>
      <c r="P118" s="825">
        <v>82.11</v>
      </c>
      <c r="Q118" s="827">
        <v>0.75</v>
      </c>
      <c r="R118" s="822">
        <v>3</v>
      </c>
      <c r="S118" s="827">
        <v>0.75</v>
      </c>
      <c r="T118" s="826">
        <v>1</v>
      </c>
      <c r="U118" s="828">
        <v>0.66666666666666663</v>
      </c>
    </row>
    <row r="119" spans="1:21" ht="14.45" customHeight="1" x14ac:dyDescent="0.2">
      <c r="A119" s="821">
        <v>50</v>
      </c>
      <c r="B119" s="822" t="s">
        <v>2042</v>
      </c>
      <c r="C119" s="822" t="s">
        <v>2048</v>
      </c>
      <c r="D119" s="823" t="s">
        <v>3207</v>
      </c>
      <c r="E119" s="824" t="s">
        <v>2056</v>
      </c>
      <c r="F119" s="822" t="s">
        <v>2043</v>
      </c>
      <c r="G119" s="822" t="s">
        <v>2128</v>
      </c>
      <c r="H119" s="822" t="s">
        <v>329</v>
      </c>
      <c r="I119" s="822" t="s">
        <v>2286</v>
      </c>
      <c r="J119" s="822" t="s">
        <v>734</v>
      </c>
      <c r="K119" s="822" t="s">
        <v>735</v>
      </c>
      <c r="L119" s="825">
        <v>205.84</v>
      </c>
      <c r="M119" s="825">
        <v>205.84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2042</v>
      </c>
      <c r="C120" s="822" t="s">
        <v>2048</v>
      </c>
      <c r="D120" s="823" t="s">
        <v>3207</v>
      </c>
      <c r="E120" s="824" t="s">
        <v>2056</v>
      </c>
      <c r="F120" s="822" t="s">
        <v>2043</v>
      </c>
      <c r="G120" s="822" t="s">
        <v>2287</v>
      </c>
      <c r="H120" s="822" t="s">
        <v>329</v>
      </c>
      <c r="I120" s="822" t="s">
        <v>2288</v>
      </c>
      <c r="J120" s="822" t="s">
        <v>2289</v>
      </c>
      <c r="K120" s="822" t="s">
        <v>2290</v>
      </c>
      <c r="L120" s="825">
        <v>173.31</v>
      </c>
      <c r="M120" s="825">
        <v>346.62</v>
      </c>
      <c r="N120" s="822">
        <v>2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2042</v>
      </c>
      <c r="C121" s="822" t="s">
        <v>2048</v>
      </c>
      <c r="D121" s="823" t="s">
        <v>3207</v>
      </c>
      <c r="E121" s="824" t="s">
        <v>2056</v>
      </c>
      <c r="F121" s="822" t="s">
        <v>2043</v>
      </c>
      <c r="G121" s="822" t="s">
        <v>2076</v>
      </c>
      <c r="H121" s="822" t="s">
        <v>622</v>
      </c>
      <c r="I121" s="822" t="s">
        <v>2077</v>
      </c>
      <c r="J121" s="822" t="s">
        <v>1049</v>
      </c>
      <c r="K121" s="822" t="s">
        <v>2078</v>
      </c>
      <c r="L121" s="825">
        <v>34.47</v>
      </c>
      <c r="M121" s="825">
        <v>68.94</v>
      </c>
      <c r="N121" s="822">
        <v>2</v>
      </c>
      <c r="O121" s="826">
        <v>1.5</v>
      </c>
      <c r="P121" s="825">
        <v>68.94</v>
      </c>
      <c r="Q121" s="827">
        <v>1</v>
      </c>
      <c r="R121" s="822">
        <v>2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50</v>
      </c>
      <c r="B122" s="822" t="s">
        <v>2042</v>
      </c>
      <c r="C122" s="822" t="s">
        <v>2048</v>
      </c>
      <c r="D122" s="823" t="s">
        <v>3207</v>
      </c>
      <c r="E122" s="824" t="s">
        <v>2056</v>
      </c>
      <c r="F122" s="822" t="s">
        <v>2043</v>
      </c>
      <c r="G122" s="822" t="s">
        <v>2076</v>
      </c>
      <c r="H122" s="822" t="s">
        <v>622</v>
      </c>
      <c r="I122" s="822" t="s">
        <v>1766</v>
      </c>
      <c r="J122" s="822" t="s">
        <v>1049</v>
      </c>
      <c r="K122" s="822" t="s">
        <v>1767</v>
      </c>
      <c r="L122" s="825">
        <v>103.4</v>
      </c>
      <c r="M122" s="825">
        <v>206.8</v>
      </c>
      <c r="N122" s="822">
        <v>2</v>
      </c>
      <c r="O122" s="826">
        <v>2</v>
      </c>
      <c r="P122" s="825">
        <v>103.4</v>
      </c>
      <c r="Q122" s="827">
        <v>0.5</v>
      </c>
      <c r="R122" s="822">
        <v>1</v>
      </c>
      <c r="S122" s="827">
        <v>0.5</v>
      </c>
      <c r="T122" s="826">
        <v>1</v>
      </c>
      <c r="U122" s="828">
        <v>0.5</v>
      </c>
    </row>
    <row r="123" spans="1:21" ht="14.45" customHeight="1" x14ac:dyDescent="0.2">
      <c r="A123" s="821">
        <v>50</v>
      </c>
      <c r="B123" s="822" t="s">
        <v>2042</v>
      </c>
      <c r="C123" s="822" t="s">
        <v>2048</v>
      </c>
      <c r="D123" s="823" t="s">
        <v>3207</v>
      </c>
      <c r="E123" s="824" t="s">
        <v>2056</v>
      </c>
      <c r="F123" s="822" t="s">
        <v>2043</v>
      </c>
      <c r="G123" s="822" t="s">
        <v>2076</v>
      </c>
      <c r="H123" s="822" t="s">
        <v>622</v>
      </c>
      <c r="I123" s="822" t="s">
        <v>2291</v>
      </c>
      <c r="J123" s="822" t="s">
        <v>1417</v>
      </c>
      <c r="K123" s="822" t="s">
        <v>2292</v>
      </c>
      <c r="L123" s="825">
        <v>206.78</v>
      </c>
      <c r="M123" s="825">
        <v>620.34</v>
      </c>
      <c r="N123" s="822">
        <v>3</v>
      </c>
      <c r="O123" s="826">
        <v>2.5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50</v>
      </c>
      <c r="B124" s="822" t="s">
        <v>2042</v>
      </c>
      <c r="C124" s="822" t="s">
        <v>2048</v>
      </c>
      <c r="D124" s="823" t="s">
        <v>3207</v>
      </c>
      <c r="E124" s="824" t="s">
        <v>2056</v>
      </c>
      <c r="F124" s="822" t="s">
        <v>2043</v>
      </c>
      <c r="G124" s="822" t="s">
        <v>2076</v>
      </c>
      <c r="H124" s="822" t="s">
        <v>329</v>
      </c>
      <c r="I124" s="822" t="s">
        <v>2293</v>
      </c>
      <c r="J124" s="822" t="s">
        <v>2294</v>
      </c>
      <c r="K124" s="822" t="s">
        <v>2295</v>
      </c>
      <c r="L124" s="825">
        <v>34.47</v>
      </c>
      <c r="M124" s="825">
        <v>34.47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2042</v>
      </c>
      <c r="C125" s="822" t="s">
        <v>2048</v>
      </c>
      <c r="D125" s="823" t="s">
        <v>3207</v>
      </c>
      <c r="E125" s="824" t="s">
        <v>2056</v>
      </c>
      <c r="F125" s="822" t="s">
        <v>2043</v>
      </c>
      <c r="G125" s="822" t="s">
        <v>2296</v>
      </c>
      <c r="H125" s="822" t="s">
        <v>329</v>
      </c>
      <c r="I125" s="822" t="s">
        <v>2297</v>
      </c>
      <c r="J125" s="822" t="s">
        <v>2298</v>
      </c>
      <c r="K125" s="822" t="s">
        <v>2299</v>
      </c>
      <c r="L125" s="825">
        <v>218.62</v>
      </c>
      <c r="M125" s="825">
        <v>437.24</v>
      </c>
      <c r="N125" s="822">
        <v>2</v>
      </c>
      <c r="O125" s="826">
        <v>2</v>
      </c>
      <c r="P125" s="825">
        <v>437.24</v>
      </c>
      <c r="Q125" s="827">
        <v>1</v>
      </c>
      <c r="R125" s="822">
        <v>2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50</v>
      </c>
      <c r="B126" s="822" t="s">
        <v>2042</v>
      </c>
      <c r="C126" s="822" t="s">
        <v>2048</v>
      </c>
      <c r="D126" s="823" t="s">
        <v>3207</v>
      </c>
      <c r="E126" s="824" t="s">
        <v>2056</v>
      </c>
      <c r="F126" s="822" t="s">
        <v>2043</v>
      </c>
      <c r="G126" s="822" t="s">
        <v>2300</v>
      </c>
      <c r="H126" s="822" t="s">
        <v>329</v>
      </c>
      <c r="I126" s="822" t="s">
        <v>2301</v>
      </c>
      <c r="J126" s="822" t="s">
        <v>2302</v>
      </c>
      <c r="K126" s="822" t="s">
        <v>2303</v>
      </c>
      <c r="L126" s="825">
        <v>87.67</v>
      </c>
      <c r="M126" s="825">
        <v>175.34</v>
      </c>
      <c r="N126" s="822">
        <v>2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2042</v>
      </c>
      <c r="C127" s="822" t="s">
        <v>2048</v>
      </c>
      <c r="D127" s="823" t="s">
        <v>3207</v>
      </c>
      <c r="E127" s="824" t="s">
        <v>2056</v>
      </c>
      <c r="F127" s="822" t="s">
        <v>2043</v>
      </c>
      <c r="G127" s="822" t="s">
        <v>2304</v>
      </c>
      <c r="H127" s="822" t="s">
        <v>622</v>
      </c>
      <c r="I127" s="822" t="s">
        <v>2305</v>
      </c>
      <c r="J127" s="822" t="s">
        <v>1770</v>
      </c>
      <c r="K127" s="822" t="s">
        <v>1764</v>
      </c>
      <c r="L127" s="825">
        <v>229.76</v>
      </c>
      <c r="M127" s="825">
        <v>689.28</v>
      </c>
      <c r="N127" s="822">
        <v>3</v>
      </c>
      <c r="O127" s="826">
        <v>2</v>
      </c>
      <c r="P127" s="825">
        <v>459.52</v>
      </c>
      <c r="Q127" s="827">
        <v>0.66666666666666663</v>
      </c>
      <c r="R127" s="822">
        <v>2</v>
      </c>
      <c r="S127" s="827">
        <v>0.66666666666666663</v>
      </c>
      <c r="T127" s="826">
        <v>1.5</v>
      </c>
      <c r="U127" s="828">
        <v>0.75</v>
      </c>
    </row>
    <row r="128" spans="1:21" ht="14.45" customHeight="1" x14ac:dyDescent="0.2">
      <c r="A128" s="821">
        <v>50</v>
      </c>
      <c r="B128" s="822" t="s">
        <v>2042</v>
      </c>
      <c r="C128" s="822" t="s">
        <v>2048</v>
      </c>
      <c r="D128" s="823" t="s">
        <v>3207</v>
      </c>
      <c r="E128" s="824" t="s">
        <v>2056</v>
      </c>
      <c r="F128" s="822" t="s">
        <v>2043</v>
      </c>
      <c r="G128" s="822" t="s">
        <v>2133</v>
      </c>
      <c r="H128" s="822" t="s">
        <v>329</v>
      </c>
      <c r="I128" s="822" t="s">
        <v>2306</v>
      </c>
      <c r="J128" s="822" t="s">
        <v>2135</v>
      </c>
      <c r="K128" s="822" t="s">
        <v>2307</v>
      </c>
      <c r="L128" s="825">
        <v>5788.01</v>
      </c>
      <c r="M128" s="825">
        <v>52092.090000000004</v>
      </c>
      <c r="N128" s="822">
        <v>9</v>
      </c>
      <c r="O128" s="826">
        <v>7.5</v>
      </c>
      <c r="P128" s="825">
        <v>34728.060000000005</v>
      </c>
      <c r="Q128" s="827">
        <v>0.66666666666666674</v>
      </c>
      <c r="R128" s="822">
        <v>6</v>
      </c>
      <c r="S128" s="827">
        <v>0.66666666666666663</v>
      </c>
      <c r="T128" s="826">
        <v>4.5</v>
      </c>
      <c r="U128" s="828">
        <v>0.6</v>
      </c>
    </row>
    <row r="129" spans="1:21" ht="14.45" customHeight="1" x14ac:dyDescent="0.2">
      <c r="A129" s="821">
        <v>50</v>
      </c>
      <c r="B129" s="822" t="s">
        <v>2042</v>
      </c>
      <c r="C129" s="822" t="s">
        <v>2048</v>
      </c>
      <c r="D129" s="823" t="s">
        <v>3207</v>
      </c>
      <c r="E129" s="824" t="s">
        <v>2056</v>
      </c>
      <c r="F129" s="822" t="s">
        <v>2043</v>
      </c>
      <c r="G129" s="822" t="s">
        <v>2140</v>
      </c>
      <c r="H129" s="822" t="s">
        <v>329</v>
      </c>
      <c r="I129" s="822" t="s">
        <v>2141</v>
      </c>
      <c r="J129" s="822" t="s">
        <v>1084</v>
      </c>
      <c r="K129" s="822" t="s">
        <v>2142</v>
      </c>
      <c r="L129" s="825">
        <v>128.69999999999999</v>
      </c>
      <c r="M129" s="825">
        <v>257.39999999999998</v>
      </c>
      <c r="N129" s="822">
        <v>2</v>
      </c>
      <c r="O129" s="826">
        <v>2</v>
      </c>
      <c r="P129" s="825">
        <v>128.69999999999999</v>
      </c>
      <c r="Q129" s="827">
        <v>0.5</v>
      </c>
      <c r="R129" s="822">
        <v>1</v>
      </c>
      <c r="S129" s="827">
        <v>0.5</v>
      </c>
      <c r="T129" s="826">
        <v>1</v>
      </c>
      <c r="U129" s="828">
        <v>0.5</v>
      </c>
    </row>
    <row r="130" spans="1:21" ht="14.45" customHeight="1" x14ac:dyDescent="0.2">
      <c r="A130" s="821">
        <v>50</v>
      </c>
      <c r="B130" s="822" t="s">
        <v>2042</v>
      </c>
      <c r="C130" s="822" t="s">
        <v>2048</v>
      </c>
      <c r="D130" s="823" t="s">
        <v>3207</v>
      </c>
      <c r="E130" s="824" t="s">
        <v>2056</v>
      </c>
      <c r="F130" s="822" t="s">
        <v>2043</v>
      </c>
      <c r="G130" s="822" t="s">
        <v>2308</v>
      </c>
      <c r="H130" s="822" t="s">
        <v>329</v>
      </c>
      <c r="I130" s="822" t="s">
        <v>2309</v>
      </c>
      <c r="J130" s="822" t="s">
        <v>2310</v>
      </c>
      <c r="K130" s="822" t="s">
        <v>2311</v>
      </c>
      <c r="L130" s="825">
        <v>77.66</v>
      </c>
      <c r="M130" s="825">
        <v>77.66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2042</v>
      </c>
      <c r="C131" s="822" t="s">
        <v>2048</v>
      </c>
      <c r="D131" s="823" t="s">
        <v>3207</v>
      </c>
      <c r="E131" s="824" t="s">
        <v>2056</v>
      </c>
      <c r="F131" s="822" t="s">
        <v>2043</v>
      </c>
      <c r="G131" s="822" t="s">
        <v>2312</v>
      </c>
      <c r="H131" s="822" t="s">
        <v>329</v>
      </c>
      <c r="I131" s="822" t="s">
        <v>2313</v>
      </c>
      <c r="J131" s="822" t="s">
        <v>2314</v>
      </c>
      <c r="K131" s="822" t="s">
        <v>1104</v>
      </c>
      <c r="L131" s="825">
        <v>120.14</v>
      </c>
      <c r="M131" s="825">
        <v>120.14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2042</v>
      </c>
      <c r="C132" s="822" t="s">
        <v>2048</v>
      </c>
      <c r="D132" s="823" t="s">
        <v>3207</v>
      </c>
      <c r="E132" s="824" t="s">
        <v>2056</v>
      </c>
      <c r="F132" s="822" t="s">
        <v>2043</v>
      </c>
      <c r="G132" s="822" t="s">
        <v>2143</v>
      </c>
      <c r="H132" s="822" t="s">
        <v>329</v>
      </c>
      <c r="I132" s="822" t="s">
        <v>2315</v>
      </c>
      <c r="J132" s="822" t="s">
        <v>1145</v>
      </c>
      <c r="K132" s="822" t="s">
        <v>2316</v>
      </c>
      <c r="L132" s="825">
        <v>210.38</v>
      </c>
      <c r="M132" s="825">
        <v>420.76</v>
      </c>
      <c r="N132" s="822">
        <v>2</v>
      </c>
      <c r="O132" s="826">
        <v>1.5</v>
      </c>
      <c r="P132" s="825">
        <v>420.76</v>
      </c>
      <c r="Q132" s="827">
        <v>1</v>
      </c>
      <c r="R132" s="822">
        <v>2</v>
      </c>
      <c r="S132" s="827">
        <v>1</v>
      </c>
      <c r="T132" s="826">
        <v>1.5</v>
      </c>
      <c r="U132" s="828">
        <v>1</v>
      </c>
    </row>
    <row r="133" spans="1:21" ht="14.45" customHeight="1" x14ac:dyDescent="0.2">
      <c r="A133" s="821">
        <v>50</v>
      </c>
      <c r="B133" s="822" t="s">
        <v>2042</v>
      </c>
      <c r="C133" s="822" t="s">
        <v>2048</v>
      </c>
      <c r="D133" s="823" t="s">
        <v>3207</v>
      </c>
      <c r="E133" s="824" t="s">
        <v>2056</v>
      </c>
      <c r="F133" s="822" t="s">
        <v>2043</v>
      </c>
      <c r="G133" s="822" t="s">
        <v>2143</v>
      </c>
      <c r="H133" s="822" t="s">
        <v>329</v>
      </c>
      <c r="I133" s="822" t="s">
        <v>2144</v>
      </c>
      <c r="J133" s="822" t="s">
        <v>1145</v>
      </c>
      <c r="K133" s="822" t="s">
        <v>2145</v>
      </c>
      <c r="L133" s="825">
        <v>42.08</v>
      </c>
      <c r="M133" s="825">
        <v>42.08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2042</v>
      </c>
      <c r="C134" s="822" t="s">
        <v>2048</v>
      </c>
      <c r="D134" s="823" t="s">
        <v>3207</v>
      </c>
      <c r="E134" s="824" t="s">
        <v>2056</v>
      </c>
      <c r="F134" s="822" t="s">
        <v>2043</v>
      </c>
      <c r="G134" s="822" t="s">
        <v>2317</v>
      </c>
      <c r="H134" s="822" t="s">
        <v>329</v>
      </c>
      <c r="I134" s="822" t="s">
        <v>2318</v>
      </c>
      <c r="J134" s="822" t="s">
        <v>1254</v>
      </c>
      <c r="K134" s="822" t="s">
        <v>2319</v>
      </c>
      <c r="L134" s="825">
        <v>42.54</v>
      </c>
      <c r="M134" s="825">
        <v>85.08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2042</v>
      </c>
      <c r="C135" s="822" t="s">
        <v>2048</v>
      </c>
      <c r="D135" s="823" t="s">
        <v>3207</v>
      </c>
      <c r="E135" s="824" t="s">
        <v>2056</v>
      </c>
      <c r="F135" s="822" t="s">
        <v>2043</v>
      </c>
      <c r="G135" s="822" t="s">
        <v>2153</v>
      </c>
      <c r="H135" s="822" t="s">
        <v>329</v>
      </c>
      <c r="I135" s="822" t="s">
        <v>2320</v>
      </c>
      <c r="J135" s="822" t="s">
        <v>2321</v>
      </c>
      <c r="K135" s="822" t="s">
        <v>2322</v>
      </c>
      <c r="L135" s="825">
        <v>237.31</v>
      </c>
      <c r="M135" s="825">
        <v>237.31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2042</v>
      </c>
      <c r="C136" s="822" t="s">
        <v>2048</v>
      </c>
      <c r="D136" s="823" t="s">
        <v>3207</v>
      </c>
      <c r="E136" s="824" t="s">
        <v>2056</v>
      </c>
      <c r="F136" s="822" t="s">
        <v>2043</v>
      </c>
      <c r="G136" s="822" t="s">
        <v>2153</v>
      </c>
      <c r="H136" s="822" t="s">
        <v>329</v>
      </c>
      <c r="I136" s="822" t="s">
        <v>2154</v>
      </c>
      <c r="J136" s="822" t="s">
        <v>1103</v>
      </c>
      <c r="K136" s="822" t="s">
        <v>2155</v>
      </c>
      <c r="L136" s="825">
        <v>79.11</v>
      </c>
      <c r="M136" s="825">
        <v>237.32999999999998</v>
      </c>
      <c r="N136" s="822">
        <v>3</v>
      </c>
      <c r="O136" s="826">
        <v>2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2042</v>
      </c>
      <c r="C137" s="822" t="s">
        <v>2048</v>
      </c>
      <c r="D137" s="823" t="s">
        <v>3207</v>
      </c>
      <c r="E137" s="824" t="s">
        <v>2056</v>
      </c>
      <c r="F137" s="822" t="s">
        <v>2043</v>
      </c>
      <c r="G137" s="822" t="s">
        <v>2153</v>
      </c>
      <c r="H137" s="822" t="s">
        <v>329</v>
      </c>
      <c r="I137" s="822" t="s">
        <v>2323</v>
      </c>
      <c r="J137" s="822" t="s">
        <v>1103</v>
      </c>
      <c r="K137" s="822" t="s">
        <v>1104</v>
      </c>
      <c r="L137" s="825">
        <v>263.68</v>
      </c>
      <c r="M137" s="825">
        <v>791.04</v>
      </c>
      <c r="N137" s="822">
        <v>3</v>
      </c>
      <c r="O137" s="826">
        <v>2.5</v>
      </c>
      <c r="P137" s="825">
        <v>527.36</v>
      </c>
      <c r="Q137" s="827">
        <v>0.66666666666666674</v>
      </c>
      <c r="R137" s="822">
        <v>2</v>
      </c>
      <c r="S137" s="827">
        <v>0.66666666666666663</v>
      </c>
      <c r="T137" s="826">
        <v>1.5</v>
      </c>
      <c r="U137" s="828">
        <v>0.6</v>
      </c>
    </row>
    <row r="138" spans="1:21" ht="14.45" customHeight="1" x14ac:dyDescent="0.2">
      <c r="A138" s="821">
        <v>50</v>
      </c>
      <c r="B138" s="822" t="s">
        <v>2042</v>
      </c>
      <c r="C138" s="822" t="s">
        <v>2048</v>
      </c>
      <c r="D138" s="823" t="s">
        <v>3207</v>
      </c>
      <c r="E138" s="824" t="s">
        <v>2056</v>
      </c>
      <c r="F138" s="822" t="s">
        <v>2043</v>
      </c>
      <c r="G138" s="822" t="s">
        <v>2153</v>
      </c>
      <c r="H138" s="822" t="s">
        <v>329</v>
      </c>
      <c r="I138" s="822" t="s">
        <v>2324</v>
      </c>
      <c r="J138" s="822" t="s">
        <v>2321</v>
      </c>
      <c r="K138" s="822" t="s">
        <v>2325</v>
      </c>
      <c r="L138" s="825">
        <v>36.909999999999997</v>
      </c>
      <c r="M138" s="825">
        <v>73.819999999999993</v>
      </c>
      <c r="N138" s="822">
        <v>2</v>
      </c>
      <c r="O138" s="826">
        <v>1.5</v>
      </c>
      <c r="P138" s="825">
        <v>36.909999999999997</v>
      </c>
      <c r="Q138" s="827">
        <v>0.5</v>
      </c>
      <c r="R138" s="822">
        <v>1</v>
      </c>
      <c r="S138" s="827">
        <v>0.5</v>
      </c>
      <c r="T138" s="826">
        <v>1</v>
      </c>
      <c r="U138" s="828">
        <v>0.66666666666666663</v>
      </c>
    </row>
    <row r="139" spans="1:21" ht="14.45" customHeight="1" x14ac:dyDescent="0.2">
      <c r="A139" s="821">
        <v>50</v>
      </c>
      <c r="B139" s="822" t="s">
        <v>2042</v>
      </c>
      <c r="C139" s="822" t="s">
        <v>2048</v>
      </c>
      <c r="D139" s="823" t="s">
        <v>3207</v>
      </c>
      <c r="E139" s="824" t="s">
        <v>2056</v>
      </c>
      <c r="F139" s="822" t="s">
        <v>2043</v>
      </c>
      <c r="G139" s="822" t="s">
        <v>2153</v>
      </c>
      <c r="H139" s="822" t="s">
        <v>329</v>
      </c>
      <c r="I139" s="822" t="s">
        <v>2326</v>
      </c>
      <c r="J139" s="822" t="s">
        <v>2321</v>
      </c>
      <c r="K139" s="822" t="s">
        <v>2327</v>
      </c>
      <c r="L139" s="825">
        <v>118.65</v>
      </c>
      <c r="M139" s="825">
        <v>355.95000000000005</v>
      </c>
      <c r="N139" s="822">
        <v>3</v>
      </c>
      <c r="O139" s="826">
        <v>2.5</v>
      </c>
      <c r="P139" s="825">
        <v>118.65</v>
      </c>
      <c r="Q139" s="827">
        <v>0.33333333333333331</v>
      </c>
      <c r="R139" s="822">
        <v>1</v>
      </c>
      <c r="S139" s="827">
        <v>0.33333333333333331</v>
      </c>
      <c r="T139" s="826">
        <v>0.5</v>
      </c>
      <c r="U139" s="828">
        <v>0.2</v>
      </c>
    </row>
    <row r="140" spans="1:21" ht="14.45" customHeight="1" x14ac:dyDescent="0.2">
      <c r="A140" s="821">
        <v>50</v>
      </c>
      <c r="B140" s="822" t="s">
        <v>2042</v>
      </c>
      <c r="C140" s="822" t="s">
        <v>2048</v>
      </c>
      <c r="D140" s="823" t="s">
        <v>3207</v>
      </c>
      <c r="E140" s="824" t="s">
        <v>2056</v>
      </c>
      <c r="F140" s="822" t="s">
        <v>2043</v>
      </c>
      <c r="G140" s="822" t="s">
        <v>2328</v>
      </c>
      <c r="H140" s="822" t="s">
        <v>622</v>
      </c>
      <c r="I140" s="822" t="s">
        <v>2329</v>
      </c>
      <c r="J140" s="822" t="s">
        <v>2330</v>
      </c>
      <c r="K140" s="822" t="s">
        <v>2331</v>
      </c>
      <c r="L140" s="825">
        <v>131.86000000000001</v>
      </c>
      <c r="M140" s="825">
        <v>527.44000000000005</v>
      </c>
      <c r="N140" s="822">
        <v>4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2042</v>
      </c>
      <c r="C141" s="822" t="s">
        <v>2048</v>
      </c>
      <c r="D141" s="823" t="s">
        <v>3207</v>
      </c>
      <c r="E141" s="824" t="s">
        <v>2056</v>
      </c>
      <c r="F141" s="822" t="s">
        <v>2043</v>
      </c>
      <c r="G141" s="822" t="s">
        <v>2332</v>
      </c>
      <c r="H141" s="822" t="s">
        <v>622</v>
      </c>
      <c r="I141" s="822" t="s">
        <v>2333</v>
      </c>
      <c r="J141" s="822" t="s">
        <v>2334</v>
      </c>
      <c r="K141" s="822" t="s">
        <v>2335</v>
      </c>
      <c r="L141" s="825">
        <v>345.69</v>
      </c>
      <c r="M141" s="825">
        <v>345.69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50</v>
      </c>
      <c r="B142" s="822" t="s">
        <v>2042</v>
      </c>
      <c r="C142" s="822" t="s">
        <v>2048</v>
      </c>
      <c r="D142" s="823" t="s">
        <v>3207</v>
      </c>
      <c r="E142" s="824" t="s">
        <v>2056</v>
      </c>
      <c r="F142" s="822" t="s">
        <v>2043</v>
      </c>
      <c r="G142" s="822" t="s">
        <v>2336</v>
      </c>
      <c r="H142" s="822" t="s">
        <v>329</v>
      </c>
      <c r="I142" s="822" t="s">
        <v>2337</v>
      </c>
      <c r="J142" s="822" t="s">
        <v>2338</v>
      </c>
      <c r="K142" s="822" t="s">
        <v>2339</v>
      </c>
      <c r="L142" s="825">
        <v>131.32</v>
      </c>
      <c r="M142" s="825">
        <v>393.96</v>
      </c>
      <c r="N142" s="822">
        <v>3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50</v>
      </c>
      <c r="B143" s="822" t="s">
        <v>2042</v>
      </c>
      <c r="C143" s="822" t="s">
        <v>2048</v>
      </c>
      <c r="D143" s="823" t="s">
        <v>3207</v>
      </c>
      <c r="E143" s="824" t="s">
        <v>2056</v>
      </c>
      <c r="F143" s="822" t="s">
        <v>2043</v>
      </c>
      <c r="G143" s="822" t="s">
        <v>2340</v>
      </c>
      <c r="H143" s="822" t="s">
        <v>622</v>
      </c>
      <c r="I143" s="822" t="s">
        <v>2341</v>
      </c>
      <c r="J143" s="822" t="s">
        <v>2342</v>
      </c>
      <c r="K143" s="822" t="s">
        <v>2343</v>
      </c>
      <c r="L143" s="825">
        <v>152.21</v>
      </c>
      <c r="M143" s="825">
        <v>152.21</v>
      </c>
      <c r="N143" s="822">
        <v>1</v>
      </c>
      <c r="O143" s="826">
        <v>0.5</v>
      </c>
      <c r="P143" s="825">
        <v>152.21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50</v>
      </c>
      <c r="B144" s="822" t="s">
        <v>2042</v>
      </c>
      <c r="C144" s="822" t="s">
        <v>2048</v>
      </c>
      <c r="D144" s="823" t="s">
        <v>3207</v>
      </c>
      <c r="E144" s="824" t="s">
        <v>2056</v>
      </c>
      <c r="F144" s="822" t="s">
        <v>2043</v>
      </c>
      <c r="G144" s="822" t="s">
        <v>1149</v>
      </c>
      <c r="H144" s="822" t="s">
        <v>622</v>
      </c>
      <c r="I144" s="822" t="s">
        <v>1687</v>
      </c>
      <c r="J144" s="822" t="s">
        <v>1688</v>
      </c>
      <c r="K144" s="822" t="s">
        <v>1689</v>
      </c>
      <c r="L144" s="825">
        <v>93.75</v>
      </c>
      <c r="M144" s="825">
        <v>93.75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50</v>
      </c>
      <c r="B145" s="822" t="s">
        <v>2042</v>
      </c>
      <c r="C145" s="822" t="s">
        <v>2048</v>
      </c>
      <c r="D145" s="823" t="s">
        <v>3207</v>
      </c>
      <c r="E145" s="824" t="s">
        <v>2056</v>
      </c>
      <c r="F145" s="822" t="s">
        <v>2043</v>
      </c>
      <c r="G145" s="822" t="s">
        <v>1149</v>
      </c>
      <c r="H145" s="822" t="s">
        <v>622</v>
      </c>
      <c r="I145" s="822" t="s">
        <v>2344</v>
      </c>
      <c r="J145" s="822" t="s">
        <v>2345</v>
      </c>
      <c r="K145" s="822" t="s">
        <v>2346</v>
      </c>
      <c r="L145" s="825">
        <v>120.61</v>
      </c>
      <c r="M145" s="825">
        <v>361.83</v>
      </c>
      <c r="N145" s="822">
        <v>3</v>
      </c>
      <c r="O145" s="826">
        <v>2</v>
      </c>
      <c r="P145" s="825">
        <v>361.83</v>
      </c>
      <c r="Q145" s="827">
        <v>1</v>
      </c>
      <c r="R145" s="822">
        <v>3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50</v>
      </c>
      <c r="B146" s="822" t="s">
        <v>2042</v>
      </c>
      <c r="C146" s="822" t="s">
        <v>2048</v>
      </c>
      <c r="D146" s="823" t="s">
        <v>3207</v>
      </c>
      <c r="E146" s="824" t="s">
        <v>2056</v>
      </c>
      <c r="F146" s="822" t="s">
        <v>2043</v>
      </c>
      <c r="G146" s="822" t="s">
        <v>2347</v>
      </c>
      <c r="H146" s="822" t="s">
        <v>622</v>
      </c>
      <c r="I146" s="822" t="s">
        <v>1902</v>
      </c>
      <c r="J146" s="822" t="s">
        <v>1168</v>
      </c>
      <c r="K146" s="822" t="s">
        <v>1903</v>
      </c>
      <c r="L146" s="825">
        <v>0</v>
      </c>
      <c r="M146" s="825">
        <v>0</v>
      </c>
      <c r="N146" s="822">
        <v>1</v>
      </c>
      <c r="O146" s="826">
        <v>1</v>
      </c>
      <c r="P146" s="825">
        <v>0</v>
      </c>
      <c r="Q146" s="827"/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50</v>
      </c>
      <c r="B147" s="822" t="s">
        <v>2042</v>
      </c>
      <c r="C147" s="822" t="s">
        <v>2048</v>
      </c>
      <c r="D147" s="823" t="s">
        <v>3207</v>
      </c>
      <c r="E147" s="824" t="s">
        <v>2056</v>
      </c>
      <c r="F147" s="822" t="s">
        <v>2043</v>
      </c>
      <c r="G147" s="822" t="s">
        <v>2160</v>
      </c>
      <c r="H147" s="822" t="s">
        <v>622</v>
      </c>
      <c r="I147" s="822" t="s">
        <v>2348</v>
      </c>
      <c r="J147" s="822" t="s">
        <v>1715</v>
      </c>
      <c r="K147" s="822" t="s">
        <v>2349</v>
      </c>
      <c r="L147" s="825">
        <v>4961.1400000000003</v>
      </c>
      <c r="M147" s="825">
        <v>14883.420000000002</v>
      </c>
      <c r="N147" s="822">
        <v>3</v>
      </c>
      <c r="O147" s="826">
        <v>2.5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2042</v>
      </c>
      <c r="C148" s="822" t="s">
        <v>2048</v>
      </c>
      <c r="D148" s="823" t="s">
        <v>3207</v>
      </c>
      <c r="E148" s="824" t="s">
        <v>2056</v>
      </c>
      <c r="F148" s="822" t="s">
        <v>2043</v>
      </c>
      <c r="G148" s="822" t="s">
        <v>2160</v>
      </c>
      <c r="H148" s="822" t="s">
        <v>622</v>
      </c>
      <c r="I148" s="822" t="s">
        <v>1714</v>
      </c>
      <c r="J148" s="822" t="s">
        <v>1715</v>
      </c>
      <c r="K148" s="822" t="s">
        <v>1716</v>
      </c>
      <c r="L148" s="825">
        <v>2669.75</v>
      </c>
      <c r="M148" s="825">
        <v>8009.25</v>
      </c>
      <c r="N148" s="822">
        <v>3</v>
      </c>
      <c r="O148" s="826">
        <v>3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2042</v>
      </c>
      <c r="C149" s="822" t="s">
        <v>2048</v>
      </c>
      <c r="D149" s="823" t="s">
        <v>3207</v>
      </c>
      <c r="E149" s="824" t="s">
        <v>2056</v>
      </c>
      <c r="F149" s="822" t="s">
        <v>2043</v>
      </c>
      <c r="G149" s="822" t="s">
        <v>2350</v>
      </c>
      <c r="H149" s="822" t="s">
        <v>622</v>
      </c>
      <c r="I149" s="822" t="s">
        <v>2351</v>
      </c>
      <c r="J149" s="822" t="s">
        <v>936</v>
      </c>
      <c r="K149" s="822" t="s">
        <v>2352</v>
      </c>
      <c r="L149" s="825">
        <v>414.07</v>
      </c>
      <c r="M149" s="825">
        <v>828.14</v>
      </c>
      <c r="N149" s="822">
        <v>2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2042</v>
      </c>
      <c r="C150" s="822" t="s">
        <v>2048</v>
      </c>
      <c r="D150" s="823" t="s">
        <v>3207</v>
      </c>
      <c r="E150" s="824" t="s">
        <v>2056</v>
      </c>
      <c r="F150" s="822" t="s">
        <v>2043</v>
      </c>
      <c r="G150" s="822" t="s">
        <v>2083</v>
      </c>
      <c r="H150" s="822" t="s">
        <v>329</v>
      </c>
      <c r="I150" s="822" t="s">
        <v>2353</v>
      </c>
      <c r="J150" s="822" t="s">
        <v>2085</v>
      </c>
      <c r="K150" s="822" t="s">
        <v>2354</v>
      </c>
      <c r="L150" s="825">
        <v>99.94</v>
      </c>
      <c r="M150" s="825">
        <v>199.88</v>
      </c>
      <c r="N150" s="822">
        <v>2</v>
      </c>
      <c r="O150" s="826">
        <v>1</v>
      </c>
      <c r="P150" s="825">
        <v>199.88</v>
      </c>
      <c r="Q150" s="827">
        <v>1</v>
      </c>
      <c r="R150" s="822">
        <v>2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50</v>
      </c>
      <c r="B151" s="822" t="s">
        <v>2042</v>
      </c>
      <c r="C151" s="822" t="s">
        <v>2048</v>
      </c>
      <c r="D151" s="823" t="s">
        <v>3207</v>
      </c>
      <c r="E151" s="824" t="s">
        <v>2056</v>
      </c>
      <c r="F151" s="822" t="s">
        <v>2043</v>
      </c>
      <c r="G151" s="822" t="s">
        <v>2355</v>
      </c>
      <c r="H151" s="822" t="s">
        <v>329</v>
      </c>
      <c r="I151" s="822" t="s">
        <v>2356</v>
      </c>
      <c r="J151" s="822" t="s">
        <v>817</v>
      </c>
      <c r="K151" s="822" t="s">
        <v>818</v>
      </c>
      <c r="L151" s="825">
        <v>1704.59</v>
      </c>
      <c r="M151" s="825">
        <v>3409.18</v>
      </c>
      <c r="N151" s="822">
        <v>2</v>
      </c>
      <c r="O151" s="826">
        <v>2</v>
      </c>
      <c r="P151" s="825">
        <v>3409.18</v>
      </c>
      <c r="Q151" s="827">
        <v>1</v>
      </c>
      <c r="R151" s="822">
        <v>2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50</v>
      </c>
      <c r="B152" s="822" t="s">
        <v>2042</v>
      </c>
      <c r="C152" s="822" t="s">
        <v>2048</v>
      </c>
      <c r="D152" s="823" t="s">
        <v>3207</v>
      </c>
      <c r="E152" s="824" t="s">
        <v>2056</v>
      </c>
      <c r="F152" s="822" t="s">
        <v>2043</v>
      </c>
      <c r="G152" s="822" t="s">
        <v>2357</v>
      </c>
      <c r="H152" s="822" t="s">
        <v>329</v>
      </c>
      <c r="I152" s="822" t="s">
        <v>2358</v>
      </c>
      <c r="J152" s="822" t="s">
        <v>2359</v>
      </c>
      <c r="K152" s="822" t="s">
        <v>2360</v>
      </c>
      <c r="L152" s="825">
        <v>83.38</v>
      </c>
      <c r="M152" s="825">
        <v>667.04</v>
      </c>
      <c r="N152" s="822">
        <v>8</v>
      </c>
      <c r="O152" s="826">
        <v>2.5</v>
      </c>
      <c r="P152" s="825">
        <v>166.76</v>
      </c>
      <c r="Q152" s="827">
        <v>0.25</v>
      </c>
      <c r="R152" s="822">
        <v>2</v>
      </c>
      <c r="S152" s="827">
        <v>0.25</v>
      </c>
      <c r="T152" s="826">
        <v>0.5</v>
      </c>
      <c r="U152" s="828">
        <v>0.2</v>
      </c>
    </row>
    <row r="153" spans="1:21" ht="14.45" customHeight="1" x14ac:dyDescent="0.2">
      <c r="A153" s="821">
        <v>50</v>
      </c>
      <c r="B153" s="822" t="s">
        <v>2042</v>
      </c>
      <c r="C153" s="822" t="s">
        <v>2048</v>
      </c>
      <c r="D153" s="823" t="s">
        <v>3207</v>
      </c>
      <c r="E153" s="824" t="s">
        <v>2056</v>
      </c>
      <c r="F153" s="822" t="s">
        <v>2043</v>
      </c>
      <c r="G153" s="822" t="s">
        <v>2079</v>
      </c>
      <c r="H153" s="822" t="s">
        <v>622</v>
      </c>
      <c r="I153" s="822" t="s">
        <v>1812</v>
      </c>
      <c r="J153" s="822" t="s">
        <v>1192</v>
      </c>
      <c r="K153" s="822" t="s">
        <v>1813</v>
      </c>
      <c r="L153" s="825">
        <v>154.36000000000001</v>
      </c>
      <c r="M153" s="825">
        <v>308.72000000000003</v>
      </c>
      <c r="N153" s="822">
        <v>2</v>
      </c>
      <c r="O153" s="826">
        <v>1.5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2042</v>
      </c>
      <c r="C154" s="822" t="s">
        <v>2048</v>
      </c>
      <c r="D154" s="823" t="s">
        <v>3207</v>
      </c>
      <c r="E154" s="824" t="s">
        <v>2056</v>
      </c>
      <c r="F154" s="822" t="s">
        <v>2043</v>
      </c>
      <c r="G154" s="822" t="s">
        <v>2361</v>
      </c>
      <c r="H154" s="822" t="s">
        <v>329</v>
      </c>
      <c r="I154" s="822" t="s">
        <v>2362</v>
      </c>
      <c r="J154" s="822" t="s">
        <v>831</v>
      </c>
      <c r="K154" s="822" t="s">
        <v>834</v>
      </c>
      <c r="L154" s="825">
        <v>63.14</v>
      </c>
      <c r="M154" s="825">
        <v>63.14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50</v>
      </c>
      <c r="B155" s="822" t="s">
        <v>2042</v>
      </c>
      <c r="C155" s="822" t="s">
        <v>2048</v>
      </c>
      <c r="D155" s="823" t="s">
        <v>3207</v>
      </c>
      <c r="E155" s="824" t="s">
        <v>2056</v>
      </c>
      <c r="F155" s="822" t="s">
        <v>2043</v>
      </c>
      <c r="G155" s="822" t="s">
        <v>2361</v>
      </c>
      <c r="H155" s="822" t="s">
        <v>329</v>
      </c>
      <c r="I155" s="822" t="s">
        <v>2363</v>
      </c>
      <c r="J155" s="822" t="s">
        <v>831</v>
      </c>
      <c r="K155" s="822" t="s">
        <v>1803</v>
      </c>
      <c r="L155" s="825">
        <v>49.08</v>
      </c>
      <c r="M155" s="825">
        <v>49.08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50</v>
      </c>
      <c r="B156" s="822" t="s">
        <v>2042</v>
      </c>
      <c r="C156" s="822" t="s">
        <v>2048</v>
      </c>
      <c r="D156" s="823" t="s">
        <v>3207</v>
      </c>
      <c r="E156" s="824" t="s">
        <v>2056</v>
      </c>
      <c r="F156" s="822" t="s">
        <v>2043</v>
      </c>
      <c r="G156" s="822" t="s">
        <v>2361</v>
      </c>
      <c r="H156" s="822" t="s">
        <v>329</v>
      </c>
      <c r="I156" s="822" t="s">
        <v>2364</v>
      </c>
      <c r="J156" s="822" t="s">
        <v>831</v>
      </c>
      <c r="K156" s="822" t="s">
        <v>833</v>
      </c>
      <c r="L156" s="825">
        <v>84.18</v>
      </c>
      <c r="M156" s="825">
        <v>168.36</v>
      </c>
      <c r="N156" s="822">
        <v>2</v>
      </c>
      <c r="O156" s="826">
        <v>1.5</v>
      </c>
      <c r="P156" s="825">
        <v>168.36</v>
      </c>
      <c r="Q156" s="827">
        <v>1</v>
      </c>
      <c r="R156" s="822">
        <v>2</v>
      </c>
      <c r="S156" s="827">
        <v>1</v>
      </c>
      <c r="T156" s="826">
        <v>1.5</v>
      </c>
      <c r="U156" s="828">
        <v>1</v>
      </c>
    </row>
    <row r="157" spans="1:21" ht="14.45" customHeight="1" x14ac:dyDescent="0.2">
      <c r="A157" s="821">
        <v>50</v>
      </c>
      <c r="B157" s="822" t="s">
        <v>2042</v>
      </c>
      <c r="C157" s="822" t="s">
        <v>2048</v>
      </c>
      <c r="D157" s="823" t="s">
        <v>3207</v>
      </c>
      <c r="E157" s="824" t="s">
        <v>2056</v>
      </c>
      <c r="F157" s="822" t="s">
        <v>2043</v>
      </c>
      <c r="G157" s="822" t="s">
        <v>2365</v>
      </c>
      <c r="H157" s="822" t="s">
        <v>329</v>
      </c>
      <c r="I157" s="822" t="s">
        <v>2366</v>
      </c>
      <c r="J157" s="822" t="s">
        <v>2367</v>
      </c>
      <c r="K157" s="822" t="s">
        <v>2368</v>
      </c>
      <c r="L157" s="825">
        <v>0</v>
      </c>
      <c r="M157" s="825">
        <v>0</v>
      </c>
      <c r="N157" s="822">
        <v>1</v>
      </c>
      <c r="O157" s="826">
        <v>0.5</v>
      </c>
      <c r="P157" s="825"/>
      <c r="Q157" s="827"/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50</v>
      </c>
      <c r="B158" s="822" t="s">
        <v>2042</v>
      </c>
      <c r="C158" s="822" t="s">
        <v>2048</v>
      </c>
      <c r="D158" s="823" t="s">
        <v>3207</v>
      </c>
      <c r="E158" s="824" t="s">
        <v>2056</v>
      </c>
      <c r="F158" s="822" t="s">
        <v>2043</v>
      </c>
      <c r="G158" s="822" t="s">
        <v>2369</v>
      </c>
      <c r="H158" s="822" t="s">
        <v>329</v>
      </c>
      <c r="I158" s="822" t="s">
        <v>2370</v>
      </c>
      <c r="J158" s="822" t="s">
        <v>1390</v>
      </c>
      <c r="K158" s="822" t="s">
        <v>1391</v>
      </c>
      <c r="L158" s="825">
        <v>121.92</v>
      </c>
      <c r="M158" s="825">
        <v>731.52</v>
      </c>
      <c r="N158" s="822">
        <v>6</v>
      </c>
      <c r="O158" s="826">
        <v>1.5</v>
      </c>
      <c r="P158" s="825">
        <v>365.76</v>
      </c>
      <c r="Q158" s="827">
        <v>0.5</v>
      </c>
      <c r="R158" s="822">
        <v>3</v>
      </c>
      <c r="S158" s="827">
        <v>0.5</v>
      </c>
      <c r="T158" s="826">
        <v>0.5</v>
      </c>
      <c r="U158" s="828">
        <v>0.33333333333333331</v>
      </c>
    </row>
    <row r="159" spans="1:21" ht="14.45" customHeight="1" x14ac:dyDescent="0.2">
      <c r="A159" s="821">
        <v>50</v>
      </c>
      <c r="B159" s="822" t="s">
        <v>2042</v>
      </c>
      <c r="C159" s="822" t="s">
        <v>2048</v>
      </c>
      <c r="D159" s="823" t="s">
        <v>3207</v>
      </c>
      <c r="E159" s="824" t="s">
        <v>2056</v>
      </c>
      <c r="F159" s="822" t="s">
        <v>2045</v>
      </c>
      <c r="G159" s="822" t="s">
        <v>2371</v>
      </c>
      <c r="H159" s="822" t="s">
        <v>329</v>
      </c>
      <c r="I159" s="822" t="s">
        <v>2372</v>
      </c>
      <c r="J159" s="822" t="s">
        <v>2373</v>
      </c>
      <c r="K159" s="822" t="s">
        <v>2374</v>
      </c>
      <c r="L159" s="825">
        <v>389.82</v>
      </c>
      <c r="M159" s="825">
        <v>7406.5799999999981</v>
      </c>
      <c r="N159" s="822">
        <v>19</v>
      </c>
      <c r="O159" s="826">
        <v>16</v>
      </c>
      <c r="P159" s="825">
        <v>7406.5799999999981</v>
      </c>
      <c r="Q159" s="827">
        <v>1</v>
      </c>
      <c r="R159" s="822">
        <v>19</v>
      </c>
      <c r="S159" s="827">
        <v>1</v>
      </c>
      <c r="T159" s="826">
        <v>16</v>
      </c>
      <c r="U159" s="828">
        <v>1</v>
      </c>
    </row>
    <row r="160" spans="1:21" ht="14.45" customHeight="1" x14ac:dyDescent="0.2">
      <c r="A160" s="821">
        <v>50</v>
      </c>
      <c r="B160" s="822" t="s">
        <v>2042</v>
      </c>
      <c r="C160" s="822" t="s">
        <v>2048</v>
      </c>
      <c r="D160" s="823" t="s">
        <v>3207</v>
      </c>
      <c r="E160" s="824" t="s">
        <v>2056</v>
      </c>
      <c r="F160" s="822" t="s">
        <v>2045</v>
      </c>
      <c r="G160" s="822" t="s">
        <v>2371</v>
      </c>
      <c r="H160" s="822" t="s">
        <v>329</v>
      </c>
      <c r="I160" s="822" t="s">
        <v>2375</v>
      </c>
      <c r="J160" s="822" t="s">
        <v>2376</v>
      </c>
      <c r="K160" s="822" t="s">
        <v>2377</v>
      </c>
      <c r="L160" s="825">
        <v>389.82</v>
      </c>
      <c r="M160" s="825">
        <v>7406.5799999999981</v>
      </c>
      <c r="N160" s="822">
        <v>19</v>
      </c>
      <c r="O160" s="826">
        <v>19</v>
      </c>
      <c r="P160" s="825">
        <v>7406.5799999999981</v>
      </c>
      <c r="Q160" s="827">
        <v>1</v>
      </c>
      <c r="R160" s="822">
        <v>19</v>
      </c>
      <c r="S160" s="827">
        <v>1</v>
      </c>
      <c r="T160" s="826">
        <v>19</v>
      </c>
      <c r="U160" s="828">
        <v>1</v>
      </c>
    </row>
    <row r="161" spans="1:21" ht="14.45" customHeight="1" x14ac:dyDescent="0.2">
      <c r="A161" s="821">
        <v>50</v>
      </c>
      <c r="B161" s="822" t="s">
        <v>2042</v>
      </c>
      <c r="C161" s="822" t="s">
        <v>2048</v>
      </c>
      <c r="D161" s="823" t="s">
        <v>3207</v>
      </c>
      <c r="E161" s="824" t="s">
        <v>2056</v>
      </c>
      <c r="F161" s="822" t="s">
        <v>2045</v>
      </c>
      <c r="G161" s="822" t="s">
        <v>2371</v>
      </c>
      <c r="H161" s="822" t="s">
        <v>329</v>
      </c>
      <c r="I161" s="822" t="s">
        <v>2378</v>
      </c>
      <c r="J161" s="822" t="s">
        <v>2379</v>
      </c>
      <c r="K161" s="822" t="s">
        <v>2380</v>
      </c>
      <c r="L161" s="825">
        <v>389.82</v>
      </c>
      <c r="M161" s="825">
        <v>3898.2000000000007</v>
      </c>
      <c r="N161" s="822">
        <v>10</v>
      </c>
      <c r="O161" s="826">
        <v>10</v>
      </c>
      <c r="P161" s="825">
        <v>3898.2000000000007</v>
      </c>
      <c r="Q161" s="827">
        <v>1</v>
      </c>
      <c r="R161" s="822">
        <v>10</v>
      </c>
      <c r="S161" s="827">
        <v>1</v>
      </c>
      <c r="T161" s="826">
        <v>10</v>
      </c>
      <c r="U161" s="828">
        <v>1</v>
      </c>
    </row>
    <row r="162" spans="1:21" ht="14.45" customHeight="1" x14ac:dyDescent="0.2">
      <c r="A162" s="821">
        <v>50</v>
      </c>
      <c r="B162" s="822" t="s">
        <v>2042</v>
      </c>
      <c r="C162" s="822" t="s">
        <v>2048</v>
      </c>
      <c r="D162" s="823" t="s">
        <v>3207</v>
      </c>
      <c r="E162" s="824" t="s">
        <v>2056</v>
      </c>
      <c r="F162" s="822" t="s">
        <v>2045</v>
      </c>
      <c r="G162" s="822" t="s">
        <v>2371</v>
      </c>
      <c r="H162" s="822" t="s">
        <v>329</v>
      </c>
      <c r="I162" s="822" t="s">
        <v>2381</v>
      </c>
      <c r="J162" s="822" t="s">
        <v>2382</v>
      </c>
      <c r="K162" s="822" t="s">
        <v>2383</v>
      </c>
      <c r="L162" s="825">
        <v>39.1</v>
      </c>
      <c r="M162" s="825">
        <v>6568.7999999999956</v>
      </c>
      <c r="N162" s="822">
        <v>168</v>
      </c>
      <c r="O162" s="826">
        <v>42</v>
      </c>
      <c r="P162" s="825">
        <v>6568.7999999999956</v>
      </c>
      <c r="Q162" s="827">
        <v>1</v>
      </c>
      <c r="R162" s="822">
        <v>168</v>
      </c>
      <c r="S162" s="827">
        <v>1</v>
      </c>
      <c r="T162" s="826">
        <v>42</v>
      </c>
      <c r="U162" s="828">
        <v>1</v>
      </c>
    </row>
    <row r="163" spans="1:21" ht="14.45" customHeight="1" x14ac:dyDescent="0.2">
      <c r="A163" s="821">
        <v>50</v>
      </c>
      <c r="B163" s="822" t="s">
        <v>2042</v>
      </c>
      <c r="C163" s="822" t="s">
        <v>2048</v>
      </c>
      <c r="D163" s="823" t="s">
        <v>3207</v>
      </c>
      <c r="E163" s="824" t="s">
        <v>2056</v>
      </c>
      <c r="F163" s="822" t="s">
        <v>2045</v>
      </c>
      <c r="G163" s="822" t="s">
        <v>2371</v>
      </c>
      <c r="H163" s="822" t="s">
        <v>329</v>
      </c>
      <c r="I163" s="822" t="s">
        <v>2384</v>
      </c>
      <c r="J163" s="822" t="s">
        <v>2382</v>
      </c>
      <c r="K163" s="822" t="s">
        <v>2385</v>
      </c>
      <c r="L163" s="825">
        <v>49.02</v>
      </c>
      <c r="M163" s="825">
        <v>7058.8799999999983</v>
      </c>
      <c r="N163" s="822">
        <v>144</v>
      </c>
      <c r="O163" s="826">
        <v>36</v>
      </c>
      <c r="P163" s="825">
        <v>7058.8799999999983</v>
      </c>
      <c r="Q163" s="827">
        <v>1</v>
      </c>
      <c r="R163" s="822">
        <v>144</v>
      </c>
      <c r="S163" s="827">
        <v>1</v>
      </c>
      <c r="T163" s="826">
        <v>36</v>
      </c>
      <c r="U163" s="828">
        <v>1</v>
      </c>
    </row>
    <row r="164" spans="1:21" ht="14.45" customHeight="1" x14ac:dyDescent="0.2">
      <c r="A164" s="821">
        <v>50</v>
      </c>
      <c r="B164" s="822" t="s">
        <v>2042</v>
      </c>
      <c r="C164" s="822" t="s">
        <v>2048</v>
      </c>
      <c r="D164" s="823" t="s">
        <v>3207</v>
      </c>
      <c r="E164" s="824" t="s">
        <v>2059</v>
      </c>
      <c r="F164" s="822" t="s">
        <v>2043</v>
      </c>
      <c r="G164" s="822" t="s">
        <v>2099</v>
      </c>
      <c r="H164" s="822" t="s">
        <v>622</v>
      </c>
      <c r="I164" s="822" t="s">
        <v>1722</v>
      </c>
      <c r="J164" s="822" t="s">
        <v>742</v>
      </c>
      <c r="K164" s="822" t="s">
        <v>1723</v>
      </c>
      <c r="L164" s="825">
        <v>80.010000000000005</v>
      </c>
      <c r="M164" s="825">
        <v>480.06</v>
      </c>
      <c r="N164" s="822">
        <v>6</v>
      </c>
      <c r="O164" s="826">
        <v>5.5</v>
      </c>
      <c r="P164" s="825">
        <v>80.010000000000005</v>
      </c>
      <c r="Q164" s="827">
        <v>0.16666666666666669</v>
      </c>
      <c r="R164" s="822">
        <v>1</v>
      </c>
      <c r="S164" s="827">
        <v>0.16666666666666666</v>
      </c>
      <c r="T164" s="826">
        <v>0.5</v>
      </c>
      <c r="U164" s="828">
        <v>9.0909090909090912E-2</v>
      </c>
    </row>
    <row r="165" spans="1:21" ht="14.45" customHeight="1" x14ac:dyDescent="0.2">
      <c r="A165" s="821">
        <v>50</v>
      </c>
      <c r="B165" s="822" t="s">
        <v>2042</v>
      </c>
      <c r="C165" s="822" t="s">
        <v>2048</v>
      </c>
      <c r="D165" s="823" t="s">
        <v>3207</v>
      </c>
      <c r="E165" s="824" t="s">
        <v>2059</v>
      </c>
      <c r="F165" s="822" t="s">
        <v>2043</v>
      </c>
      <c r="G165" s="822" t="s">
        <v>2173</v>
      </c>
      <c r="H165" s="822" t="s">
        <v>622</v>
      </c>
      <c r="I165" s="822" t="s">
        <v>2174</v>
      </c>
      <c r="J165" s="822" t="s">
        <v>1954</v>
      </c>
      <c r="K165" s="822" t="s">
        <v>2175</v>
      </c>
      <c r="L165" s="825">
        <v>93.27</v>
      </c>
      <c r="M165" s="825">
        <v>93.27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2042</v>
      </c>
      <c r="C166" s="822" t="s">
        <v>2048</v>
      </c>
      <c r="D166" s="823" t="s">
        <v>3207</v>
      </c>
      <c r="E166" s="824" t="s">
        <v>2059</v>
      </c>
      <c r="F166" s="822" t="s">
        <v>2043</v>
      </c>
      <c r="G166" s="822" t="s">
        <v>2087</v>
      </c>
      <c r="H166" s="822" t="s">
        <v>622</v>
      </c>
      <c r="I166" s="822" t="s">
        <v>1956</v>
      </c>
      <c r="J166" s="822" t="s">
        <v>1783</v>
      </c>
      <c r="K166" s="822" t="s">
        <v>1957</v>
      </c>
      <c r="L166" s="825">
        <v>220.53</v>
      </c>
      <c r="M166" s="825">
        <v>1102.6500000000001</v>
      </c>
      <c r="N166" s="822">
        <v>5</v>
      </c>
      <c r="O166" s="826">
        <v>4.5</v>
      </c>
      <c r="P166" s="825">
        <v>661.59</v>
      </c>
      <c r="Q166" s="827">
        <v>0.6</v>
      </c>
      <c r="R166" s="822">
        <v>3</v>
      </c>
      <c r="S166" s="827">
        <v>0.6</v>
      </c>
      <c r="T166" s="826">
        <v>2.5</v>
      </c>
      <c r="U166" s="828">
        <v>0.55555555555555558</v>
      </c>
    </row>
    <row r="167" spans="1:21" ht="14.45" customHeight="1" x14ac:dyDescent="0.2">
      <c r="A167" s="821">
        <v>50</v>
      </c>
      <c r="B167" s="822" t="s">
        <v>2042</v>
      </c>
      <c r="C167" s="822" t="s">
        <v>2048</v>
      </c>
      <c r="D167" s="823" t="s">
        <v>3207</v>
      </c>
      <c r="E167" s="824" t="s">
        <v>2059</v>
      </c>
      <c r="F167" s="822" t="s">
        <v>2043</v>
      </c>
      <c r="G167" s="822" t="s">
        <v>2087</v>
      </c>
      <c r="H167" s="822" t="s">
        <v>329</v>
      </c>
      <c r="I167" s="822" t="s">
        <v>2386</v>
      </c>
      <c r="J167" s="822" t="s">
        <v>1783</v>
      </c>
      <c r="K167" s="822" t="s">
        <v>2387</v>
      </c>
      <c r="L167" s="825">
        <v>310.58999999999997</v>
      </c>
      <c r="M167" s="825">
        <v>310.58999999999997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2042</v>
      </c>
      <c r="C168" s="822" t="s">
        <v>2048</v>
      </c>
      <c r="D168" s="823" t="s">
        <v>3207</v>
      </c>
      <c r="E168" s="824" t="s">
        <v>2059</v>
      </c>
      <c r="F168" s="822" t="s">
        <v>2043</v>
      </c>
      <c r="G168" s="822" t="s">
        <v>2069</v>
      </c>
      <c r="H168" s="822" t="s">
        <v>329</v>
      </c>
      <c r="I168" s="822" t="s">
        <v>2103</v>
      </c>
      <c r="J168" s="822" t="s">
        <v>2104</v>
      </c>
      <c r="K168" s="822" t="s">
        <v>2078</v>
      </c>
      <c r="L168" s="825">
        <v>35.11</v>
      </c>
      <c r="M168" s="825">
        <v>35.11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2042</v>
      </c>
      <c r="C169" s="822" t="s">
        <v>2048</v>
      </c>
      <c r="D169" s="823" t="s">
        <v>3207</v>
      </c>
      <c r="E169" s="824" t="s">
        <v>2059</v>
      </c>
      <c r="F169" s="822" t="s">
        <v>2043</v>
      </c>
      <c r="G169" s="822" t="s">
        <v>2069</v>
      </c>
      <c r="H169" s="822" t="s">
        <v>329</v>
      </c>
      <c r="I169" s="822" t="s">
        <v>2388</v>
      </c>
      <c r="J169" s="822" t="s">
        <v>732</v>
      </c>
      <c r="K169" s="822" t="s">
        <v>733</v>
      </c>
      <c r="L169" s="825">
        <v>117.03</v>
      </c>
      <c r="M169" s="825">
        <v>117.03</v>
      </c>
      <c r="N169" s="822">
        <v>1</v>
      </c>
      <c r="O169" s="826">
        <v>1</v>
      </c>
      <c r="P169" s="825">
        <v>117.03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50</v>
      </c>
      <c r="B170" s="822" t="s">
        <v>2042</v>
      </c>
      <c r="C170" s="822" t="s">
        <v>2048</v>
      </c>
      <c r="D170" s="823" t="s">
        <v>3207</v>
      </c>
      <c r="E170" s="824" t="s">
        <v>2059</v>
      </c>
      <c r="F170" s="822" t="s">
        <v>2043</v>
      </c>
      <c r="G170" s="822" t="s">
        <v>2069</v>
      </c>
      <c r="H170" s="822" t="s">
        <v>622</v>
      </c>
      <c r="I170" s="822" t="s">
        <v>1758</v>
      </c>
      <c r="J170" s="822" t="s">
        <v>695</v>
      </c>
      <c r="K170" s="822" t="s">
        <v>698</v>
      </c>
      <c r="L170" s="825">
        <v>17.559999999999999</v>
      </c>
      <c r="M170" s="825">
        <v>17.559999999999999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2042</v>
      </c>
      <c r="C171" s="822" t="s">
        <v>2048</v>
      </c>
      <c r="D171" s="823" t="s">
        <v>3207</v>
      </c>
      <c r="E171" s="824" t="s">
        <v>2059</v>
      </c>
      <c r="F171" s="822" t="s">
        <v>2043</v>
      </c>
      <c r="G171" s="822" t="s">
        <v>2069</v>
      </c>
      <c r="H171" s="822" t="s">
        <v>622</v>
      </c>
      <c r="I171" s="822" t="s">
        <v>2389</v>
      </c>
      <c r="J171" s="822" t="s">
        <v>695</v>
      </c>
      <c r="K171" s="822" t="s">
        <v>2078</v>
      </c>
      <c r="L171" s="825">
        <v>35.11</v>
      </c>
      <c r="M171" s="825">
        <v>35.11</v>
      </c>
      <c r="N171" s="822">
        <v>1</v>
      </c>
      <c r="O171" s="826">
        <v>1</v>
      </c>
      <c r="P171" s="825">
        <v>35.11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50</v>
      </c>
      <c r="B172" s="822" t="s">
        <v>2042</v>
      </c>
      <c r="C172" s="822" t="s">
        <v>2048</v>
      </c>
      <c r="D172" s="823" t="s">
        <v>3207</v>
      </c>
      <c r="E172" s="824" t="s">
        <v>2059</v>
      </c>
      <c r="F172" s="822" t="s">
        <v>2043</v>
      </c>
      <c r="G172" s="822" t="s">
        <v>2390</v>
      </c>
      <c r="H172" s="822" t="s">
        <v>329</v>
      </c>
      <c r="I172" s="822" t="s">
        <v>2391</v>
      </c>
      <c r="J172" s="822" t="s">
        <v>2392</v>
      </c>
      <c r="K172" s="822" t="s">
        <v>956</v>
      </c>
      <c r="L172" s="825">
        <v>0</v>
      </c>
      <c r="M172" s="825">
        <v>0</v>
      </c>
      <c r="N172" s="822">
        <v>2</v>
      </c>
      <c r="O172" s="826">
        <v>1</v>
      </c>
      <c r="P172" s="825">
        <v>0</v>
      </c>
      <c r="Q172" s="827"/>
      <c r="R172" s="822">
        <v>2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50</v>
      </c>
      <c r="B173" s="822" t="s">
        <v>2042</v>
      </c>
      <c r="C173" s="822" t="s">
        <v>2048</v>
      </c>
      <c r="D173" s="823" t="s">
        <v>3207</v>
      </c>
      <c r="E173" s="824" t="s">
        <v>2059</v>
      </c>
      <c r="F173" s="822" t="s">
        <v>2043</v>
      </c>
      <c r="G173" s="822" t="s">
        <v>2197</v>
      </c>
      <c r="H173" s="822" t="s">
        <v>329</v>
      </c>
      <c r="I173" s="822" t="s">
        <v>2198</v>
      </c>
      <c r="J173" s="822" t="s">
        <v>2199</v>
      </c>
      <c r="K173" s="822" t="s">
        <v>726</v>
      </c>
      <c r="L173" s="825">
        <v>78.33</v>
      </c>
      <c r="M173" s="825">
        <v>156.66</v>
      </c>
      <c r="N173" s="822">
        <v>2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2042</v>
      </c>
      <c r="C174" s="822" t="s">
        <v>2048</v>
      </c>
      <c r="D174" s="823" t="s">
        <v>3207</v>
      </c>
      <c r="E174" s="824" t="s">
        <v>2059</v>
      </c>
      <c r="F174" s="822" t="s">
        <v>2043</v>
      </c>
      <c r="G174" s="822" t="s">
        <v>2107</v>
      </c>
      <c r="H174" s="822" t="s">
        <v>329</v>
      </c>
      <c r="I174" s="822" t="s">
        <v>2108</v>
      </c>
      <c r="J174" s="822" t="s">
        <v>2109</v>
      </c>
      <c r="K174" s="822" t="s">
        <v>1945</v>
      </c>
      <c r="L174" s="825">
        <v>42.51</v>
      </c>
      <c r="M174" s="825">
        <v>212.55</v>
      </c>
      <c r="N174" s="822">
        <v>5</v>
      </c>
      <c r="O174" s="826">
        <v>5</v>
      </c>
      <c r="P174" s="825">
        <v>85.02</v>
      </c>
      <c r="Q174" s="827">
        <v>0.39999999999999997</v>
      </c>
      <c r="R174" s="822">
        <v>2</v>
      </c>
      <c r="S174" s="827">
        <v>0.4</v>
      </c>
      <c r="T174" s="826">
        <v>2</v>
      </c>
      <c r="U174" s="828">
        <v>0.4</v>
      </c>
    </row>
    <row r="175" spans="1:21" ht="14.45" customHeight="1" x14ac:dyDescent="0.2">
      <c r="A175" s="821">
        <v>50</v>
      </c>
      <c r="B175" s="822" t="s">
        <v>2042</v>
      </c>
      <c r="C175" s="822" t="s">
        <v>2048</v>
      </c>
      <c r="D175" s="823" t="s">
        <v>3207</v>
      </c>
      <c r="E175" s="824" t="s">
        <v>2059</v>
      </c>
      <c r="F175" s="822" t="s">
        <v>2043</v>
      </c>
      <c r="G175" s="822" t="s">
        <v>2393</v>
      </c>
      <c r="H175" s="822" t="s">
        <v>329</v>
      </c>
      <c r="I175" s="822" t="s">
        <v>2394</v>
      </c>
      <c r="J175" s="822" t="s">
        <v>931</v>
      </c>
      <c r="K175" s="822" t="s">
        <v>2395</v>
      </c>
      <c r="L175" s="825">
        <v>45.03</v>
      </c>
      <c r="M175" s="825">
        <v>45.03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2042</v>
      </c>
      <c r="C176" s="822" t="s">
        <v>2048</v>
      </c>
      <c r="D176" s="823" t="s">
        <v>3207</v>
      </c>
      <c r="E176" s="824" t="s">
        <v>2059</v>
      </c>
      <c r="F176" s="822" t="s">
        <v>2043</v>
      </c>
      <c r="G176" s="822" t="s">
        <v>2396</v>
      </c>
      <c r="H176" s="822" t="s">
        <v>329</v>
      </c>
      <c r="I176" s="822" t="s">
        <v>2397</v>
      </c>
      <c r="J176" s="822" t="s">
        <v>2398</v>
      </c>
      <c r="K176" s="822" t="s">
        <v>2399</v>
      </c>
      <c r="L176" s="825">
        <v>0</v>
      </c>
      <c r="M176" s="825">
        <v>0</v>
      </c>
      <c r="N176" s="822">
        <v>3</v>
      </c>
      <c r="O176" s="826">
        <v>1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2042</v>
      </c>
      <c r="C177" s="822" t="s">
        <v>2048</v>
      </c>
      <c r="D177" s="823" t="s">
        <v>3207</v>
      </c>
      <c r="E177" s="824" t="s">
        <v>2059</v>
      </c>
      <c r="F177" s="822" t="s">
        <v>2043</v>
      </c>
      <c r="G177" s="822" t="s">
        <v>2110</v>
      </c>
      <c r="H177" s="822" t="s">
        <v>329</v>
      </c>
      <c r="I177" s="822" t="s">
        <v>2400</v>
      </c>
      <c r="J177" s="822" t="s">
        <v>2401</v>
      </c>
      <c r="K177" s="822" t="s">
        <v>2402</v>
      </c>
      <c r="L177" s="825">
        <v>300.33</v>
      </c>
      <c r="M177" s="825">
        <v>300.33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2042</v>
      </c>
      <c r="C178" s="822" t="s">
        <v>2048</v>
      </c>
      <c r="D178" s="823" t="s">
        <v>3207</v>
      </c>
      <c r="E178" s="824" t="s">
        <v>2059</v>
      </c>
      <c r="F178" s="822" t="s">
        <v>2043</v>
      </c>
      <c r="G178" s="822" t="s">
        <v>2110</v>
      </c>
      <c r="H178" s="822" t="s">
        <v>622</v>
      </c>
      <c r="I178" s="822" t="s">
        <v>1711</v>
      </c>
      <c r="J178" s="822" t="s">
        <v>1709</v>
      </c>
      <c r="K178" s="822" t="s">
        <v>1712</v>
      </c>
      <c r="L178" s="825">
        <v>186.87</v>
      </c>
      <c r="M178" s="825">
        <v>373.74</v>
      </c>
      <c r="N178" s="822">
        <v>2</v>
      </c>
      <c r="O178" s="826">
        <v>1.5</v>
      </c>
      <c r="P178" s="825">
        <v>373.74</v>
      </c>
      <c r="Q178" s="827">
        <v>1</v>
      </c>
      <c r="R178" s="822">
        <v>2</v>
      </c>
      <c r="S178" s="827">
        <v>1</v>
      </c>
      <c r="T178" s="826">
        <v>1.5</v>
      </c>
      <c r="U178" s="828">
        <v>1</v>
      </c>
    </row>
    <row r="179" spans="1:21" ht="14.45" customHeight="1" x14ac:dyDescent="0.2">
      <c r="A179" s="821">
        <v>50</v>
      </c>
      <c r="B179" s="822" t="s">
        <v>2042</v>
      </c>
      <c r="C179" s="822" t="s">
        <v>2048</v>
      </c>
      <c r="D179" s="823" t="s">
        <v>3207</v>
      </c>
      <c r="E179" s="824" t="s">
        <v>2059</v>
      </c>
      <c r="F179" s="822" t="s">
        <v>2043</v>
      </c>
      <c r="G179" s="822" t="s">
        <v>2070</v>
      </c>
      <c r="H179" s="822" t="s">
        <v>329</v>
      </c>
      <c r="I179" s="822" t="s">
        <v>2071</v>
      </c>
      <c r="J179" s="822" t="s">
        <v>1314</v>
      </c>
      <c r="K179" s="822" t="s">
        <v>2072</v>
      </c>
      <c r="L179" s="825">
        <v>73.989999999999995</v>
      </c>
      <c r="M179" s="825">
        <v>73.989999999999995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2042</v>
      </c>
      <c r="C180" s="822" t="s">
        <v>2048</v>
      </c>
      <c r="D180" s="823" t="s">
        <v>3207</v>
      </c>
      <c r="E180" s="824" t="s">
        <v>2059</v>
      </c>
      <c r="F180" s="822" t="s">
        <v>2043</v>
      </c>
      <c r="G180" s="822" t="s">
        <v>2073</v>
      </c>
      <c r="H180" s="822" t="s">
        <v>329</v>
      </c>
      <c r="I180" s="822" t="s">
        <v>2259</v>
      </c>
      <c r="J180" s="822" t="s">
        <v>650</v>
      </c>
      <c r="K180" s="822" t="s">
        <v>2260</v>
      </c>
      <c r="L180" s="825">
        <v>31.65</v>
      </c>
      <c r="M180" s="825">
        <v>31.65</v>
      </c>
      <c r="N180" s="822">
        <v>1</v>
      </c>
      <c r="O180" s="826">
        <v>1</v>
      </c>
      <c r="P180" s="825">
        <v>31.65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50</v>
      </c>
      <c r="B181" s="822" t="s">
        <v>2042</v>
      </c>
      <c r="C181" s="822" t="s">
        <v>2048</v>
      </c>
      <c r="D181" s="823" t="s">
        <v>3207</v>
      </c>
      <c r="E181" s="824" t="s">
        <v>2059</v>
      </c>
      <c r="F181" s="822" t="s">
        <v>2043</v>
      </c>
      <c r="G181" s="822" t="s">
        <v>2073</v>
      </c>
      <c r="H181" s="822" t="s">
        <v>329</v>
      </c>
      <c r="I181" s="822" t="s">
        <v>2403</v>
      </c>
      <c r="J181" s="822" t="s">
        <v>2116</v>
      </c>
      <c r="K181" s="822" t="s">
        <v>2404</v>
      </c>
      <c r="L181" s="825">
        <v>26.37</v>
      </c>
      <c r="M181" s="825">
        <v>26.37</v>
      </c>
      <c r="N181" s="822">
        <v>1</v>
      </c>
      <c r="O181" s="826">
        <v>1</v>
      </c>
      <c r="P181" s="825">
        <v>26.37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50</v>
      </c>
      <c r="B182" s="822" t="s">
        <v>2042</v>
      </c>
      <c r="C182" s="822" t="s">
        <v>2048</v>
      </c>
      <c r="D182" s="823" t="s">
        <v>3207</v>
      </c>
      <c r="E182" s="824" t="s">
        <v>2059</v>
      </c>
      <c r="F182" s="822" t="s">
        <v>2043</v>
      </c>
      <c r="G182" s="822" t="s">
        <v>2073</v>
      </c>
      <c r="H182" s="822" t="s">
        <v>329</v>
      </c>
      <c r="I182" s="822" t="s">
        <v>2115</v>
      </c>
      <c r="J182" s="822" t="s">
        <v>2116</v>
      </c>
      <c r="K182" s="822" t="s">
        <v>2117</v>
      </c>
      <c r="L182" s="825">
        <v>10.55</v>
      </c>
      <c r="M182" s="825">
        <v>10.55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2042</v>
      </c>
      <c r="C183" s="822" t="s">
        <v>2048</v>
      </c>
      <c r="D183" s="823" t="s">
        <v>3207</v>
      </c>
      <c r="E183" s="824" t="s">
        <v>2059</v>
      </c>
      <c r="F183" s="822" t="s">
        <v>2043</v>
      </c>
      <c r="G183" s="822" t="s">
        <v>2073</v>
      </c>
      <c r="H183" s="822" t="s">
        <v>329</v>
      </c>
      <c r="I183" s="822" t="s">
        <v>2405</v>
      </c>
      <c r="J183" s="822" t="s">
        <v>2406</v>
      </c>
      <c r="K183" s="822" t="s">
        <v>2407</v>
      </c>
      <c r="L183" s="825">
        <v>52.75</v>
      </c>
      <c r="M183" s="825">
        <v>52.75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2042</v>
      </c>
      <c r="C184" s="822" t="s">
        <v>2048</v>
      </c>
      <c r="D184" s="823" t="s">
        <v>3207</v>
      </c>
      <c r="E184" s="824" t="s">
        <v>2059</v>
      </c>
      <c r="F184" s="822" t="s">
        <v>2043</v>
      </c>
      <c r="G184" s="822" t="s">
        <v>2408</v>
      </c>
      <c r="H184" s="822" t="s">
        <v>622</v>
      </c>
      <c r="I184" s="822" t="s">
        <v>2409</v>
      </c>
      <c r="J184" s="822" t="s">
        <v>2410</v>
      </c>
      <c r="K184" s="822" t="s">
        <v>2411</v>
      </c>
      <c r="L184" s="825">
        <v>115.27</v>
      </c>
      <c r="M184" s="825">
        <v>115.27</v>
      </c>
      <c r="N184" s="822">
        <v>1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2042</v>
      </c>
      <c r="C185" s="822" t="s">
        <v>2048</v>
      </c>
      <c r="D185" s="823" t="s">
        <v>3207</v>
      </c>
      <c r="E185" s="824" t="s">
        <v>2059</v>
      </c>
      <c r="F185" s="822" t="s">
        <v>2043</v>
      </c>
      <c r="G185" s="822" t="s">
        <v>2412</v>
      </c>
      <c r="H185" s="822" t="s">
        <v>329</v>
      </c>
      <c r="I185" s="822" t="s">
        <v>2413</v>
      </c>
      <c r="J185" s="822" t="s">
        <v>2414</v>
      </c>
      <c r="K185" s="822" t="s">
        <v>2415</v>
      </c>
      <c r="L185" s="825">
        <v>2666.33</v>
      </c>
      <c r="M185" s="825">
        <v>2666.33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50</v>
      </c>
      <c r="B186" s="822" t="s">
        <v>2042</v>
      </c>
      <c r="C186" s="822" t="s">
        <v>2048</v>
      </c>
      <c r="D186" s="823" t="s">
        <v>3207</v>
      </c>
      <c r="E186" s="824" t="s">
        <v>2059</v>
      </c>
      <c r="F186" s="822" t="s">
        <v>2043</v>
      </c>
      <c r="G186" s="822" t="s">
        <v>2266</v>
      </c>
      <c r="H186" s="822" t="s">
        <v>622</v>
      </c>
      <c r="I186" s="822" t="s">
        <v>2416</v>
      </c>
      <c r="J186" s="822" t="s">
        <v>2268</v>
      </c>
      <c r="K186" s="822" t="s">
        <v>2417</v>
      </c>
      <c r="L186" s="825">
        <v>39.549999999999997</v>
      </c>
      <c r="M186" s="825">
        <v>39.549999999999997</v>
      </c>
      <c r="N186" s="822">
        <v>1</v>
      </c>
      <c r="O186" s="826">
        <v>1</v>
      </c>
      <c r="P186" s="825">
        <v>39.549999999999997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50</v>
      </c>
      <c r="B187" s="822" t="s">
        <v>2042</v>
      </c>
      <c r="C187" s="822" t="s">
        <v>2048</v>
      </c>
      <c r="D187" s="823" t="s">
        <v>3207</v>
      </c>
      <c r="E187" s="824" t="s">
        <v>2059</v>
      </c>
      <c r="F187" s="822" t="s">
        <v>2043</v>
      </c>
      <c r="G187" s="822" t="s">
        <v>2418</v>
      </c>
      <c r="H187" s="822" t="s">
        <v>622</v>
      </c>
      <c r="I187" s="822" t="s">
        <v>1673</v>
      </c>
      <c r="J187" s="822" t="s">
        <v>1674</v>
      </c>
      <c r="K187" s="822" t="s">
        <v>1675</v>
      </c>
      <c r="L187" s="825">
        <v>86.41</v>
      </c>
      <c r="M187" s="825">
        <v>86.41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2042</v>
      </c>
      <c r="C188" s="822" t="s">
        <v>2048</v>
      </c>
      <c r="D188" s="823" t="s">
        <v>3207</v>
      </c>
      <c r="E188" s="824" t="s">
        <v>2059</v>
      </c>
      <c r="F188" s="822" t="s">
        <v>2043</v>
      </c>
      <c r="G188" s="822" t="s">
        <v>2088</v>
      </c>
      <c r="H188" s="822" t="s">
        <v>329</v>
      </c>
      <c r="I188" s="822" t="s">
        <v>2419</v>
      </c>
      <c r="J188" s="822" t="s">
        <v>682</v>
      </c>
      <c r="K188" s="822" t="s">
        <v>1301</v>
      </c>
      <c r="L188" s="825">
        <v>38.04</v>
      </c>
      <c r="M188" s="825">
        <v>38.04</v>
      </c>
      <c r="N188" s="822">
        <v>1</v>
      </c>
      <c r="O188" s="826">
        <v>0.5</v>
      </c>
      <c r="P188" s="825">
        <v>38.04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50</v>
      </c>
      <c r="B189" s="822" t="s">
        <v>2042</v>
      </c>
      <c r="C189" s="822" t="s">
        <v>2048</v>
      </c>
      <c r="D189" s="823" t="s">
        <v>3207</v>
      </c>
      <c r="E189" s="824" t="s">
        <v>2059</v>
      </c>
      <c r="F189" s="822" t="s">
        <v>2043</v>
      </c>
      <c r="G189" s="822" t="s">
        <v>2088</v>
      </c>
      <c r="H189" s="822" t="s">
        <v>329</v>
      </c>
      <c r="I189" s="822" t="s">
        <v>2277</v>
      </c>
      <c r="J189" s="822" t="s">
        <v>682</v>
      </c>
      <c r="K189" s="822" t="s">
        <v>2278</v>
      </c>
      <c r="L189" s="825">
        <v>117.03</v>
      </c>
      <c r="M189" s="825">
        <v>117.03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2042</v>
      </c>
      <c r="C190" s="822" t="s">
        <v>2048</v>
      </c>
      <c r="D190" s="823" t="s">
        <v>3207</v>
      </c>
      <c r="E190" s="824" t="s">
        <v>2059</v>
      </c>
      <c r="F190" s="822" t="s">
        <v>2043</v>
      </c>
      <c r="G190" s="822" t="s">
        <v>2121</v>
      </c>
      <c r="H190" s="822" t="s">
        <v>622</v>
      </c>
      <c r="I190" s="822" t="s">
        <v>2420</v>
      </c>
      <c r="J190" s="822" t="s">
        <v>858</v>
      </c>
      <c r="K190" s="822" t="s">
        <v>2421</v>
      </c>
      <c r="L190" s="825">
        <v>2309.36</v>
      </c>
      <c r="M190" s="825">
        <v>4618.72</v>
      </c>
      <c r="N190" s="822">
        <v>2</v>
      </c>
      <c r="O190" s="826">
        <v>1.5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50</v>
      </c>
      <c r="B191" s="822" t="s">
        <v>2042</v>
      </c>
      <c r="C191" s="822" t="s">
        <v>2048</v>
      </c>
      <c r="D191" s="823" t="s">
        <v>3207</v>
      </c>
      <c r="E191" s="824" t="s">
        <v>2059</v>
      </c>
      <c r="F191" s="822" t="s">
        <v>2043</v>
      </c>
      <c r="G191" s="822" t="s">
        <v>2121</v>
      </c>
      <c r="H191" s="822" t="s">
        <v>622</v>
      </c>
      <c r="I191" s="822" t="s">
        <v>1693</v>
      </c>
      <c r="J191" s="822" t="s">
        <v>858</v>
      </c>
      <c r="K191" s="822" t="s">
        <v>1694</v>
      </c>
      <c r="L191" s="825">
        <v>1385.62</v>
      </c>
      <c r="M191" s="825">
        <v>1385.62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50</v>
      </c>
      <c r="B192" s="822" t="s">
        <v>2042</v>
      </c>
      <c r="C192" s="822" t="s">
        <v>2048</v>
      </c>
      <c r="D192" s="823" t="s">
        <v>3207</v>
      </c>
      <c r="E192" s="824" t="s">
        <v>2059</v>
      </c>
      <c r="F192" s="822" t="s">
        <v>2043</v>
      </c>
      <c r="G192" s="822" t="s">
        <v>2279</v>
      </c>
      <c r="H192" s="822" t="s">
        <v>329</v>
      </c>
      <c r="I192" s="822" t="s">
        <v>2422</v>
      </c>
      <c r="J192" s="822" t="s">
        <v>1011</v>
      </c>
      <c r="K192" s="822" t="s">
        <v>2423</v>
      </c>
      <c r="L192" s="825">
        <v>35.25</v>
      </c>
      <c r="M192" s="825">
        <v>35.25</v>
      </c>
      <c r="N192" s="822">
        <v>1</v>
      </c>
      <c r="O192" s="826">
        <v>0.5</v>
      </c>
      <c r="P192" s="825">
        <v>35.25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50</v>
      </c>
      <c r="B193" s="822" t="s">
        <v>2042</v>
      </c>
      <c r="C193" s="822" t="s">
        <v>2048</v>
      </c>
      <c r="D193" s="823" t="s">
        <v>3207</v>
      </c>
      <c r="E193" s="824" t="s">
        <v>2059</v>
      </c>
      <c r="F193" s="822" t="s">
        <v>2043</v>
      </c>
      <c r="G193" s="822" t="s">
        <v>2424</v>
      </c>
      <c r="H193" s="822" t="s">
        <v>329</v>
      </c>
      <c r="I193" s="822" t="s">
        <v>2425</v>
      </c>
      <c r="J193" s="822" t="s">
        <v>2426</v>
      </c>
      <c r="K193" s="822" t="s">
        <v>2427</v>
      </c>
      <c r="L193" s="825">
        <v>174.59</v>
      </c>
      <c r="M193" s="825">
        <v>174.59</v>
      </c>
      <c r="N193" s="822">
        <v>1</v>
      </c>
      <c r="O193" s="826">
        <v>1</v>
      </c>
      <c r="P193" s="825">
        <v>174.59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50</v>
      </c>
      <c r="B194" s="822" t="s">
        <v>2042</v>
      </c>
      <c r="C194" s="822" t="s">
        <v>2048</v>
      </c>
      <c r="D194" s="823" t="s">
        <v>3207</v>
      </c>
      <c r="E194" s="824" t="s">
        <v>2059</v>
      </c>
      <c r="F194" s="822" t="s">
        <v>2043</v>
      </c>
      <c r="G194" s="822" t="s">
        <v>2128</v>
      </c>
      <c r="H194" s="822" t="s">
        <v>329</v>
      </c>
      <c r="I194" s="822" t="s">
        <v>2428</v>
      </c>
      <c r="J194" s="822" t="s">
        <v>2429</v>
      </c>
      <c r="K194" s="822" t="s">
        <v>2430</v>
      </c>
      <c r="L194" s="825">
        <v>61.76</v>
      </c>
      <c r="M194" s="825">
        <v>61.76</v>
      </c>
      <c r="N194" s="822">
        <v>1</v>
      </c>
      <c r="O194" s="826">
        <v>1</v>
      </c>
      <c r="P194" s="825">
        <v>61.76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50</v>
      </c>
      <c r="B195" s="822" t="s">
        <v>2042</v>
      </c>
      <c r="C195" s="822" t="s">
        <v>2048</v>
      </c>
      <c r="D195" s="823" t="s">
        <v>3207</v>
      </c>
      <c r="E195" s="824" t="s">
        <v>2059</v>
      </c>
      <c r="F195" s="822" t="s">
        <v>2043</v>
      </c>
      <c r="G195" s="822" t="s">
        <v>2076</v>
      </c>
      <c r="H195" s="822" t="s">
        <v>622</v>
      </c>
      <c r="I195" s="822" t="s">
        <v>1766</v>
      </c>
      <c r="J195" s="822" t="s">
        <v>1049</v>
      </c>
      <c r="K195" s="822" t="s">
        <v>1767</v>
      </c>
      <c r="L195" s="825">
        <v>103.4</v>
      </c>
      <c r="M195" s="825">
        <v>103.4</v>
      </c>
      <c r="N195" s="822">
        <v>1</v>
      </c>
      <c r="O195" s="826">
        <v>1</v>
      </c>
      <c r="P195" s="825">
        <v>103.4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50</v>
      </c>
      <c r="B196" s="822" t="s">
        <v>2042</v>
      </c>
      <c r="C196" s="822" t="s">
        <v>2048</v>
      </c>
      <c r="D196" s="823" t="s">
        <v>3207</v>
      </c>
      <c r="E196" s="824" t="s">
        <v>2059</v>
      </c>
      <c r="F196" s="822" t="s">
        <v>2043</v>
      </c>
      <c r="G196" s="822" t="s">
        <v>2431</v>
      </c>
      <c r="H196" s="822" t="s">
        <v>622</v>
      </c>
      <c r="I196" s="822" t="s">
        <v>2432</v>
      </c>
      <c r="J196" s="822" t="s">
        <v>2433</v>
      </c>
      <c r="K196" s="822" t="s">
        <v>2434</v>
      </c>
      <c r="L196" s="825">
        <v>704.73</v>
      </c>
      <c r="M196" s="825">
        <v>704.73</v>
      </c>
      <c r="N196" s="822">
        <v>1</v>
      </c>
      <c r="O196" s="826">
        <v>0.5</v>
      </c>
      <c r="P196" s="825">
        <v>704.73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50</v>
      </c>
      <c r="B197" s="822" t="s">
        <v>2042</v>
      </c>
      <c r="C197" s="822" t="s">
        <v>2048</v>
      </c>
      <c r="D197" s="823" t="s">
        <v>3207</v>
      </c>
      <c r="E197" s="824" t="s">
        <v>2059</v>
      </c>
      <c r="F197" s="822" t="s">
        <v>2043</v>
      </c>
      <c r="G197" s="822" t="s">
        <v>2304</v>
      </c>
      <c r="H197" s="822" t="s">
        <v>622</v>
      </c>
      <c r="I197" s="822" t="s">
        <v>2435</v>
      </c>
      <c r="J197" s="822" t="s">
        <v>1770</v>
      </c>
      <c r="K197" s="822" t="s">
        <v>2436</v>
      </c>
      <c r="L197" s="825">
        <v>7.47</v>
      </c>
      <c r="M197" s="825">
        <v>7.47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50</v>
      </c>
      <c r="B198" s="822" t="s">
        <v>2042</v>
      </c>
      <c r="C198" s="822" t="s">
        <v>2048</v>
      </c>
      <c r="D198" s="823" t="s">
        <v>3207</v>
      </c>
      <c r="E198" s="824" t="s">
        <v>2059</v>
      </c>
      <c r="F198" s="822" t="s">
        <v>2043</v>
      </c>
      <c r="G198" s="822" t="s">
        <v>2304</v>
      </c>
      <c r="H198" s="822" t="s">
        <v>622</v>
      </c>
      <c r="I198" s="822" t="s">
        <v>2437</v>
      </c>
      <c r="J198" s="822" t="s">
        <v>1770</v>
      </c>
      <c r="K198" s="822" t="s">
        <v>2438</v>
      </c>
      <c r="L198" s="825">
        <v>114.88</v>
      </c>
      <c r="M198" s="825">
        <v>229.76</v>
      </c>
      <c r="N198" s="822">
        <v>2</v>
      </c>
      <c r="O198" s="826">
        <v>1</v>
      </c>
      <c r="P198" s="825">
        <v>114.88</v>
      </c>
      <c r="Q198" s="827">
        <v>0.5</v>
      </c>
      <c r="R198" s="822">
        <v>1</v>
      </c>
      <c r="S198" s="827">
        <v>0.5</v>
      </c>
      <c r="T198" s="826">
        <v>0.5</v>
      </c>
      <c r="U198" s="828">
        <v>0.5</v>
      </c>
    </row>
    <row r="199" spans="1:21" ht="14.45" customHeight="1" x14ac:dyDescent="0.2">
      <c r="A199" s="821">
        <v>50</v>
      </c>
      <c r="B199" s="822" t="s">
        <v>2042</v>
      </c>
      <c r="C199" s="822" t="s">
        <v>2048</v>
      </c>
      <c r="D199" s="823" t="s">
        <v>3207</v>
      </c>
      <c r="E199" s="824" t="s">
        <v>2059</v>
      </c>
      <c r="F199" s="822" t="s">
        <v>2043</v>
      </c>
      <c r="G199" s="822" t="s">
        <v>2140</v>
      </c>
      <c r="H199" s="822" t="s">
        <v>329</v>
      </c>
      <c r="I199" s="822" t="s">
        <v>2439</v>
      </c>
      <c r="J199" s="822" t="s">
        <v>1084</v>
      </c>
      <c r="K199" s="822" t="s">
        <v>2440</v>
      </c>
      <c r="L199" s="825">
        <v>64.349999999999994</v>
      </c>
      <c r="M199" s="825">
        <v>64.349999999999994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2042</v>
      </c>
      <c r="C200" s="822" t="s">
        <v>2048</v>
      </c>
      <c r="D200" s="823" t="s">
        <v>3207</v>
      </c>
      <c r="E200" s="824" t="s">
        <v>2059</v>
      </c>
      <c r="F200" s="822" t="s">
        <v>2043</v>
      </c>
      <c r="G200" s="822" t="s">
        <v>2143</v>
      </c>
      <c r="H200" s="822" t="s">
        <v>329</v>
      </c>
      <c r="I200" s="822" t="s">
        <v>2315</v>
      </c>
      <c r="J200" s="822" t="s">
        <v>1145</v>
      </c>
      <c r="K200" s="822" t="s">
        <v>2316</v>
      </c>
      <c r="L200" s="825">
        <v>210.38</v>
      </c>
      <c r="M200" s="825">
        <v>210.38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2042</v>
      </c>
      <c r="C201" s="822" t="s">
        <v>2048</v>
      </c>
      <c r="D201" s="823" t="s">
        <v>3207</v>
      </c>
      <c r="E201" s="824" t="s">
        <v>2059</v>
      </c>
      <c r="F201" s="822" t="s">
        <v>2043</v>
      </c>
      <c r="G201" s="822" t="s">
        <v>2143</v>
      </c>
      <c r="H201" s="822" t="s">
        <v>329</v>
      </c>
      <c r="I201" s="822" t="s">
        <v>2144</v>
      </c>
      <c r="J201" s="822" t="s">
        <v>1145</v>
      </c>
      <c r="K201" s="822" t="s">
        <v>2145</v>
      </c>
      <c r="L201" s="825">
        <v>42.08</v>
      </c>
      <c r="M201" s="825">
        <v>42.08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50</v>
      </c>
      <c r="B202" s="822" t="s">
        <v>2042</v>
      </c>
      <c r="C202" s="822" t="s">
        <v>2048</v>
      </c>
      <c r="D202" s="823" t="s">
        <v>3207</v>
      </c>
      <c r="E202" s="824" t="s">
        <v>2059</v>
      </c>
      <c r="F202" s="822" t="s">
        <v>2043</v>
      </c>
      <c r="G202" s="822" t="s">
        <v>2156</v>
      </c>
      <c r="H202" s="822" t="s">
        <v>329</v>
      </c>
      <c r="I202" s="822" t="s">
        <v>2157</v>
      </c>
      <c r="J202" s="822" t="s">
        <v>2158</v>
      </c>
      <c r="K202" s="822" t="s">
        <v>2159</v>
      </c>
      <c r="L202" s="825">
        <v>93.43</v>
      </c>
      <c r="M202" s="825">
        <v>186.86</v>
      </c>
      <c r="N202" s="822">
        <v>2</v>
      </c>
      <c r="O202" s="826">
        <v>2</v>
      </c>
      <c r="P202" s="825">
        <v>93.43</v>
      </c>
      <c r="Q202" s="827">
        <v>0.5</v>
      </c>
      <c r="R202" s="822">
        <v>1</v>
      </c>
      <c r="S202" s="827">
        <v>0.5</v>
      </c>
      <c r="T202" s="826">
        <v>1</v>
      </c>
      <c r="U202" s="828">
        <v>0.5</v>
      </c>
    </row>
    <row r="203" spans="1:21" ht="14.45" customHeight="1" x14ac:dyDescent="0.2">
      <c r="A203" s="821">
        <v>50</v>
      </c>
      <c r="B203" s="822" t="s">
        <v>2042</v>
      </c>
      <c r="C203" s="822" t="s">
        <v>2048</v>
      </c>
      <c r="D203" s="823" t="s">
        <v>3207</v>
      </c>
      <c r="E203" s="824" t="s">
        <v>2059</v>
      </c>
      <c r="F203" s="822" t="s">
        <v>2043</v>
      </c>
      <c r="G203" s="822" t="s">
        <v>1149</v>
      </c>
      <c r="H203" s="822" t="s">
        <v>622</v>
      </c>
      <c r="I203" s="822" t="s">
        <v>2344</v>
      </c>
      <c r="J203" s="822" t="s">
        <v>2345</v>
      </c>
      <c r="K203" s="822" t="s">
        <v>2346</v>
      </c>
      <c r="L203" s="825">
        <v>120.61</v>
      </c>
      <c r="M203" s="825">
        <v>241.22</v>
      </c>
      <c r="N203" s="822">
        <v>2</v>
      </c>
      <c r="O203" s="826">
        <v>1.5</v>
      </c>
      <c r="P203" s="825">
        <v>120.61</v>
      </c>
      <c r="Q203" s="827">
        <v>0.5</v>
      </c>
      <c r="R203" s="822">
        <v>1</v>
      </c>
      <c r="S203" s="827">
        <v>0.5</v>
      </c>
      <c r="T203" s="826">
        <v>0.5</v>
      </c>
      <c r="U203" s="828">
        <v>0.33333333333333331</v>
      </c>
    </row>
    <row r="204" spans="1:21" ht="14.45" customHeight="1" x14ac:dyDescent="0.2">
      <c r="A204" s="821">
        <v>50</v>
      </c>
      <c r="B204" s="822" t="s">
        <v>2042</v>
      </c>
      <c r="C204" s="822" t="s">
        <v>2048</v>
      </c>
      <c r="D204" s="823" t="s">
        <v>3207</v>
      </c>
      <c r="E204" s="824" t="s">
        <v>2059</v>
      </c>
      <c r="F204" s="822" t="s">
        <v>2043</v>
      </c>
      <c r="G204" s="822" t="s">
        <v>1149</v>
      </c>
      <c r="H204" s="822" t="s">
        <v>329</v>
      </c>
      <c r="I204" s="822" t="s">
        <v>2441</v>
      </c>
      <c r="J204" s="822" t="s">
        <v>2345</v>
      </c>
      <c r="K204" s="822" t="s">
        <v>2438</v>
      </c>
      <c r="L204" s="825">
        <v>184.74</v>
      </c>
      <c r="M204" s="825">
        <v>184.74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2042</v>
      </c>
      <c r="C205" s="822" t="s">
        <v>2048</v>
      </c>
      <c r="D205" s="823" t="s">
        <v>3207</v>
      </c>
      <c r="E205" s="824" t="s">
        <v>2059</v>
      </c>
      <c r="F205" s="822" t="s">
        <v>2043</v>
      </c>
      <c r="G205" s="822" t="s">
        <v>2160</v>
      </c>
      <c r="H205" s="822" t="s">
        <v>622</v>
      </c>
      <c r="I205" s="822" t="s">
        <v>2348</v>
      </c>
      <c r="J205" s="822" t="s">
        <v>1715</v>
      </c>
      <c r="K205" s="822" t="s">
        <v>2349</v>
      </c>
      <c r="L205" s="825">
        <v>4961.1400000000003</v>
      </c>
      <c r="M205" s="825">
        <v>4961.1400000000003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2042</v>
      </c>
      <c r="C206" s="822" t="s">
        <v>2048</v>
      </c>
      <c r="D206" s="823" t="s">
        <v>3207</v>
      </c>
      <c r="E206" s="824" t="s">
        <v>2059</v>
      </c>
      <c r="F206" s="822" t="s">
        <v>2043</v>
      </c>
      <c r="G206" s="822" t="s">
        <v>2442</v>
      </c>
      <c r="H206" s="822" t="s">
        <v>329</v>
      </c>
      <c r="I206" s="822" t="s">
        <v>2443</v>
      </c>
      <c r="J206" s="822" t="s">
        <v>2444</v>
      </c>
      <c r="K206" s="822" t="s">
        <v>2445</v>
      </c>
      <c r="L206" s="825">
        <v>109.17</v>
      </c>
      <c r="M206" s="825">
        <v>109.17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2042</v>
      </c>
      <c r="C207" s="822" t="s">
        <v>2048</v>
      </c>
      <c r="D207" s="823" t="s">
        <v>3207</v>
      </c>
      <c r="E207" s="824" t="s">
        <v>2059</v>
      </c>
      <c r="F207" s="822" t="s">
        <v>2043</v>
      </c>
      <c r="G207" s="822" t="s">
        <v>2357</v>
      </c>
      <c r="H207" s="822" t="s">
        <v>329</v>
      </c>
      <c r="I207" s="822" t="s">
        <v>2446</v>
      </c>
      <c r="J207" s="822" t="s">
        <v>2359</v>
      </c>
      <c r="K207" s="822" t="s">
        <v>2447</v>
      </c>
      <c r="L207" s="825">
        <v>166.76</v>
      </c>
      <c r="M207" s="825">
        <v>166.76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2042</v>
      </c>
      <c r="C208" s="822" t="s">
        <v>2048</v>
      </c>
      <c r="D208" s="823" t="s">
        <v>3207</v>
      </c>
      <c r="E208" s="824" t="s">
        <v>2059</v>
      </c>
      <c r="F208" s="822" t="s">
        <v>2043</v>
      </c>
      <c r="G208" s="822" t="s">
        <v>2361</v>
      </c>
      <c r="H208" s="822" t="s">
        <v>622</v>
      </c>
      <c r="I208" s="822" t="s">
        <v>2448</v>
      </c>
      <c r="J208" s="822" t="s">
        <v>1797</v>
      </c>
      <c r="K208" s="822" t="s">
        <v>2449</v>
      </c>
      <c r="L208" s="825">
        <v>49.08</v>
      </c>
      <c r="M208" s="825">
        <v>49.08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2042</v>
      </c>
      <c r="C209" s="822" t="s">
        <v>2048</v>
      </c>
      <c r="D209" s="823" t="s">
        <v>3207</v>
      </c>
      <c r="E209" s="824" t="s">
        <v>2060</v>
      </c>
      <c r="F209" s="822" t="s">
        <v>2043</v>
      </c>
      <c r="G209" s="822" t="s">
        <v>2450</v>
      </c>
      <c r="H209" s="822" t="s">
        <v>329</v>
      </c>
      <c r="I209" s="822" t="s">
        <v>2451</v>
      </c>
      <c r="J209" s="822" t="s">
        <v>2452</v>
      </c>
      <c r="K209" s="822" t="s">
        <v>2453</v>
      </c>
      <c r="L209" s="825">
        <v>300.31</v>
      </c>
      <c r="M209" s="825">
        <v>300.31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2042</v>
      </c>
      <c r="C210" s="822" t="s">
        <v>2048</v>
      </c>
      <c r="D210" s="823" t="s">
        <v>3207</v>
      </c>
      <c r="E210" s="824" t="s">
        <v>2060</v>
      </c>
      <c r="F210" s="822" t="s">
        <v>2043</v>
      </c>
      <c r="G210" s="822" t="s">
        <v>2095</v>
      </c>
      <c r="H210" s="822" t="s">
        <v>329</v>
      </c>
      <c r="I210" s="822" t="s">
        <v>2454</v>
      </c>
      <c r="J210" s="822" t="s">
        <v>2455</v>
      </c>
      <c r="K210" s="822" t="s">
        <v>636</v>
      </c>
      <c r="L210" s="825">
        <v>65.28</v>
      </c>
      <c r="M210" s="825">
        <v>195.84</v>
      </c>
      <c r="N210" s="822">
        <v>3</v>
      </c>
      <c r="O210" s="826">
        <v>2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2042</v>
      </c>
      <c r="C211" s="822" t="s">
        <v>2048</v>
      </c>
      <c r="D211" s="823" t="s">
        <v>3207</v>
      </c>
      <c r="E211" s="824" t="s">
        <v>2060</v>
      </c>
      <c r="F211" s="822" t="s">
        <v>2043</v>
      </c>
      <c r="G211" s="822" t="s">
        <v>2095</v>
      </c>
      <c r="H211" s="822" t="s">
        <v>329</v>
      </c>
      <c r="I211" s="822" t="s">
        <v>2456</v>
      </c>
      <c r="J211" s="822" t="s">
        <v>2455</v>
      </c>
      <c r="K211" s="822" t="s">
        <v>2457</v>
      </c>
      <c r="L211" s="825">
        <v>36.270000000000003</v>
      </c>
      <c r="M211" s="825">
        <v>36.270000000000003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2042</v>
      </c>
      <c r="C212" s="822" t="s">
        <v>2048</v>
      </c>
      <c r="D212" s="823" t="s">
        <v>3207</v>
      </c>
      <c r="E212" s="824" t="s">
        <v>2060</v>
      </c>
      <c r="F212" s="822" t="s">
        <v>2043</v>
      </c>
      <c r="G212" s="822" t="s">
        <v>2095</v>
      </c>
      <c r="H212" s="822" t="s">
        <v>622</v>
      </c>
      <c r="I212" s="822" t="s">
        <v>1854</v>
      </c>
      <c r="J212" s="822" t="s">
        <v>635</v>
      </c>
      <c r="K212" s="822" t="s">
        <v>636</v>
      </c>
      <c r="L212" s="825">
        <v>65.28</v>
      </c>
      <c r="M212" s="825">
        <v>195.84</v>
      </c>
      <c r="N212" s="822">
        <v>3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50</v>
      </c>
      <c r="B213" s="822" t="s">
        <v>2042</v>
      </c>
      <c r="C213" s="822" t="s">
        <v>2048</v>
      </c>
      <c r="D213" s="823" t="s">
        <v>3207</v>
      </c>
      <c r="E213" s="824" t="s">
        <v>2060</v>
      </c>
      <c r="F213" s="822" t="s">
        <v>2043</v>
      </c>
      <c r="G213" s="822" t="s">
        <v>2099</v>
      </c>
      <c r="H213" s="822" t="s">
        <v>622</v>
      </c>
      <c r="I213" s="822" t="s">
        <v>1722</v>
      </c>
      <c r="J213" s="822" t="s">
        <v>742</v>
      </c>
      <c r="K213" s="822" t="s">
        <v>1723</v>
      </c>
      <c r="L213" s="825">
        <v>80.010000000000005</v>
      </c>
      <c r="M213" s="825">
        <v>480.06</v>
      </c>
      <c r="N213" s="822">
        <v>6</v>
      </c>
      <c r="O213" s="826">
        <v>5</v>
      </c>
      <c r="P213" s="825">
        <v>80.010000000000005</v>
      </c>
      <c r="Q213" s="827">
        <v>0.16666666666666669</v>
      </c>
      <c r="R213" s="822">
        <v>1</v>
      </c>
      <c r="S213" s="827">
        <v>0.16666666666666666</v>
      </c>
      <c r="T213" s="826">
        <v>1</v>
      </c>
      <c r="U213" s="828">
        <v>0.2</v>
      </c>
    </row>
    <row r="214" spans="1:21" ht="14.45" customHeight="1" x14ac:dyDescent="0.2">
      <c r="A214" s="821">
        <v>50</v>
      </c>
      <c r="B214" s="822" t="s">
        <v>2042</v>
      </c>
      <c r="C214" s="822" t="s">
        <v>2048</v>
      </c>
      <c r="D214" s="823" t="s">
        <v>3207</v>
      </c>
      <c r="E214" s="824" t="s">
        <v>2060</v>
      </c>
      <c r="F214" s="822" t="s">
        <v>2043</v>
      </c>
      <c r="G214" s="822" t="s">
        <v>2087</v>
      </c>
      <c r="H214" s="822" t="s">
        <v>622</v>
      </c>
      <c r="I214" s="822" t="s">
        <v>1956</v>
      </c>
      <c r="J214" s="822" t="s">
        <v>1783</v>
      </c>
      <c r="K214" s="822" t="s">
        <v>1957</v>
      </c>
      <c r="L214" s="825">
        <v>220.53</v>
      </c>
      <c r="M214" s="825">
        <v>220.53</v>
      </c>
      <c r="N214" s="822">
        <v>1</v>
      </c>
      <c r="O214" s="826">
        <v>0.5</v>
      </c>
      <c r="P214" s="825">
        <v>220.53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50</v>
      </c>
      <c r="B215" s="822" t="s">
        <v>2042</v>
      </c>
      <c r="C215" s="822" t="s">
        <v>2048</v>
      </c>
      <c r="D215" s="823" t="s">
        <v>3207</v>
      </c>
      <c r="E215" s="824" t="s">
        <v>2060</v>
      </c>
      <c r="F215" s="822" t="s">
        <v>2043</v>
      </c>
      <c r="G215" s="822" t="s">
        <v>2087</v>
      </c>
      <c r="H215" s="822" t="s">
        <v>622</v>
      </c>
      <c r="I215" s="822" t="s">
        <v>1956</v>
      </c>
      <c r="J215" s="822" t="s">
        <v>1783</v>
      </c>
      <c r="K215" s="822" t="s">
        <v>1957</v>
      </c>
      <c r="L215" s="825">
        <v>130.51</v>
      </c>
      <c r="M215" s="825">
        <v>130.51</v>
      </c>
      <c r="N215" s="822">
        <v>1</v>
      </c>
      <c r="O215" s="826">
        <v>0.5</v>
      </c>
      <c r="P215" s="825">
        <v>130.51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50</v>
      </c>
      <c r="B216" s="822" t="s">
        <v>2042</v>
      </c>
      <c r="C216" s="822" t="s">
        <v>2048</v>
      </c>
      <c r="D216" s="823" t="s">
        <v>3207</v>
      </c>
      <c r="E216" s="824" t="s">
        <v>2060</v>
      </c>
      <c r="F216" s="822" t="s">
        <v>2043</v>
      </c>
      <c r="G216" s="822" t="s">
        <v>2087</v>
      </c>
      <c r="H216" s="822" t="s">
        <v>329</v>
      </c>
      <c r="I216" s="822" t="s">
        <v>1782</v>
      </c>
      <c r="J216" s="822" t="s">
        <v>1783</v>
      </c>
      <c r="K216" s="822" t="s">
        <v>1784</v>
      </c>
      <c r="L216" s="825">
        <v>143.35</v>
      </c>
      <c r="M216" s="825">
        <v>286.7</v>
      </c>
      <c r="N216" s="822">
        <v>2</v>
      </c>
      <c r="O216" s="826">
        <v>2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2042</v>
      </c>
      <c r="C217" s="822" t="s">
        <v>2048</v>
      </c>
      <c r="D217" s="823" t="s">
        <v>3207</v>
      </c>
      <c r="E217" s="824" t="s">
        <v>2060</v>
      </c>
      <c r="F217" s="822" t="s">
        <v>2043</v>
      </c>
      <c r="G217" s="822" t="s">
        <v>2087</v>
      </c>
      <c r="H217" s="822" t="s">
        <v>329</v>
      </c>
      <c r="I217" s="822" t="s">
        <v>1782</v>
      </c>
      <c r="J217" s="822" t="s">
        <v>1783</v>
      </c>
      <c r="K217" s="822" t="s">
        <v>1784</v>
      </c>
      <c r="L217" s="825">
        <v>84.83</v>
      </c>
      <c r="M217" s="825">
        <v>84.83</v>
      </c>
      <c r="N217" s="822">
        <v>1</v>
      </c>
      <c r="O217" s="826">
        <v>0.5</v>
      </c>
      <c r="P217" s="825">
        <v>84.83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50</v>
      </c>
      <c r="B218" s="822" t="s">
        <v>2042</v>
      </c>
      <c r="C218" s="822" t="s">
        <v>2048</v>
      </c>
      <c r="D218" s="823" t="s">
        <v>3207</v>
      </c>
      <c r="E218" s="824" t="s">
        <v>2060</v>
      </c>
      <c r="F218" s="822" t="s">
        <v>2043</v>
      </c>
      <c r="G218" s="822" t="s">
        <v>2087</v>
      </c>
      <c r="H218" s="822" t="s">
        <v>622</v>
      </c>
      <c r="I218" s="822" t="s">
        <v>2458</v>
      </c>
      <c r="J218" s="822" t="s">
        <v>1780</v>
      </c>
      <c r="K218" s="822" t="s">
        <v>2459</v>
      </c>
      <c r="L218" s="825">
        <v>55.14</v>
      </c>
      <c r="M218" s="825">
        <v>55.14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50</v>
      </c>
      <c r="B219" s="822" t="s">
        <v>2042</v>
      </c>
      <c r="C219" s="822" t="s">
        <v>2048</v>
      </c>
      <c r="D219" s="823" t="s">
        <v>3207</v>
      </c>
      <c r="E219" s="824" t="s">
        <v>2060</v>
      </c>
      <c r="F219" s="822" t="s">
        <v>2043</v>
      </c>
      <c r="G219" s="822" t="s">
        <v>2087</v>
      </c>
      <c r="H219" s="822" t="s">
        <v>329</v>
      </c>
      <c r="I219" s="822" t="s">
        <v>2460</v>
      </c>
      <c r="J219" s="822" t="s">
        <v>2461</v>
      </c>
      <c r="K219" s="822" t="s">
        <v>1784</v>
      </c>
      <c r="L219" s="825">
        <v>143.35</v>
      </c>
      <c r="M219" s="825">
        <v>143.35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2042</v>
      </c>
      <c r="C220" s="822" t="s">
        <v>2048</v>
      </c>
      <c r="D220" s="823" t="s">
        <v>3207</v>
      </c>
      <c r="E220" s="824" t="s">
        <v>2060</v>
      </c>
      <c r="F220" s="822" t="s">
        <v>2043</v>
      </c>
      <c r="G220" s="822" t="s">
        <v>2069</v>
      </c>
      <c r="H220" s="822" t="s">
        <v>329</v>
      </c>
      <c r="I220" s="822" t="s">
        <v>2103</v>
      </c>
      <c r="J220" s="822" t="s">
        <v>2104</v>
      </c>
      <c r="K220" s="822" t="s">
        <v>2078</v>
      </c>
      <c r="L220" s="825">
        <v>35.11</v>
      </c>
      <c r="M220" s="825">
        <v>70.22</v>
      </c>
      <c r="N220" s="822">
        <v>2</v>
      </c>
      <c r="O220" s="826">
        <v>2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2042</v>
      </c>
      <c r="C221" s="822" t="s">
        <v>2048</v>
      </c>
      <c r="D221" s="823" t="s">
        <v>3207</v>
      </c>
      <c r="E221" s="824" t="s">
        <v>2060</v>
      </c>
      <c r="F221" s="822" t="s">
        <v>2043</v>
      </c>
      <c r="G221" s="822" t="s">
        <v>2069</v>
      </c>
      <c r="H221" s="822" t="s">
        <v>329</v>
      </c>
      <c r="I221" s="822" t="s">
        <v>2462</v>
      </c>
      <c r="J221" s="822" t="s">
        <v>732</v>
      </c>
      <c r="K221" s="822" t="s">
        <v>2078</v>
      </c>
      <c r="L221" s="825">
        <v>35.11</v>
      </c>
      <c r="M221" s="825">
        <v>105.33</v>
      </c>
      <c r="N221" s="822">
        <v>3</v>
      </c>
      <c r="O221" s="826">
        <v>3</v>
      </c>
      <c r="P221" s="825">
        <v>35.11</v>
      </c>
      <c r="Q221" s="827">
        <v>0.33333333333333331</v>
      </c>
      <c r="R221" s="822">
        <v>1</v>
      </c>
      <c r="S221" s="827">
        <v>0.33333333333333331</v>
      </c>
      <c r="T221" s="826">
        <v>1</v>
      </c>
      <c r="U221" s="828">
        <v>0.33333333333333331</v>
      </c>
    </row>
    <row r="222" spans="1:21" ht="14.45" customHeight="1" x14ac:dyDescent="0.2">
      <c r="A222" s="821">
        <v>50</v>
      </c>
      <c r="B222" s="822" t="s">
        <v>2042</v>
      </c>
      <c r="C222" s="822" t="s">
        <v>2048</v>
      </c>
      <c r="D222" s="823" t="s">
        <v>3207</v>
      </c>
      <c r="E222" s="824" t="s">
        <v>2060</v>
      </c>
      <c r="F222" s="822" t="s">
        <v>2043</v>
      </c>
      <c r="G222" s="822" t="s">
        <v>2069</v>
      </c>
      <c r="H222" s="822" t="s">
        <v>329</v>
      </c>
      <c r="I222" s="822" t="s">
        <v>2463</v>
      </c>
      <c r="J222" s="822" t="s">
        <v>695</v>
      </c>
      <c r="K222" s="822" t="s">
        <v>698</v>
      </c>
      <c r="L222" s="825">
        <v>17.559999999999999</v>
      </c>
      <c r="M222" s="825">
        <v>17.559999999999999</v>
      </c>
      <c r="N222" s="822">
        <v>1</v>
      </c>
      <c r="O222" s="826">
        <v>1</v>
      </c>
      <c r="P222" s="825">
        <v>17.559999999999999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50</v>
      </c>
      <c r="B223" s="822" t="s">
        <v>2042</v>
      </c>
      <c r="C223" s="822" t="s">
        <v>2048</v>
      </c>
      <c r="D223" s="823" t="s">
        <v>3207</v>
      </c>
      <c r="E223" s="824" t="s">
        <v>2060</v>
      </c>
      <c r="F223" s="822" t="s">
        <v>2043</v>
      </c>
      <c r="G223" s="822" t="s">
        <v>2069</v>
      </c>
      <c r="H223" s="822" t="s">
        <v>329</v>
      </c>
      <c r="I223" s="822" t="s">
        <v>2105</v>
      </c>
      <c r="J223" s="822" t="s">
        <v>1757</v>
      </c>
      <c r="K223" s="822" t="s">
        <v>698</v>
      </c>
      <c r="L223" s="825">
        <v>17.559999999999999</v>
      </c>
      <c r="M223" s="825">
        <v>17.559999999999999</v>
      </c>
      <c r="N223" s="822">
        <v>1</v>
      </c>
      <c r="O223" s="826">
        <v>1</v>
      </c>
      <c r="P223" s="825">
        <v>17.559999999999999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50</v>
      </c>
      <c r="B224" s="822" t="s">
        <v>2042</v>
      </c>
      <c r="C224" s="822" t="s">
        <v>2048</v>
      </c>
      <c r="D224" s="823" t="s">
        <v>3207</v>
      </c>
      <c r="E224" s="824" t="s">
        <v>2060</v>
      </c>
      <c r="F224" s="822" t="s">
        <v>2043</v>
      </c>
      <c r="G224" s="822" t="s">
        <v>2069</v>
      </c>
      <c r="H224" s="822" t="s">
        <v>329</v>
      </c>
      <c r="I224" s="822" t="s">
        <v>2464</v>
      </c>
      <c r="J224" s="822" t="s">
        <v>1757</v>
      </c>
      <c r="K224" s="822" t="s">
        <v>2078</v>
      </c>
      <c r="L224" s="825">
        <v>35.11</v>
      </c>
      <c r="M224" s="825">
        <v>35.11</v>
      </c>
      <c r="N224" s="822">
        <v>1</v>
      </c>
      <c r="O224" s="826">
        <v>0.5</v>
      </c>
      <c r="P224" s="825">
        <v>35.11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50</v>
      </c>
      <c r="B225" s="822" t="s">
        <v>2042</v>
      </c>
      <c r="C225" s="822" t="s">
        <v>2048</v>
      </c>
      <c r="D225" s="823" t="s">
        <v>3207</v>
      </c>
      <c r="E225" s="824" t="s">
        <v>2060</v>
      </c>
      <c r="F225" s="822" t="s">
        <v>2043</v>
      </c>
      <c r="G225" s="822" t="s">
        <v>2390</v>
      </c>
      <c r="H225" s="822" t="s">
        <v>329</v>
      </c>
      <c r="I225" s="822" t="s">
        <v>2391</v>
      </c>
      <c r="J225" s="822" t="s">
        <v>2392</v>
      </c>
      <c r="K225" s="822" t="s">
        <v>956</v>
      </c>
      <c r="L225" s="825">
        <v>0</v>
      </c>
      <c r="M225" s="825">
        <v>0</v>
      </c>
      <c r="N225" s="822">
        <v>1</v>
      </c>
      <c r="O225" s="826">
        <v>1</v>
      </c>
      <c r="P225" s="825">
        <v>0</v>
      </c>
      <c r="Q225" s="827"/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50</v>
      </c>
      <c r="B226" s="822" t="s">
        <v>2042</v>
      </c>
      <c r="C226" s="822" t="s">
        <v>2048</v>
      </c>
      <c r="D226" s="823" t="s">
        <v>3207</v>
      </c>
      <c r="E226" s="824" t="s">
        <v>2060</v>
      </c>
      <c r="F226" s="822" t="s">
        <v>2043</v>
      </c>
      <c r="G226" s="822" t="s">
        <v>2465</v>
      </c>
      <c r="H226" s="822" t="s">
        <v>329</v>
      </c>
      <c r="I226" s="822" t="s">
        <v>2466</v>
      </c>
      <c r="J226" s="822" t="s">
        <v>2467</v>
      </c>
      <c r="K226" s="822" t="s">
        <v>2468</v>
      </c>
      <c r="L226" s="825">
        <v>314.11</v>
      </c>
      <c r="M226" s="825">
        <v>314.11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2042</v>
      </c>
      <c r="C227" s="822" t="s">
        <v>2048</v>
      </c>
      <c r="D227" s="823" t="s">
        <v>3207</v>
      </c>
      <c r="E227" s="824" t="s">
        <v>2060</v>
      </c>
      <c r="F227" s="822" t="s">
        <v>2043</v>
      </c>
      <c r="G227" s="822" t="s">
        <v>2191</v>
      </c>
      <c r="H227" s="822" t="s">
        <v>329</v>
      </c>
      <c r="I227" s="822" t="s">
        <v>2192</v>
      </c>
      <c r="J227" s="822" t="s">
        <v>2193</v>
      </c>
      <c r="K227" s="822" t="s">
        <v>2194</v>
      </c>
      <c r="L227" s="825">
        <v>134.44999999999999</v>
      </c>
      <c r="M227" s="825">
        <v>268.89999999999998</v>
      </c>
      <c r="N227" s="822">
        <v>2</v>
      </c>
      <c r="O227" s="826">
        <v>2</v>
      </c>
      <c r="P227" s="825">
        <v>268.89999999999998</v>
      </c>
      <c r="Q227" s="827">
        <v>1</v>
      </c>
      <c r="R227" s="822">
        <v>2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50</v>
      </c>
      <c r="B228" s="822" t="s">
        <v>2042</v>
      </c>
      <c r="C228" s="822" t="s">
        <v>2048</v>
      </c>
      <c r="D228" s="823" t="s">
        <v>3207</v>
      </c>
      <c r="E228" s="824" t="s">
        <v>2060</v>
      </c>
      <c r="F228" s="822" t="s">
        <v>2043</v>
      </c>
      <c r="G228" s="822" t="s">
        <v>2222</v>
      </c>
      <c r="H228" s="822" t="s">
        <v>329</v>
      </c>
      <c r="I228" s="822" t="s">
        <v>2469</v>
      </c>
      <c r="J228" s="822" t="s">
        <v>759</v>
      </c>
      <c r="K228" s="822" t="s">
        <v>2470</v>
      </c>
      <c r="L228" s="825">
        <v>91.11</v>
      </c>
      <c r="M228" s="825">
        <v>182.22</v>
      </c>
      <c r="N228" s="822">
        <v>2</v>
      </c>
      <c r="O228" s="826">
        <v>1</v>
      </c>
      <c r="P228" s="825">
        <v>182.22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50</v>
      </c>
      <c r="B229" s="822" t="s">
        <v>2042</v>
      </c>
      <c r="C229" s="822" t="s">
        <v>2048</v>
      </c>
      <c r="D229" s="823" t="s">
        <v>3207</v>
      </c>
      <c r="E229" s="824" t="s">
        <v>2060</v>
      </c>
      <c r="F229" s="822" t="s">
        <v>2043</v>
      </c>
      <c r="G229" s="822" t="s">
        <v>2471</v>
      </c>
      <c r="H229" s="822" t="s">
        <v>329</v>
      </c>
      <c r="I229" s="822" t="s">
        <v>2472</v>
      </c>
      <c r="J229" s="822" t="s">
        <v>821</v>
      </c>
      <c r="K229" s="822" t="s">
        <v>2473</v>
      </c>
      <c r="L229" s="825">
        <v>159.16999999999999</v>
      </c>
      <c r="M229" s="825">
        <v>477.51</v>
      </c>
      <c r="N229" s="822">
        <v>3</v>
      </c>
      <c r="O229" s="826">
        <v>2</v>
      </c>
      <c r="P229" s="825">
        <v>318.33999999999997</v>
      </c>
      <c r="Q229" s="827">
        <v>0.66666666666666663</v>
      </c>
      <c r="R229" s="822">
        <v>2</v>
      </c>
      <c r="S229" s="827">
        <v>0.66666666666666663</v>
      </c>
      <c r="T229" s="826">
        <v>1</v>
      </c>
      <c r="U229" s="828">
        <v>0.5</v>
      </c>
    </row>
    <row r="230" spans="1:21" ht="14.45" customHeight="1" x14ac:dyDescent="0.2">
      <c r="A230" s="821">
        <v>50</v>
      </c>
      <c r="B230" s="822" t="s">
        <v>2042</v>
      </c>
      <c r="C230" s="822" t="s">
        <v>2048</v>
      </c>
      <c r="D230" s="823" t="s">
        <v>3207</v>
      </c>
      <c r="E230" s="824" t="s">
        <v>2060</v>
      </c>
      <c r="F230" s="822" t="s">
        <v>2043</v>
      </c>
      <c r="G230" s="822" t="s">
        <v>2474</v>
      </c>
      <c r="H230" s="822" t="s">
        <v>329</v>
      </c>
      <c r="I230" s="822" t="s">
        <v>2475</v>
      </c>
      <c r="J230" s="822" t="s">
        <v>2476</v>
      </c>
      <c r="K230" s="822" t="s">
        <v>2477</v>
      </c>
      <c r="L230" s="825">
        <v>123.2</v>
      </c>
      <c r="M230" s="825">
        <v>123.2</v>
      </c>
      <c r="N230" s="822">
        <v>1</v>
      </c>
      <c r="O230" s="826">
        <v>1</v>
      </c>
      <c r="P230" s="825">
        <v>123.2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50</v>
      </c>
      <c r="B231" s="822" t="s">
        <v>2042</v>
      </c>
      <c r="C231" s="822" t="s">
        <v>2048</v>
      </c>
      <c r="D231" s="823" t="s">
        <v>3207</v>
      </c>
      <c r="E231" s="824" t="s">
        <v>2060</v>
      </c>
      <c r="F231" s="822" t="s">
        <v>2043</v>
      </c>
      <c r="G231" s="822" t="s">
        <v>2228</v>
      </c>
      <c r="H231" s="822" t="s">
        <v>329</v>
      </c>
      <c r="I231" s="822" t="s">
        <v>2478</v>
      </c>
      <c r="J231" s="822" t="s">
        <v>1107</v>
      </c>
      <c r="K231" s="822" t="s">
        <v>2479</v>
      </c>
      <c r="L231" s="825">
        <v>414.96</v>
      </c>
      <c r="M231" s="825">
        <v>414.96</v>
      </c>
      <c r="N231" s="822">
        <v>1</v>
      </c>
      <c r="O231" s="826">
        <v>1</v>
      </c>
      <c r="P231" s="825">
        <v>414.96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50</v>
      </c>
      <c r="B232" s="822" t="s">
        <v>2042</v>
      </c>
      <c r="C232" s="822" t="s">
        <v>2048</v>
      </c>
      <c r="D232" s="823" t="s">
        <v>3207</v>
      </c>
      <c r="E232" s="824" t="s">
        <v>2060</v>
      </c>
      <c r="F232" s="822" t="s">
        <v>2043</v>
      </c>
      <c r="G232" s="822" t="s">
        <v>2228</v>
      </c>
      <c r="H232" s="822" t="s">
        <v>329</v>
      </c>
      <c r="I232" s="822" t="s">
        <v>2480</v>
      </c>
      <c r="J232" s="822" t="s">
        <v>2481</v>
      </c>
      <c r="K232" s="822" t="s">
        <v>2482</v>
      </c>
      <c r="L232" s="825">
        <v>124.49</v>
      </c>
      <c r="M232" s="825">
        <v>124.49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2042</v>
      </c>
      <c r="C233" s="822" t="s">
        <v>2048</v>
      </c>
      <c r="D233" s="823" t="s">
        <v>3207</v>
      </c>
      <c r="E233" s="824" t="s">
        <v>2060</v>
      </c>
      <c r="F233" s="822" t="s">
        <v>2043</v>
      </c>
      <c r="G233" s="822" t="s">
        <v>2107</v>
      </c>
      <c r="H233" s="822" t="s">
        <v>329</v>
      </c>
      <c r="I233" s="822" t="s">
        <v>2108</v>
      </c>
      <c r="J233" s="822" t="s">
        <v>2109</v>
      </c>
      <c r="K233" s="822" t="s">
        <v>1945</v>
      </c>
      <c r="L233" s="825">
        <v>42.51</v>
      </c>
      <c r="M233" s="825">
        <v>127.53</v>
      </c>
      <c r="N233" s="822">
        <v>3</v>
      </c>
      <c r="O233" s="826">
        <v>2.5</v>
      </c>
      <c r="P233" s="825">
        <v>85.02</v>
      </c>
      <c r="Q233" s="827">
        <v>0.66666666666666663</v>
      </c>
      <c r="R233" s="822">
        <v>2</v>
      </c>
      <c r="S233" s="827">
        <v>0.66666666666666663</v>
      </c>
      <c r="T233" s="826">
        <v>1.5</v>
      </c>
      <c r="U233" s="828">
        <v>0.6</v>
      </c>
    </row>
    <row r="234" spans="1:21" ht="14.45" customHeight="1" x14ac:dyDescent="0.2">
      <c r="A234" s="821">
        <v>50</v>
      </c>
      <c r="B234" s="822" t="s">
        <v>2042</v>
      </c>
      <c r="C234" s="822" t="s">
        <v>2048</v>
      </c>
      <c r="D234" s="823" t="s">
        <v>3207</v>
      </c>
      <c r="E234" s="824" t="s">
        <v>2060</v>
      </c>
      <c r="F234" s="822" t="s">
        <v>2043</v>
      </c>
      <c r="G234" s="822" t="s">
        <v>2483</v>
      </c>
      <c r="H234" s="822" t="s">
        <v>329</v>
      </c>
      <c r="I234" s="822" t="s">
        <v>2484</v>
      </c>
      <c r="J234" s="822" t="s">
        <v>2485</v>
      </c>
      <c r="K234" s="822" t="s">
        <v>1884</v>
      </c>
      <c r="L234" s="825">
        <v>339.47</v>
      </c>
      <c r="M234" s="825">
        <v>678.94</v>
      </c>
      <c r="N234" s="822">
        <v>2</v>
      </c>
      <c r="O234" s="826">
        <v>2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2042</v>
      </c>
      <c r="C235" s="822" t="s">
        <v>2048</v>
      </c>
      <c r="D235" s="823" t="s">
        <v>3207</v>
      </c>
      <c r="E235" s="824" t="s">
        <v>2060</v>
      </c>
      <c r="F235" s="822" t="s">
        <v>2043</v>
      </c>
      <c r="G235" s="822" t="s">
        <v>2393</v>
      </c>
      <c r="H235" s="822" t="s">
        <v>329</v>
      </c>
      <c r="I235" s="822" t="s">
        <v>2394</v>
      </c>
      <c r="J235" s="822" t="s">
        <v>931</v>
      </c>
      <c r="K235" s="822" t="s">
        <v>2395</v>
      </c>
      <c r="L235" s="825">
        <v>45.03</v>
      </c>
      <c r="M235" s="825">
        <v>90.06</v>
      </c>
      <c r="N235" s="822">
        <v>2</v>
      </c>
      <c r="O235" s="826">
        <v>2</v>
      </c>
      <c r="P235" s="825">
        <v>45.03</v>
      </c>
      <c r="Q235" s="827">
        <v>0.5</v>
      </c>
      <c r="R235" s="822">
        <v>1</v>
      </c>
      <c r="S235" s="827">
        <v>0.5</v>
      </c>
      <c r="T235" s="826">
        <v>1</v>
      </c>
      <c r="U235" s="828">
        <v>0.5</v>
      </c>
    </row>
    <row r="236" spans="1:21" ht="14.45" customHeight="1" x14ac:dyDescent="0.2">
      <c r="A236" s="821">
        <v>50</v>
      </c>
      <c r="B236" s="822" t="s">
        <v>2042</v>
      </c>
      <c r="C236" s="822" t="s">
        <v>2048</v>
      </c>
      <c r="D236" s="823" t="s">
        <v>3207</v>
      </c>
      <c r="E236" s="824" t="s">
        <v>2060</v>
      </c>
      <c r="F236" s="822" t="s">
        <v>2043</v>
      </c>
      <c r="G236" s="822" t="s">
        <v>2486</v>
      </c>
      <c r="H236" s="822" t="s">
        <v>329</v>
      </c>
      <c r="I236" s="822" t="s">
        <v>2487</v>
      </c>
      <c r="J236" s="822" t="s">
        <v>2488</v>
      </c>
      <c r="K236" s="822" t="s">
        <v>2489</v>
      </c>
      <c r="L236" s="825">
        <v>164.01</v>
      </c>
      <c r="M236" s="825">
        <v>164.01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2042</v>
      </c>
      <c r="C237" s="822" t="s">
        <v>2048</v>
      </c>
      <c r="D237" s="823" t="s">
        <v>3207</v>
      </c>
      <c r="E237" s="824" t="s">
        <v>2060</v>
      </c>
      <c r="F237" s="822" t="s">
        <v>2043</v>
      </c>
      <c r="G237" s="822" t="s">
        <v>2250</v>
      </c>
      <c r="H237" s="822" t="s">
        <v>329</v>
      </c>
      <c r="I237" s="822" t="s">
        <v>2251</v>
      </c>
      <c r="J237" s="822" t="s">
        <v>1221</v>
      </c>
      <c r="K237" s="822" t="s">
        <v>2252</v>
      </c>
      <c r="L237" s="825">
        <v>42.14</v>
      </c>
      <c r="M237" s="825">
        <v>84.28</v>
      </c>
      <c r="N237" s="822">
        <v>2</v>
      </c>
      <c r="O237" s="826">
        <v>2</v>
      </c>
      <c r="P237" s="825">
        <v>42.14</v>
      </c>
      <c r="Q237" s="827">
        <v>0.5</v>
      </c>
      <c r="R237" s="822">
        <v>1</v>
      </c>
      <c r="S237" s="827">
        <v>0.5</v>
      </c>
      <c r="T237" s="826">
        <v>1</v>
      </c>
      <c r="U237" s="828">
        <v>0.5</v>
      </c>
    </row>
    <row r="238" spans="1:21" ht="14.45" customHeight="1" x14ac:dyDescent="0.2">
      <c r="A238" s="821">
        <v>50</v>
      </c>
      <c r="B238" s="822" t="s">
        <v>2042</v>
      </c>
      <c r="C238" s="822" t="s">
        <v>2048</v>
      </c>
      <c r="D238" s="823" t="s">
        <v>3207</v>
      </c>
      <c r="E238" s="824" t="s">
        <v>2060</v>
      </c>
      <c r="F238" s="822" t="s">
        <v>2043</v>
      </c>
      <c r="G238" s="822" t="s">
        <v>2110</v>
      </c>
      <c r="H238" s="822" t="s">
        <v>622</v>
      </c>
      <c r="I238" s="822" t="s">
        <v>1708</v>
      </c>
      <c r="J238" s="822" t="s">
        <v>1709</v>
      </c>
      <c r="K238" s="822" t="s">
        <v>1710</v>
      </c>
      <c r="L238" s="825">
        <v>93.43</v>
      </c>
      <c r="M238" s="825">
        <v>840.87000000000012</v>
      </c>
      <c r="N238" s="822">
        <v>9</v>
      </c>
      <c r="O238" s="826">
        <v>8</v>
      </c>
      <c r="P238" s="825">
        <v>373.72</v>
      </c>
      <c r="Q238" s="827">
        <v>0.44444444444444442</v>
      </c>
      <c r="R238" s="822">
        <v>4</v>
      </c>
      <c r="S238" s="827">
        <v>0.44444444444444442</v>
      </c>
      <c r="T238" s="826">
        <v>3</v>
      </c>
      <c r="U238" s="828">
        <v>0.375</v>
      </c>
    </row>
    <row r="239" spans="1:21" ht="14.45" customHeight="1" x14ac:dyDescent="0.2">
      <c r="A239" s="821">
        <v>50</v>
      </c>
      <c r="B239" s="822" t="s">
        <v>2042</v>
      </c>
      <c r="C239" s="822" t="s">
        <v>2048</v>
      </c>
      <c r="D239" s="823" t="s">
        <v>3207</v>
      </c>
      <c r="E239" s="824" t="s">
        <v>2060</v>
      </c>
      <c r="F239" s="822" t="s">
        <v>2043</v>
      </c>
      <c r="G239" s="822" t="s">
        <v>2070</v>
      </c>
      <c r="H239" s="822" t="s">
        <v>329</v>
      </c>
      <c r="I239" s="822" t="s">
        <v>2071</v>
      </c>
      <c r="J239" s="822" t="s">
        <v>1314</v>
      </c>
      <c r="K239" s="822" t="s">
        <v>2072</v>
      </c>
      <c r="L239" s="825">
        <v>73.989999999999995</v>
      </c>
      <c r="M239" s="825">
        <v>73.989999999999995</v>
      </c>
      <c r="N239" s="822">
        <v>1</v>
      </c>
      <c r="O239" s="826">
        <v>1</v>
      </c>
      <c r="P239" s="825">
        <v>73.989999999999995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50</v>
      </c>
      <c r="B240" s="822" t="s">
        <v>2042</v>
      </c>
      <c r="C240" s="822" t="s">
        <v>2048</v>
      </c>
      <c r="D240" s="823" t="s">
        <v>3207</v>
      </c>
      <c r="E240" s="824" t="s">
        <v>2060</v>
      </c>
      <c r="F240" s="822" t="s">
        <v>2043</v>
      </c>
      <c r="G240" s="822" t="s">
        <v>2073</v>
      </c>
      <c r="H240" s="822" t="s">
        <v>329</v>
      </c>
      <c r="I240" s="822" t="s">
        <v>2074</v>
      </c>
      <c r="J240" s="822" t="s">
        <v>650</v>
      </c>
      <c r="K240" s="822" t="s">
        <v>2075</v>
      </c>
      <c r="L240" s="825">
        <v>10.55</v>
      </c>
      <c r="M240" s="825">
        <v>42.2</v>
      </c>
      <c r="N240" s="822">
        <v>4</v>
      </c>
      <c r="O240" s="826">
        <v>3.5</v>
      </c>
      <c r="P240" s="825">
        <v>21.1</v>
      </c>
      <c r="Q240" s="827">
        <v>0.5</v>
      </c>
      <c r="R240" s="822">
        <v>2</v>
      </c>
      <c r="S240" s="827">
        <v>0.5</v>
      </c>
      <c r="T240" s="826">
        <v>1.5</v>
      </c>
      <c r="U240" s="828">
        <v>0.42857142857142855</v>
      </c>
    </row>
    <row r="241" spans="1:21" ht="14.45" customHeight="1" x14ac:dyDescent="0.2">
      <c r="A241" s="821">
        <v>50</v>
      </c>
      <c r="B241" s="822" t="s">
        <v>2042</v>
      </c>
      <c r="C241" s="822" t="s">
        <v>2048</v>
      </c>
      <c r="D241" s="823" t="s">
        <v>3207</v>
      </c>
      <c r="E241" s="824" t="s">
        <v>2060</v>
      </c>
      <c r="F241" s="822" t="s">
        <v>2043</v>
      </c>
      <c r="G241" s="822" t="s">
        <v>2073</v>
      </c>
      <c r="H241" s="822" t="s">
        <v>329</v>
      </c>
      <c r="I241" s="822" t="s">
        <v>2115</v>
      </c>
      <c r="J241" s="822" t="s">
        <v>2116</v>
      </c>
      <c r="K241" s="822" t="s">
        <v>2117</v>
      </c>
      <c r="L241" s="825">
        <v>10.55</v>
      </c>
      <c r="M241" s="825">
        <v>52.75</v>
      </c>
      <c r="N241" s="822">
        <v>5</v>
      </c>
      <c r="O241" s="826">
        <v>4.5</v>
      </c>
      <c r="P241" s="825">
        <v>21.1</v>
      </c>
      <c r="Q241" s="827">
        <v>0.4</v>
      </c>
      <c r="R241" s="822">
        <v>2</v>
      </c>
      <c r="S241" s="827">
        <v>0.4</v>
      </c>
      <c r="T241" s="826">
        <v>1.5</v>
      </c>
      <c r="U241" s="828">
        <v>0.33333333333333331</v>
      </c>
    </row>
    <row r="242" spans="1:21" ht="14.45" customHeight="1" x14ac:dyDescent="0.2">
      <c r="A242" s="821">
        <v>50</v>
      </c>
      <c r="B242" s="822" t="s">
        <v>2042</v>
      </c>
      <c r="C242" s="822" t="s">
        <v>2048</v>
      </c>
      <c r="D242" s="823" t="s">
        <v>3207</v>
      </c>
      <c r="E242" s="824" t="s">
        <v>2060</v>
      </c>
      <c r="F242" s="822" t="s">
        <v>2043</v>
      </c>
      <c r="G242" s="822" t="s">
        <v>2073</v>
      </c>
      <c r="H242" s="822" t="s">
        <v>329</v>
      </c>
      <c r="I242" s="822" t="s">
        <v>2490</v>
      </c>
      <c r="J242" s="822" t="s">
        <v>2406</v>
      </c>
      <c r="K242" s="822" t="s">
        <v>2491</v>
      </c>
      <c r="L242" s="825">
        <v>31.65</v>
      </c>
      <c r="M242" s="825">
        <v>31.65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2042</v>
      </c>
      <c r="C243" s="822" t="s">
        <v>2048</v>
      </c>
      <c r="D243" s="823" t="s">
        <v>3207</v>
      </c>
      <c r="E243" s="824" t="s">
        <v>2060</v>
      </c>
      <c r="F243" s="822" t="s">
        <v>2043</v>
      </c>
      <c r="G243" s="822" t="s">
        <v>2492</v>
      </c>
      <c r="H243" s="822" t="s">
        <v>329</v>
      </c>
      <c r="I243" s="822" t="s">
        <v>2493</v>
      </c>
      <c r="J243" s="822" t="s">
        <v>2494</v>
      </c>
      <c r="K243" s="822" t="s">
        <v>2495</v>
      </c>
      <c r="L243" s="825">
        <v>73.150000000000006</v>
      </c>
      <c r="M243" s="825">
        <v>73.150000000000006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2042</v>
      </c>
      <c r="C244" s="822" t="s">
        <v>2048</v>
      </c>
      <c r="D244" s="823" t="s">
        <v>3207</v>
      </c>
      <c r="E244" s="824" t="s">
        <v>2060</v>
      </c>
      <c r="F244" s="822" t="s">
        <v>2043</v>
      </c>
      <c r="G244" s="822" t="s">
        <v>2263</v>
      </c>
      <c r="H244" s="822" t="s">
        <v>329</v>
      </c>
      <c r="I244" s="822" t="s">
        <v>2264</v>
      </c>
      <c r="J244" s="822" t="s">
        <v>2265</v>
      </c>
      <c r="K244" s="822" t="s">
        <v>2209</v>
      </c>
      <c r="L244" s="825">
        <v>176.32</v>
      </c>
      <c r="M244" s="825">
        <v>176.32</v>
      </c>
      <c r="N244" s="822">
        <v>1</v>
      </c>
      <c r="O244" s="826">
        <v>1</v>
      </c>
      <c r="P244" s="825">
        <v>176.32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50</v>
      </c>
      <c r="B245" s="822" t="s">
        <v>2042</v>
      </c>
      <c r="C245" s="822" t="s">
        <v>2048</v>
      </c>
      <c r="D245" s="823" t="s">
        <v>3207</v>
      </c>
      <c r="E245" s="824" t="s">
        <v>2060</v>
      </c>
      <c r="F245" s="822" t="s">
        <v>2043</v>
      </c>
      <c r="G245" s="822" t="s">
        <v>2496</v>
      </c>
      <c r="H245" s="822" t="s">
        <v>329</v>
      </c>
      <c r="I245" s="822" t="s">
        <v>2497</v>
      </c>
      <c r="J245" s="822" t="s">
        <v>1563</v>
      </c>
      <c r="K245" s="822" t="s">
        <v>1564</v>
      </c>
      <c r="L245" s="825">
        <v>54.18</v>
      </c>
      <c r="M245" s="825">
        <v>108.36</v>
      </c>
      <c r="N245" s="822">
        <v>2</v>
      </c>
      <c r="O245" s="826">
        <v>1</v>
      </c>
      <c r="P245" s="825">
        <v>108.36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50</v>
      </c>
      <c r="B246" s="822" t="s">
        <v>2042</v>
      </c>
      <c r="C246" s="822" t="s">
        <v>2048</v>
      </c>
      <c r="D246" s="823" t="s">
        <v>3207</v>
      </c>
      <c r="E246" s="824" t="s">
        <v>2060</v>
      </c>
      <c r="F246" s="822" t="s">
        <v>2043</v>
      </c>
      <c r="G246" s="822" t="s">
        <v>2418</v>
      </c>
      <c r="H246" s="822" t="s">
        <v>329</v>
      </c>
      <c r="I246" s="822" t="s">
        <v>2498</v>
      </c>
      <c r="J246" s="822" t="s">
        <v>2499</v>
      </c>
      <c r="K246" s="822" t="s">
        <v>2500</v>
      </c>
      <c r="L246" s="825">
        <v>36.14</v>
      </c>
      <c r="M246" s="825">
        <v>36.14</v>
      </c>
      <c r="N246" s="822">
        <v>1</v>
      </c>
      <c r="O246" s="826">
        <v>1</v>
      </c>
      <c r="P246" s="825">
        <v>36.14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50</v>
      </c>
      <c r="B247" s="822" t="s">
        <v>2042</v>
      </c>
      <c r="C247" s="822" t="s">
        <v>2048</v>
      </c>
      <c r="D247" s="823" t="s">
        <v>3207</v>
      </c>
      <c r="E247" s="824" t="s">
        <v>2060</v>
      </c>
      <c r="F247" s="822" t="s">
        <v>2043</v>
      </c>
      <c r="G247" s="822" t="s">
        <v>2418</v>
      </c>
      <c r="H247" s="822" t="s">
        <v>329</v>
      </c>
      <c r="I247" s="822" t="s">
        <v>2501</v>
      </c>
      <c r="J247" s="822" t="s">
        <v>1674</v>
      </c>
      <c r="K247" s="822" t="s">
        <v>2502</v>
      </c>
      <c r="L247" s="825">
        <v>0</v>
      </c>
      <c r="M247" s="825">
        <v>0</v>
      </c>
      <c r="N247" s="822">
        <v>1</v>
      </c>
      <c r="O247" s="826">
        <v>1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2042</v>
      </c>
      <c r="C248" s="822" t="s">
        <v>2048</v>
      </c>
      <c r="D248" s="823" t="s">
        <v>3207</v>
      </c>
      <c r="E248" s="824" t="s">
        <v>2060</v>
      </c>
      <c r="F248" s="822" t="s">
        <v>2043</v>
      </c>
      <c r="G248" s="822" t="s">
        <v>2121</v>
      </c>
      <c r="H248" s="822" t="s">
        <v>622</v>
      </c>
      <c r="I248" s="822" t="s">
        <v>1693</v>
      </c>
      <c r="J248" s="822" t="s">
        <v>858</v>
      </c>
      <c r="K248" s="822" t="s">
        <v>1694</v>
      </c>
      <c r="L248" s="825">
        <v>1385.62</v>
      </c>
      <c r="M248" s="825">
        <v>1385.62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2042</v>
      </c>
      <c r="C249" s="822" t="s">
        <v>2048</v>
      </c>
      <c r="D249" s="823" t="s">
        <v>3207</v>
      </c>
      <c r="E249" s="824" t="s">
        <v>2060</v>
      </c>
      <c r="F249" s="822" t="s">
        <v>2043</v>
      </c>
      <c r="G249" s="822" t="s">
        <v>2121</v>
      </c>
      <c r="H249" s="822" t="s">
        <v>622</v>
      </c>
      <c r="I249" s="822" t="s">
        <v>1701</v>
      </c>
      <c r="J249" s="822" t="s">
        <v>852</v>
      </c>
      <c r="K249" s="822" t="s">
        <v>1702</v>
      </c>
      <c r="L249" s="825">
        <v>736.33</v>
      </c>
      <c r="M249" s="825">
        <v>736.33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2042</v>
      </c>
      <c r="C250" s="822" t="s">
        <v>2048</v>
      </c>
      <c r="D250" s="823" t="s">
        <v>3207</v>
      </c>
      <c r="E250" s="824" t="s">
        <v>2060</v>
      </c>
      <c r="F250" s="822" t="s">
        <v>2043</v>
      </c>
      <c r="G250" s="822" t="s">
        <v>2121</v>
      </c>
      <c r="H250" s="822" t="s">
        <v>622</v>
      </c>
      <c r="I250" s="822" t="s">
        <v>1695</v>
      </c>
      <c r="J250" s="822" t="s">
        <v>858</v>
      </c>
      <c r="K250" s="822" t="s">
        <v>1696</v>
      </c>
      <c r="L250" s="825">
        <v>1847.49</v>
      </c>
      <c r="M250" s="825">
        <v>3694.98</v>
      </c>
      <c r="N250" s="822">
        <v>2</v>
      </c>
      <c r="O250" s="826">
        <v>1.5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2042</v>
      </c>
      <c r="C251" s="822" t="s">
        <v>2048</v>
      </c>
      <c r="D251" s="823" t="s">
        <v>3207</v>
      </c>
      <c r="E251" s="824" t="s">
        <v>2060</v>
      </c>
      <c r="F251" s="822" t="s">
        <v>2043</v>
      </c>
      <c r="G251" s="822" t="s">
        <v>2121</v>
      </c>
      <c r="H251" s="822" t="s">
        <v>622</v>
      </c>
      <c r="I251" s="822" t="s">
        <v>1697</v>
      </c>
      <c r="J251" s="822" t="s">
        <v>852</v>
      </c>
      <c r="K251" s="822" t="s">
        <v>1698</v>
      </c>
      <c r="L251" s="825">
        <v>923.74</v>
      </c>
      <c r="M251" s="825">
        <v>923.74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2042</v>
      </c>
      <c r="C252" s="822" t="s">
        <v>2048</v>
      </c>
      <c r="D252" s="823" t="s">
        <v>3207</v>
      </c>
      <c r="E252" s="824" t="s">
        <v>2060</v>
      </c>
      <c r="F252" s="822" t="s">
        <v>2043</v>
      </c>
      <c r="G252" s="822" t="s">
        <v>2503</v>
      </c>
      <c r="H252" s="822" t="s">
        <v>329</v>
      </c>
      <c r="I252" s="822" t="s">
        <v>2504</v>
      </c>
      <c r="J252" s="822" t="s">
        <v>2505</v>
      </c>
      <c r="K252" s="822" t="s">
        <v>2506</v>
      </c>
      <c r="L252" s="825">
        <v>32.76</v>
      </c>
      <c r="M252" s="825">
        <v>32.76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2042</v>
      </c>
      <c r="C253" s="822" t="s">
        <v>2048</v>
      </c>
      <c r="D253" s="823" t="s">
        <v>3207</v>
      </c>
      <c r="E253" s="824" t="s">
        <v>2060</v>
      </c>
      <c r="F253" s="822" t="s">
        <v>2043</v>
      </c>
      <c r="G253" s="822" t="s">
        <v>2279</v>
      </c>
      <c r="H253" s="822" t="s">
        <v>329</v>
      </c>
      <c r="I253" s="822" t="s">
        <v>2422</v>
      </c>
      <c r="J253" s="822" t="s">
        <v>1011</v>
      </c>
      <c r="K253" s="822" t="s">
        <v>2423</v>
      </c>
      <c r="L253" s="825">
        <v>35.25</v>
      </c>
      <c r="M253" s="825">
        <v>70.5</v>
      </c>
      <c r="N253" s="822">
        <v>2</v>
      </c>
      <c r="O253" s="826">
        <v>2</v>
      </c>
      <c r="P253" s="825">
        <v>35.25</v>
      </c>
      <c r="Q253" s="827">
        <v>0.5</v>
      </c>
      <c r="R253" s="822">
        <v>1</v>
      </c>
      <c r="S253" s="827">
        <v>0.5</v>
      </c>
      <c r="T253" s="826">
        <v>1</v>
      </c>
      <c r="U253" s="828">
        <v>0.5</v>
      </c>
    </row>
    <row r="254" spans="1:21" ht="14.45" customHeight="1" x14ac:dyDescent="0.2">
      <c r="A254" s="821">
        <v>50</v>
      </c>
      <c r="B254" s="822" t="s">
        <v>2042</v>
      </c>
      <c r="C254" s="822" t="s">
        <v>2048</v>
      </c>
      <c r="D254" s="823" t="s">
        <v>3207</v>
      </c>
      <c r="E254" s="824" t="s">
        <v>2060</v>
      </c>
      <c r="F254" s="822" t="s">
        <v>2043</v>
      </c>
      <c r="G254" s="822" t="s">
        <v>2507</v>
      </c>
      <c r="H254" s="822" t="s">
        <v>329</v>
      </c>
      <c r="I254" s="822" t="s">
        <v>2508</v>
      </c>
      <c r="J254" s="822" t="s">
        <v>2509</v>
      </c>
      <c r="K254" s="822" t="s">
        <v>2510</v>
      </c>
      <c r="L254" s="825">
        <v>78.33</v>
      </c>
      <c r="M254" s="825">
        <v>156.66</v>
      </c>
      <c r="N254" s="822">
        <v>2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50</v>
      </c>
      <c r="B255" s="822" t="s">
        <v>2042</v>
      </c>
      <c r="C255" s="822" t="s">
        <v>2048</v>
      </c>
      <c r="D255" s="823" t="s">
        <v>3207</v>
      </c>
      <c r="E255" s="824" t="s">
        <v>2060</v>
      </c>
      <c r="F255" s="822" t="s">
        <v>2043</v>
      </c>
      <c r="G255" s="822" t="s">
        <v>2122</v>
      </c>
      <c r="H255" s="822" t="s">
        <v>329</v>
      </c>
      <c r="I255" s="822" t="s">
        <v>2511</v>
      </c>
      <c r="J255" s="822" t="s">
        <v>887</v>
      </c>
      <c r="K255" s="822" t="s">
        <v>2512</v>
      </c>
      <c r="L255" s="825">
        <v>185.26</v>
      </c>
      <c r="M255" s="825">
        <v>370.52</v>
      </c>
      <c r="N255" s="822">
        <v>2</v>
      </c>
      <c r="O255" s="826">
        <v>2</v>
      </c>
      <c r="P255" s="825">
        <v>370.52</v>
      </c>
      <c r="Q255" s="827">
        <v>1</v>
      </c>
      <c r="R255" s="822">
        <v>2</v>
      </c>
      <c r="S255" s="827">
        <v>1</v>
      </c>
      <c r="T255" s="826">
        <v>2</v>
      </c>
      <c r="U255" s="828">
        <v>1</v>
      </c>
    </row>
    <row r="256" spans="1:21" ht="14.45" customHeight="1" x14ac:dyDescent="0.2">
      <c r="A256" s="821">
        <v>50</v>
      </c>
      <c r="B256" s="822" t="s">
        <v>2042</v>
      </c>
      <c r="C256" s="822" t="s">
        <v>2048</v>
      </c>
      <c r="D256" s="823" t="s">
        <v>3207</v>
      </c>
      <c r="E256" s="824" t="s">
        <v>2060</v>
      </c>
      <c r="F256" s="822" t="s">
        <v>2043</v>
      </c>
      <c r="G256" s="822" t="s">
        <v>2513</v>
      </c>
      <c r="H256" s="822" t="s">
        <v>329</v>
      </c>
      <c r="I256" s="822" t="s">
        <v>2514</v>
      </c>
      <c r="J256" s="822" t="s">
        <v>2515</v>
      </c>
      <c r="K256" s="822" t="s">
        <v>2243</v>
      </c>
      <c r="L256" s="825">
        <v>46.81</v>
      </c>
      <c r="M256" s="825">
        <v>46.81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50</v>
      </c>
      <c r="B257" s="822" t="s">
        <v>2042</v>
      </c>
      <c r="C257" s="822" t="s">
        <v>2048</v>
      </c>
      <c r="D257" s="823" t="s">
        <v>3207</v>
      </c>
      <c r="E257" s="824" t="s">
        <v>2060</v>
      </c>
      <c r="F257" s="822" t="s">
        <v>2043</v>
      </c>
      <c r="G257" s="822" t="s">
        <v>2128</v>
      </c>
      <c r="H257" s="822" t="s">
        <v>329</v>
      </c>
      <c r="I257" s="822" t="s">
        <v>2129</v>
      </c>
      <c r="J257" s="822" t="s">
        <v>734</v>
      </c>
      <c r="K257" s="822" t="s">
        <v>2130</v>
      </c>
      <c r="L257" s="825">
        <v>57.64</v>
      </c>
      <c r="M257" s="825">
        <v>230.56</v>
      </c>
      <c r="N257" s="822">
        <v>4</v>
      </c>
      <c r="O257" s="826">
        <v>4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2042</v>
      </c>
      <c r="C258" s="822" t="s">
        <v>2048</v>
      </c>
      <c r="D258" s="823" t="s">
        <v>3207</v>
      </c>
      <c r="E258" s="824" t="s">
        <v>2060</v>
      </c>
      <c r="F258" s="822" t="s">
        <v>2043</v>
      </c>
      <c r="G258" s="822" t="s">
        <v>2128</v>
      </c>
      <c r="H258" s="822" t="s">
        <v>329</v>
      </c>
      <c r="I258" s="822" t="s">
        <v>2129</v>
      </c>
      <c r="J258" s="822" t="s">
        <v>734</v>
      </c>
      <c r="K258" s="822" t="s">
        <v>2130</v>
      </c>
      <c r="L258" s="825">
        <v>27.37</v>
      </c>
      <c r="M258" s="825">
        <v>27.37</v>
      </c>
      <c r="N258" s="822">
        <v>1</v>
      </c>
      <c r="O258" s="826">
        <v>0.5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50</v>
      </c>
      <c r="B259" s="822" t="s">
        <v>2042</v>
      </c>
      <c r="C259" s="822" t="s">
        <v>2048</v>
      </c>
      <c r="D259" s="823" t="s">
        <v>3207</v>
      </c>
      <c r="E259" s="824" t="s">
        <v>2060</v>
      </c>
      <c r="F259" s="822" t="s">
        <v>2043</v>
      </c>
      <c r="G259" s="822" t="s">
        <v>2128</v>
      </c>
      <c r="H259" s="822" t="s">
        <v>622</v>
      </c>
      <c r="I259" s="822" t="s">
        <v>1663</v>
      </c>
      <c r="J259" s="822" t="s">
        <v>734</v>
      </c>
      <c r="K259" s="822" t="s">
        <v>1664</v>
      </c>
      <c r="L259" s="825">
        <v>102.93</v>
      </c>
      <c r="M259" s="825">
        <v>102.93</v>
      </c>
      <c r="N259" s="822">
        <v>1</v>
      </c>
      <c r="O259" s="826">
        <v>1</v>
      </c>
      <c r="P259" s="825">
        <v>102.93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50</v>
      </c>
      <c r="B260" s="822" t="s">
        <v>2042</v>
      </c>
      <c r="C260" s="822" t="s">
        <v>2048</v>
      </c>
      <c r="D260" s="823" t="s">
        <v>3207</v>
      </c>
      <c r="E260" s="824" t="s">
        <v>2060</v>
      </c>
      <c r="F260" s="822" t="s">
        <v>2043</v>
      </c>
      <c r="G260" s="822" t="s">
        <v>2128</v>
      </c>
      <c r="H260" s="822" t="s">
        <v>622</v>
      </c>
      <c r="I260" s="822" t="s">
        <v>2131</v>
      </c>
      <c r="J260" s="822" t="s">
        <v>734</v>
      </c>
      <c r="K260" s="822" t="s">
        <v>2132</v>
      </c>
      <c r="L260" s="825">
        <v>28.81</v>
      </c>
      <c r="M260" s="825">
        <v>57.62</v>
      </c>
      <c r="N260" s="822">
        <v>2</v>
      </c>
      <c r="O260" s="826">
        <v>2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50</v>
      </c>
      <c r="B261" s="822" t="s">
        <v>2042</v>
      </c>
      <c r="C261" s="822" t="s">
        <v>2048</v>
      </c>
      <c r="D261" s="823" t="s">
        <v>3207</v>
      </c>
      <c r="E261" s="824" t="s">
        <v>2060</v>
      </c>
      <c r="F261" s="822" t="s">
        <v>2043</v>
      </c>
      <c r="G261" s="822" t="s">
        <v>2076</v>
      </c>
      <c r="H261" s="822" t="s">
        <v>622</v>
      </c>
      <c r="I261" s="822" t="s">
        <v>2077</v>
      </c>
      <c r="J261" s="822" t="s">
        <v>1049</v>
      </c>
      <c r="K261" s="822" t="s">
        <v>2078</v>
      </c>
      <c r="L261" s="825">
        <v>34.47</v>
      </c>
      <c r="M261" s="825">
        <v>275.76</v>
      </c>
      <c r="N261" s="822">
        <v>8</v>
      </c>
      <c r="O261" s="826">
        <v>7</v>
      </c>
      <c r="P261" s="825">
        <v>103.41</v>
      </c>
      <c r="Q261" s="827">
        <v>0.375</v>
      </c>
      <c r="R261" s="822">
        <v>3</v>
      </c>
      <c r="S261" s="827">
        <v>0.375</v>
      </c>
      <c r="T261" s="826">
        <v>2.5</v>
      </c>
      <c r="U261" s="828">
        <v>0.35714285714285715</v>
      </c>
    </row>
    <row r="262" spans="1:21" ht="14.45" customHeight="1" x14ac:dyDescent="0.2">
      <c r="A262" s="821">
        <v>50</v>
      </c>
      <c r="B262" s="822" t="s">
        <v>2042</v>
      </c>
      <c r="C262" s="822" t="s">
        <v>2048</v>
      </c>
      <c r="D262" s="823" t="s">
        <v>3207</v>
      </c>
      <c r="E262" s="824" t="s">
        <v>2060</v>
      </c>
      <c r="F262" s="822" t="s">
        <v>2043</v>
      </c>
      <c r="G262" s="822" t="s">
        <v>2431</v>
      </c>
      <c r="H262" s="822" t="s">
        <v>622</v>
      </c>
      <c r="I262" s="822" t="s">
        <v>2516</v>
      </c>
      <c r="J262" s="822" t="s">
        <v>2433</v>
      </c>
      <c r="K262" s="822" t="s">
        <v>2517</v>
      </c>
      <c r="L262" s="825">
        <v>545.82000000000005</v>
      </c>
      <c r="M262" s="825">
        <v>545.82000000000005</v>
      </c>
      <c r="N262" s="822">
        <v>1</v>
      </c>
      <c r="O262" s="826">
        <v>1</v>
      </c>
      <c r="P262" s="825">
        <v>545.82000000000005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50</v>
      </c>
      <c r="B263" s="822" t="s">
        <v>2042</v>
      </c>
      <c r="C263" s="822" t="s">
        <v>2048</v>
      </c>
      <c r="D263" s="823" t="s">
        <v>3207</v>
      </c>
      <c r="E263" s="824" t="s">
        <v>2060</v>
      </c>
      <c r="F263" s="822" t="s">
        <v>2043</v>
      </c>
      <c r="G263" s="822" t="s">
        <v>2431</v>
      </c>
      <c r="H263" s="822" t="s">
        <v>622</v>
      </c>
      <c r="I263" s="822" t="s">
        <v>2518</v>
      </c>
      <c r="J263" s="822" t="s">
        <v>2519</v>
      </c>
      <c r="K263" s="822" t="s">
        <v>2520</v>
      </c>
      <c r="L263" s="825">
        <v>181.94</v>
      </c>
      <c r="M263" s="825">
        <v>181.94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2042</v>
      </c>
      <c r="C264" s="822" t="s">
        <v>2048</v>
      </c>
      <c r="D264" s="823" t="s">
        <v>3207</v>
      </c>
      <c r="E264" s="824" t="s">
        <v>2060</v>
      </c>
      <c r="F264" s="822" t="s">
        <v>2043</v>
      </c>
      <c r="G264" s="822" t="s">
        <v>2296</v>
      </c>
      <c r="H264" s="822" t="s">
        <v>329</v>
      </c>
      <c r="I264" s="822" t="s">
        <v>2521</v>
      </c>
      <c r="J264" s="822" t="s">
        <v>2298</v>
      </c>
      <c r="K264" s="822" t="s">
        <v>2522</v>
      </c>
      <c r="L264" s="825">
        <v>145.72999999999999</v>
      </c>
      <c r="M264" s="825">
        <v>145.72999999999999</v>
      </c>
      <c r="N264" s="822">
        <v>1</v>
      </c>
      <c r="O264" s="826">
        <v>1</v>
      </c>
      <c r="P264" s="825">
        <v>145.72999999999999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50</v>
      </c>
      <c r="B265" s="822" t="s">
        <v>2042</v>
      </c>
      <c r="C265" s="822" t="s">
        <v>2048</v>
      </c>
      <c r="D265" s="823" t="s">
        <v>3207</v>
      </c>
      <c r="E265" s="824" t="s">
        <v>2060</v>
      </c>
      <c r="F265" s="822" t="s">
        <v>2043</v>
      </c>
      <c r="G265" s="822" t="s">
        <v>2523</v>
      </c>
      <c r="H265" s="822" t="s">
        <v>329</v>
      </c>
      <c r="I265" s="822" t="s">
        <v>2524</v>
      </c>
      <c r="J265" s="822" t="s">
        <v>728</v>
      </c>
      <c r="K265" s="822" t="s">
        <v>2525</v>
      </c>
      <c r="L265" s="825">
        <v>0</v>
      </c>
      <c r="M265" s="825">
        <v>0</v>
      </c>
      <c r="N265" s="822">
        <v>3</v>
      </c>
      <c r="O265" s="826">
        <v>3</v>
      </c>
      <c r="P265" s="825">
        <v>0</v>
      </c>
      <c r="Q265" s="827"/>
      <c r="R265" s="822">
        <v>1</v>
      </c>
      <c r="S265" s="827">
        <v>0.33333333333333331</v>
      </c>
      <c r="T265" s="826">
        <v>1</v>
      </c>
      <c r="U265" s="828">
        <v>0.33333333333333331</v>
      </c>
    </row>
    <row r="266" spans="1:21" ht="14.45" customHeight="1" x14ac:dyDescent="0.2">
      <c r="A266" s="821">
        <v>50</v>
      </c>
      <c r="B266" s="822" t="s">
        <v>2042</v>
      </c>
      <c r="C266" s="822" t="s">
        <v>2048</v>
      </c>
      <c r="D266" s="823" t="s">
        <v>3207</v>
      </c>
      <c r="E266" s="824" t="s">
        <v>2060</v>
      </c>
      <c r="F266" s="822" t="s">
        <v>2043</v>
      </c>
      <c r="G266" s="822" t="s">
        <v>2304</v>
      </c>
      <c r="H266" s="822" t="s">
        <v>622</v>
      </c>
      <c r="I266" s="822" t="s">
        <v>1769</v>
      </c>
      <c r="J266" s="822" t="s">
        <v>1770</v>
      </c>
      <c r="K266" s="822" t="s">
        <v>1771</v>
      </c>
      <c r="L266" s="825">
        <v>11.48</v>
      </c>
      <c r="M266" s="825">
        <v>11.48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2042</v>
      </c>
      <c r="C267" s="822" t="s">
        <v>2048</v>
      </c>
      <c r="D267" s="823" t="s">
        <v>3207</v>
      </c>
      <c r="E267" s="824" t="s">
        <v>2060</v>
      </c>
      <c r="F267" s="822" t="s">
        <v>2043</v>
      </c>
      <c r="G267" s="822" t="s">
        <v>2304</v>
      </c>
      <c r="H267" s="822" t="s">
        <v>622</v>
      </c>
      <c r="I267" s="822" t="s">
        <v>1772</v>
      </c>
      <c r="J267" s="822" t="s">
        <v>1770</v>
      </c>
      <c r="K267" s="822" t="s">
        <v>1773</v>
      </c>
      <c r="L267" s="825">
        <v>34.47</v>
      </c>
      <c r="M267" s="825">
        <v>34.47</v>
      </c>
      <c r="N267" s="822">
        <v>1</v>
      </c>
      <c r="O267" s="826">
        <v>1</v>
      </c>
      <c r="P267" s="825">
        <v>34.47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50</v>
      </c>
      <c r="B268" s="822" t="s">
        <v>2042</v>
      </c>
      <c r="C268" s="822" t="s">
        <v>2048</v>
      </c>
      <c r="D268" s="823" t="s">
        <v>3207</v>
      </c>
      <c r="E268" s="824" t="s">
        <v>2060</v>
      </c>
      <c r="F268" s="822" t="s">
        <v>2043</v>
      </c>
      <c r="G268" s="822" t="s">
        <v>2304</v>
      </c>
      <c r="H268" s="822" t="s">
        <v>329</v>
      </c>
      <c r="I268" s="822" t="s">
        <v>2526</v>
      </c>
      <c r="J268" s="822" t="s">
        <v>2527</v>
      </c>
      <c r="K268" s="822" t="s">
        <v>2175</v>
      </c>
      <c r="L268" s="825">
        <v>103.4</v>
      </c>
      <c r="M268" s="825">
        <v>206.8</v>
      </c>
      <c r="N268" s="822">
        <v>2</v>
      </c>
      <c r="O268" s="826">
        <v>2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2042</v>
      </c>
      <c r="C269" s="822" t="s">
        <v>2048</v>
      </c>
      <c r="D269" s="823" t="s">
        <v>3207</v>
      </c>
      <c r="E269" s="824" t="s">
        <v>2060</v>
      </c>
      <c r="F269" s="822" t="s">
        <v>2043</v>
      </c>
      <c r="G269" s="822" t="s">
        <v>2133</v>
      </c>
      <c r="H269" s="822" t="s">
        <v>329</v>
      </c>
      <c r="I269" s="822" t="s">
        <v>2528</v>
      </c>
      <c r="J269" s="822" t="s">
        <v>2135</v>
      </c>
      <c r="K269" s="822" t="s">
        <v>2529</v>
      </c>
      <c r="L269" s="825">
        <v>1240.29</v>
      </c>
      <c r="M269" s="825">
        <v>1240.29</v>
      </c>
      <c r="N269" s="822">
        <v>1</v>
      </c>
      <c r="O269" s="826">
        <v>1</v>
      </c>
      <c r="P269" s="825">
        <v>1240.29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50</v>
      </c>
      <c r="B270" s="822" t="s">
        <v>2042</v>
      </c>
      <c r="C270" s="822" t="s">
        <v>2048</v>
      </c>
      <c r="D270" s="823" t="s">
        <v>3207</v>
      </c>
      <c r="E270" s="824" t="s">
        <v>2060</v>
      </c>
      <c r="F270" s="822" t="s">
        <v>2043</v>
      </c>
      <c r="G270" s="822" t="s">
        <v>2137</v>
      </c>
      <c r="H270" s="822" t="s">
        <v>329</v>
      </c>
      <c r="I270" s="822" t="s">
        <v>2530</v>
      </c>
      <c r="J270" s="822" t="s">
        <v>2139</v>
      </c>
      <c r="K270" s="822" t="s">
        <v>2011</v>
      </c>
      <c r="L270" s="825">
        <v>143.35</v>
      </c>
      <c r="M270" s="825">
        <v>286.7</v>
      </c>
      <c r="N270" s="822">
        <v>2</v>
      </c>
      <c r="O270" s="826">
        <v>2</v>
      </c>
      <c r="P270" s="825">
        <v>143.35</v>
      </c>
      <c r="Q270" s="827">
        <v>0.5</v>
      </c>
      <c r="R270" s="822">
        <v>1</v>
      </c>
      <c r="S270" s="827">
        <v>0.5</v>
      </c>
      <c r="T270" s="826">
        <v>1</v>
      </c>
      <c r="U270" s="828">
        <v>0.5</v>
      </c>
    </row>
    <row r="271" spans="1:21" ht="14.45" customHeight="1" x14ac:dyDescent="0.2">
      <c r="A271" s="821">
        <v>50</v>
      </c>
      <c r="B271" s="822" t="s">
        <v>2042</v>
      </c>
      <c r="C271" s="822" t="s">
        <v>2048</v>
      </c>
      <c r="D271" s="823" t="s">
        <v>3207</v>
      </c>
      <c r="E271" s="824" t="s">
        <v>2060</v>
      </c>
      <c r="F271" s="822" t="s">
        <v>2043</v>
      </c>
      <c r="G271" s="822" t="s">
        <v>2137</v>
      </c>
      <c r="H271" s="822" t="s">
        <v>329</v>
      </c>
      <c r="I271" s="822" t="s">
        <v>2531</v>
      </c>
      <c r="J271" s="822" t="s">
        <v>2532</v>
      </c>
      <c r="K271" s="822" t="s">
        <v>2533</v>
      </c>
      <c r="L271" s="825">
        <v>928.81</v>
      </c>
      <c r="M271" s="825">
        <v>928.81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2042</v>
      </c>
      <c r="C272" s="822" t="s">
        <v>2048</v>
      </c>
      <c r="D272" s="823" t="s">
        <v>3207</v>
      </c>
      <c r="E272" s="824" t="s">
        <v>2060</v>
      </c>
      <c r="F272" s="822" t="s">
        <v>2043</v>
      </c>
      <c r="G272" s="822" t="s">
        <v>2140</v>
      </c>
      <c r="H272" s="822" t="s">
        <v>329</v>
      </c>
      <c r="I272" s="822" t="s">
        <v>2141</v>
      </c>
      <c r="J272" s="822" t="s">
        <v>1084</v>
      </c>
      <c r="K272" s="822" t="s">
        <v>2142</v>
      </c>
      <c r="L272" s="825">
        <v>128.69999999999999</v>
      </c>
      <c r="M272" s="825">
        <v>514.79999999999995</v>
      </c>
      <c r="N272" s="822">
        <v>4</v>
      </c>
      <c r="O272" s="826">
        <v>3.5</v>
      </c>
      <c r="P272" s="825">
        <v>128.69999999999999</v>
      </c>
      <c r="Q272" s="827">
        <v>0.25</v>
      </c>
      <c r="R272" s="822">
        <v>1</v>
      </c>
      <c r="S272" s="827">
        <v>0.25</v>
      </c>
      <c r="T272" s="826">
        <v>1</v>
      </c>
      <c r="U272" s="828">
        <v>0.2857142857142857</v>
      </c>
    </row>
    <row r="273" spans="1:21" ht="14.45" customHeight="1" x14ac:dyDescent="0.2">
      <c r="A273" s="821">
        <v>50</v>
      </c>
      <c r="B273" s="822" t="s">
        <v>2042</v>
      </c>
      <c r="C273" s="822" t="s">
        <v>2048</v>
      </c>
      <c r="D273" s="823" t="s">
        <v>3207</v>
      </c>
      <c r="E273" s="824" t="s">
        <v>2060</v>
      </c>
      <c r="F273" s="822" t="s">
        <v>2043</v>
      </c>
      <c r="G273" s="822" t="s">
        <v>2534</v>
      </c>
      <c r="H273" s="822" t="s">
        <v>329</v>
      </c>
      <c r="I273" s="822" t="s">
        <v>2535</v>
      </c>
      <c r="J273" s="822" t="s">
        <v>2536</v>
      </c>
      <c r="K273" s="822" t="s">
        <v>2537</v>
      </c>
      <c r="L273" s="825">
        <v>829.52</v>
      </c>
      <c r="M273" s="825">
        <v>829.52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2042</v>
      </c>
      <c r="C274" s="822" t="s">
        <v>2048</v>
      </c>
      <c r="D274" s="823" t="s">
        <v>3207</v>
      </c>
      <c r="E274" s="824" t="s">
        <v>2060</v>
      </c>
      <c r="F274" s="822" t="s">
        <v>2043</v>
      </c>
      <c r="G274" s="822" t="s">
        <v>2538</v>
      </c>
      <c r="H274" s="822" t="s">
        <v>622</v>
      </c>
      <c r="I274" s="822" t="s">
        <v>1860</v>
      </c>
      <c r="J274" s="822" t="s">
        <v>1018</v>
      </c>
      <c r="K274" s="822" t="s">
        <v>1019</v>
      </c>
      <c r="L274" s="825">
        <v>0</v>
      </c>
      <c r="M274" s="825">
        <v>0</v>
      </c>
      <c r="N274" s="822">
        <v>4</v>
      </c>
      <c r="O274" s="826">
        <v>2.5</v>
      </c>
      <c r="P274" s="825">
        <v>0</v>
      </c>
      <c r="Q274" s="827"/>
      <c r="R274" s="822">
        <v>2</v>
      </c>
      <c r="S274" s="827">
        <v>0.5</v>
      </c>
      <c r="T274" s="826">
        <v>1</v>
      </c>
      <c r="U274" s="828">
        <v>0.4</v>
      </c>
    </row>
    <row r="275" spans="1:21" ht="14.45" customHeight="1" x14ac:dyDescent="0.2">
      <c r="A275" s="821">
        <v>50</v>
      </c>
      <c r="B275" s="822" t="s">
        <v>2042</v>
      </c>
      <c r="C275" s="822" t="s">
        <v>2048</v>
      </c>
      <c r="D275" s="823" t="s">
        <v>3207</v>
      </c>
      <c r="E275" s="824" t="s">
        <v>2060</v>
      </c>
      <c r="F275" s="822" t="s">
        <v>2043</v>
      </c>
      <c r="G275" s="822" t="s">
        <v>2143</v>
      </c>
      <c r="H275" s="822" t="s">
        <v>329</v>
      </c>
      <c r="I275" s="822" t="s">
        <v>2144</v>
      </c>
      <c r="J275" s="822" t="s">
        <v>1145</v>
      </c>
      <c r="K275" s="822" t="s">
        <v>2145</v>
      </c>
      <c r="L275" s="825">
        <v>42.08</v>
      </c>
      <c r="M275" s="825">
        <v>84.16</v>
      </c>
      <c r="N275" s="822">
        <v>2</v>
      </c>
      <c r="O275" s="826">
        <v>1</v>
      </c>
      <c r="P275" s="825">
        <v>42.08</v>
      </c>
      <c r="Q275" s="827">
        <v>0.5</v>
      </c>
      <c r="R275" s="822">
        <v>1</v>
      </c>
      <c r="S275" s="827">
        <v>0.5</v>
      </c>
      <c r="T275" s="826">
        <v>0.5</v>
      </c>
      <c r="U275" s="828">
        <v>0.5</v>
      </c>
    </row>
    <row r="276" spans="1:21" ht="14.45" customHeight="1" x14ac:dyDescent="0.2">
      <c r="A276" s="821">
        <v>50</v>
      </c>
      <c r="B276" s="822" t="s">
        <v>2042</v>
      </c>
      <c r="C276" s="822" t="s">
        <v>2048</v>
      </c>
      <c r="D276" s="823" t="s">
        <v>3207</v>
      </c>
      <c r="E276" s="824" t="s">
        <v>2060</v>
      </c>
      <c r="F276" s="822" t="s">
        <v>2043</v>
      </c>
      <c r="G276" s="822" t="s">
        <v>2146</v>
      </c>
      <c r="H276" s="822" t="s">
        <v>329</v>
      </c>
      <c r="I276" s="822" t="s">
        <v>2147</v>
      </c>
      <c r="J276" s="822" t="s">
        <v>1258</v>
      </c>
      <c r="K276" s="822" t="s">
        <v>2148</v>
      </c>
      <c r="L276" s="825">
        <v>219.37</v>
      </c>
      <c r="M276" s="825">
        <v>1316.22</v>
      </c>
      <c r="N276" s="822">
        <v>6</v>
      </c>
      <c r="O276" s="826">
        <v>4</v>
      </c>
      <c r="P276" s="825">
        <v>877.48</v>
      </c>
      <c r="Q276" s="827">
        <v>0.66666666666666663</v>
      </c>
      <c r="R276" s="822">
        <v>4</v>
      </c>
      <c r="S276" s="827">
        <v>0.66666666666666663</v>
      </c>
      <c r="T276" s="826">
        <v>2</v>
      </c>
      <c r="U276" s="828">
        <v>0.5</v>
      </c>
    </row>
    <row r="277" spans="1:21" ht="14.45" customHeight="1" x14ac:dyDescent="0.2">
      <c r="A277" s="821">
        <v>50</v>
      </c>
      <c r="B277" s="822" t="s">
        <v>2042</v>
      </c>
      <c r="C277" s="822" t="s">
        <v>2048</v>
      </c>
      <c r="D277" s="823" t="s">
        <v>3207</v>
      </c>
      <c r="E277" s="824" t="s">
        <v>2060</v>
      </c>
      <c r="F277" s="822" t="s">
        <v>2043</v>
      </c>
      <c r="G277" s="822" t="s">
        <v>2328</v>
      </c>
      <c r="H277" s="822" t="s">
        <v>622</v>
      </c>
      <c r="I277" s="822" t="s">
        <v>2329</v>
      </c>
      <c r="J277" s="822" t="s">
        <v>2330</v>
      </c>
      <c r="K277" s="822" t="s">
        <v>2331</v>
      </c>
      <c r="L277" s="825">
        <v>131.86000000000001</v>
      </c>
      <c r="M277" s="825">
        <v>131.86000000000001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2042</v>
      </c>
      <c r="C278" s="822" t="s">
        <v>2048</v>
      </c>
      <c r="D278" s="823" t="s">
        <v>3207</v>
      </c>
      <c r="E278" s="824" t="s">
        <v>2060</v>
      </c>
      <c r="F278" s="822" t="s">
        <v>2043</v>
      </c>
      <c r="G278" s="822" t="s">
        <v>2539</v>
      </c>
      <c r="H278" s="822" t="s">
        <v>329</v>
      </c>
      <c r="I278" s="822" t="s">
        <v>2540</v>
      </c>
      <c r="J278" s="822" t="s">
        <v>2541</v>
      </c>
      <c r="K278" s="822" t="s">
        <v>2542</v>
      </c>
      <c r="L278" s="825">
        <v>65.989999999999995</v>
      </c>
      <c r="M278" s="825">
        <v>65.989999999999995</v>
      </c>
      <c r="N278" s="822">
        <v>1</v>
      </c>
      <c r="O278" s="826">
        <v>1</v>
      </c>
      <c r="P278" s="825">
        <v>65.989999999999995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50</v>
      </c>
      <c r="B279" s="822" t="s">
        <v>2042</v>
      </c>
      <c r="C279" s="822" t="s">
        <v>2048</v>
      </c>
      <c r="D279" s="823" t="s">
        <v>3207</v>
      </c>
      <c r="E279" s="824" t="s">
        <v>2060</v>
      </c>
      <c r="F279" s="822" t="s">
        <v>2043</v>
      </c>
      <c r="G279" s="822" t="s">
        <v>1149</v>
      </c>
      <c r="H279" s="822" t="s">
        <v>622</v>
      </c>
      <c r="I279" s="822" t="s">
        <v>1690</v>
      </c>
      <c r="J279" s="822" t="s">
        <v>1688</v>
      </c>
      <c r="K279" s="822" t="s">
        <v>1691</v>
      </c>
      <c r="L279" s="825">
        <v>184.74</v>
      </c>
      <c r="M279" s="825">
        <v>738.96</v>
      </c>
      <c r="N279" s="822">
        <v>4</v>
      </c>
      <c r="O279" s="826">
        <v>3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2042</v>
      </c>
      <c r="C280" s="822" t="s">
        <v>2048</v>
      </c>
      <c r="D280" s="823" t="s">
        <v>3207</v>
      </c>
      <c r="E280" s="824" t="s">
        <v>2060</v>
      </c>
      <c r="F280" s="822" t="s">
        <v>2043</v>
      </c>
      <c r="G280" s="822" t="s">
        <v>2543</v>
      </c>
      <c r="H280" s="822" t="s">
        <v>329</v>
      </c>
      <c r="I280" s="822" t="s">
        <v>2544</v>
      </c>
      <c r="J280" s="822" t="s">
        <v>2545</v>
      </c>
      <c r="K280" s="822" t="s">
        <v>2546</v>
      </c>
      <c r="L280" s="825">
        <v>900.59</v>
      </c>
      <c r="M280" s="825">
        <v>1801.18</v>
      </c>
      <c r="N280" s="822">
        <v>2</v>
      </c>
      <c r="O280" s="826">
        <v>2</v>
      </c>
      <c r="P280" s="825">
        <v>900.59</v>
      </c>
      <c r="Q280" s="827">
        <v>0.5</v>
      </c>
      <c r="R280" s="822">
        <v>1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50</v>
      </c>
      <c r="B281" s="822" t="s">
        <v>2042</v>
      </c>
      <c r="C281" s="822" t="s">
        <v>2048</v>
      </c>
      <c r="D281" s="823" t="s">
        <v>3207</v>
      </c>
      <c r="E281" s="824" t="s">
        <v>2060</v>
      </c>
      <c r="F281" s="822" t="s">
        <v>2043</v>
      </c>
      <c r="G281" s="822" t="s">
        <v>2442</v>
      </c>
      <c r="H281" s="822" t="s">
        <v>329</v>
      </c>
      <c r="I281" s="822" t="s">
        <v>2443</v>
      </c>
      <c r="J281" s="822" t="s">
        <v>2444</v>
      </c>
      <c r="K281" s="822" t="s">
        <v>2445</v>
      </c>
      <c r="L281" s="825">
        <v>109.17</v>
      </c>
      <c r="M281" s="825">
        <v>109.17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2042</v>
      </c>
      <c r="C282" s="822" t="s">
        <v>2048</v>
      </c>
      <c r="D282" s="823" t="s">
        <v>3207</v>
      </c>
      <c r="E282" s="824" t="s">
        <v>2060</v>
      </c>
      <c r="F282" s="822" t="s">
        <v>2043</v>
      </c>
      <c r="G282" s="822" t="s">
        <v>2547</v>
      </c>
      <c r="H282" s="822" t="s">
        <v>329</v>
      </c>
      <c r="I282" s="822" t="s">
        <v>2548</v>
      </c>
      <c r="J282" s="822" t="s">
        <v>2549</v>
      </c>
      <c r="K282" s="822" t="s">
        <v>2550</v>
      </c>
      <c r="L282" s="825">
        <v>3968.05</v>
      </c>
      <c r="M282" s="825">
        <v>7936.1</v>
      </c>
      <c r="N282" s="822">
        <v>2</v>
      </c>
      <c r="O282" s="826">
        <v>2</v>
      </c>
      <c r="P282" s="825">
        <v>7936.1</v>
      </c>
      <c r="Q282" s="827">
        <v>1</v>
      </c>
      <c r="R282" s="822">
        <v>2</v>
      </c>
      <c r="S282" s="827">
        <v>1</v>
      </c>
      <c r="T282" s="826">
        <v>2</v>
      </c>
      <c r="U282" s="828">
        <v>1</v>
      </c>
    </row>
    <row r="283" spans="1:21" ht="14.45" customHeight="1" x14ac:dyDescent="0.2">
      <c r="A283" s="821">
        <v>50</v>
      </c>
      <c r="B283" s="822" t="s">
        <v>2042</v>
      </c>
      <c r="C283" s="822" t="s">
        <v>2048</v>
      </c>
      <c r="D283" s="823" t="s">
        <v>3207</v>
      </c>
      <c r="E283" s="824" t="s">
        <v>2060</v>
      </c>
      <c r="F283" s="822" t="s">
        <v>2043</v>
      </c>
      <c r="G283" s="822" t="s">
        <v>2083</v>
      </c>
      <c r="H283" s="822" t="s">
        <v>329</v>
      </c>
      <c r="I283" s="822" t="s">
        <v>2551</v>
      </c>
      <c r="J283" s="822" t="s">
        <v>2085</v>
      </c>
      <c r="K283" s="822" t="s">
        <v>2552</v>
      </c>
      <c r="L283" s="825">
        <v>299.83999999999997</v>
      </c>
      <c r="M283" s="825">
        <v>299.83999999999997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2042</v>
      </c>
      <c r="C284" s="822" t="s">
        <v>2048</v>
      </c>
      <c r="D284" s="823" t="s">
        <v>3207</v>
      </c>
      <c r="E284" s="824" t="s">
        <v>2060</v>
      </c>
      <c r="F284" s="822" t="s">
        <v>2043</v>
      </c>
      <c r="G284" s="822" t="s">
        <v>2357</v>
      </c>
      <c r="H284" s="822" t="s">
        <v>329</v>
      </c>
      <c r="I284" s="822" t="s">
        <v>2358</v>
      </c>
      <c r="J284" s="822" t="s">
        <v>2359</v>
      </c>
      <c r="K284" s="822" t="s">
        <v>2360</v>
      </c>
      <c r="L284" s="825">
        <v>83.38</v>
      </c>
      <c r="M284" s="825">
        <v>166.76</v>
      </c>
      <c r="N284" s="822">
        <v>2</v>
      </c>
      <c r="O284" s="826">
        <v>1.5</v>
      </c>
      <c r="P284" s="825">
        <v>83.38</v>
      </c>
      <c r="Q284" s="827">
        <v>0.5</v>
      </c>
      <c r="R284" s="822">
        <v>1</v>
      </c>
      <c r="S284" s="827">
        <v>0.5</v>
      </c>
      <c r="T284" s="826">
        <v>0.5</v>
      </c>
      <c r="U284" s="828">
        <v>0.33333333333333331</v>
      </c>
    </row>
    <row r="285" spans="1:21" ht="14.45" customHeight="1" x14ac:dyDescent="0.2">
      <c r="A285" s="821">
        <v>50</v>
      </c>
      <c r="B285" s="822" t="s">
        <v>2042</v>
      </c>
      <c r="C285" s="822" t="s">
        <v>2048</v>
      </c>
      <c r="D285" s="823" t="s">
        <v>3207</v>
      </c>
      <c r="E285" s="824" t="s">
        <v>2060</v>
      </c>
      <c r="F285" s="822" t="s">
        <v>2043</v>
      </c>
      <c r="G285" s="822" t="s">
        <v>2361</v>
      </c>
      <c r="H285" s="822" t="s">
        <v>622</v>
      </c>
      <c r="I285" s="822" t="s">
        <v>1796</v>
      </c>
      <c r="J285" s="822" t="s">
        <v>1797</v>
      </c>
      <c r="K285" s="822" t="s">
        <v>1798</v>
      </c>
      <c r="L285" s="825">
        <v>84.18</v>
      </c>
      <c r="M285" s="825">
        <v>84.18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50</v>
      </c>
      <c r="B286" s="822" t="s">
        <v>2042</v>
      </c>
      <c r="C286" s="822" t="s">
        <v>2048</v>
      </c>
      <c r="D286" s="823" t="s">
        <v>3207</v>
      </c>
      <c r="E286" s="824" t="s">
        <v>2060</v>
      </c>
      <c r="F286" s="822" t="s">
        <v>2043</v>
      </c>
      <c r="G286" s="822" t="s">
        <v>2365</v>
      </c>
      <c r="H286" s="822" t="s">
        <v>329</v>
      </c>
      <c r="I286" s="822" t="s">
        <v>2366</v>
      </c>
      <c r="J286" s="822" t="s">
        <v>2367</v>
      </c>
      <c r="K286" s="822" t="s">
        <v>2368</v>
      </c>
      <c r="L286" s="825">
        <v>0</v>
      </c>
      <c r="M286" s="825">
        <v>0</v>
      </c>
      <c r="N286" s="822">
        <v>1</v>
      </c>
      <c r="O286" s="826">
        <v>0.5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50</v>
      </c>
      <c r="B287" s="822" t="s">
        <v>2042</v>
      </c>
      <c r="C287" s="822" t="s">
        <v>2048</v>
      </c>
      <c r="D287" s="823" t="s">
        <v>3207</v>
      </c>
      <c r="E287" s="824" t="s">
        <v>2060</v>
      </c>
      <c r="F287" s="822" t="s">
        <v>2043</v>
      </c>
      <c r="G287" s="822" t="s">
        <v>2553</v>
      </c>
      <c r="H287" s="822" t="s">
        <v>329</v>
      </c>
      <c r="I287" s="822" t="s">
        <v>2554</v>
      </c>
      <c r="J287" s="822" t="s">
        <v>2555</v>
      </c>
      <c r="K287" s="822" t="s">
        <v>2556</v>
      </c>
      <c r="L287" s="825">
        <v>1020.22</v>
      </c>
      <c r="M287" s="825">
        <v>1020.22</v>
      </c>
      <c r="N287" s="822">
        <v>1</v>
      </c>
      <c r="O287" s="826">
        <v>1</v>
      </c>
      <c r="P287" s="825">
        <v>1020.22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50</v>
      </c>
      <c r="B288" s="822" t="s">
        <v>2042</v>
      </c>
      <c r="C288" s="822" t="s">
        <v>2048</v>
      </c>
      <c r="D288" s="823" t="s">
        <v>3207</v>
      </c>
      <c r="E288" s="824" t="s">
        <v>2060</v>
      </c>
      <c r="F288" s="822" t="s">
        <v>2043</v>
      </c>
      <c r="G288" s="822" t="s">
        <v>2553</v>
      </c>
      <c r="H288" s="822" t="s">
        <v>329</v>
      </c>
      <c r="I288" s="822" t="s">
        <v>2557</v>
      </c>
      <c r="J288" s="822" t="s">
        <v>2558</v>
      </c>
      <c r="K288" s="822" t="s">
        <v>2559</v>
      </c>
      <c r="L288" s="825">
        <v>510.12</v>
      </c>
      <c r="M288" s="825">
        <v>510.12</v>
      </c>
      <c r="N288" s="822">
        <v>1</v>
      </c>
      <c r="O288" s="826">
        <v>1</v>
      </c>
      <c r="P288" s="825">
        <v>510.12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50</v>
      </c>
      <c r="B289" s="822" t="s">
        <v>2042</v>
      </c>
      <c r="C289" s="822" t="s">
        <v>2048</v>
      </c>
      <c r="D289" s="823" t="s">
        <v>3207</v>
      </c>
      <c r="E289" s="824" t="s">
        <v>2060</v>
      </c>
      <c r="F289" s="822" t="s">
        <v>2043</v>
      </c>
      <c r="G289" s="822" t="s">
        <v>2369</v>
      </c>
      <c r="H289" s="822" t="s">
        <v>329</v>
      </c>
      <c r="I289" s="822" t="s">
        <v>2370</v>
      </c>
      <c r="J289" s="822" t="s">
        <v>1390</v>
      </c>
      <c r="K289" s="822" t="s">
        <v>1391</v>
      </c>
      <c r="L289" s="825">
        <v>121.92</v>
      </c>
      <c r="M289" s="825">
        <v>365.76</v>
      </c>
      <c r="N289" s="822">
        <v>3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2042</v>
      </c>
      <c r="C290" s="822" t="s">
        <v>2048</v>
      </c>
      <c r="D290" s="823" t="s">
        <v>3207</v>
      </c>
      <c r="E290" s="824" t="s">
        <v>2061</v>
      </c>
      <c r="F290" s="822" t="s">
        <v>2043</v>
      </c>
      <c r="G290" s="822" t="s">
        <v>2069</v>
      </c>
      <c r="H290" s="822" t="s">
        <v>329</v>
      </c>
      <c r="I290" s="822" t="s">
        <v>2103</v>
      </c>
      <c r="J290" s="822" t="s">
        <v>2104</v>
      </c>
      <c r="K290" s="822" t="s">
        <v>2078</v>
      </c>
      <c r="L290" s="825">
        <v>35.11</v>
      </c>
      <c r="M290" s="825">
        <v>105.33</v>
      </c>
      <c r="N290" s="822">
        <v>3</v>
      </c>
      <c r="O290" s="826">
        <v>0.5</v>
      </c>
      <c r="P290" s="825">
        <v>105.33</v>
      </c>
      <c r="Q290" s="827">
        <v>1</v>
      </c>
      <c r="R290" s="822">
        <v>3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50</v>
      </c>
      <c r="B291" s="822" t="s">
        <v>2042</v>
      </c>
      <c r="C291" s="822" t="s">
        <v>2048</v>
      </c>
      <c r="D291" s="823" t="s">
        <v>3207</v>
      </c>
      <c r="E291" s="824" t="s">
        <v>2061</v>
      </c>
      <c r="F291" s="822" t="s">
        <v>2043</v>
      </c>
      <c r="G291" s="822" t="s">
        <v>2250</v>
      </c>
      <c r="H291" s="822" t="s">
        <v>329</v>
      </c>
      <c r="I291" s="822" t="s">
        <v>2251</v>
      </c>
      <c r="J291" s="822" t="s">
        <v>1221</v>
      </c>
      <c r="K291" s="822" t="s">
        <v>2252</v>
      </c>
      <c r="L291" s="825">
        <v>42.14</v>
      </c>
      <c r="M291" s="825">
        <v>84.28</v>
      </c>
      <c r="N291" s="822">
        <v>2</v>
      </c>
      <c r="O291" s="826">
        <v>0.5</v>
      </c>
      <c r="P291" s="825">
        <v>84.28</v>
      </c>
      <c r="Q291" s="827">
        <v>1</v>
      </c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50</v>
      </c>
      <c r="B292" s="822" t="s">
        <v>2042</v>
      </c>
      <c r="C292" s="822" t="s">
        <v>2048</v>
      </c>
      <c r="D292" s="823" t="s">
        <v>3207</v>
      </c>
      <c r="E292" s="824" t="s">
        <v>2061</v>
      </c>
      <c r="F292" s="822" t="s">
        <v>2043</v>
      </c>
      <c r="G292" s="822" t="s">
        <v>2560</v>
      </c>
      <c r="H292" s="822" t="s">
        <v>329</v>
      </c>
      <c r="I292" s="822" t="s">
        <v>2561</v>
      </c>
      <c r="J292" s="822" t="s">
        <v>2562</v>
      </c>
      <c r="K292" s="822" t="s">
        <v>1323</v>
      </c>
      <c r="L292" s="825">
        <v>0</v>
      </c>
      <c r="M292" s="825">
        <v>0</v>
      </c>
      <c r="N292" s="822">
        <v>1</v>
      </c>
      <c r="O292" s="826">
        <v>0.5</v>
      </c>
      <c r="P292" s="825">
        <v>0</v>
      </c>
      <c r="Q292" s="827"/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50</v>
      </c>
      <c r="B293" s="822" t="s">
        <v>2042</v>
      </c>
      <c r="C293" s="822" t="s">
        <v>2048</v>
      </c>
      <c r="D293" s="823" t="s">
        <v>3207</v>
      </c>
      <c r="E293" s="824" t="s">
        <v>2061</v>
      </c>
      <c r="F293" s="822" t="s">
        <v>2043</v>
      </c>
      <c r="G293" s="822" t="s">
        <v>2347</v>
      </c>
      <c r="H293" s="822" t="s">
        <v>622</v>
      </c>
      <c r="I293" s="822" t="s">
        <v>1902</v>
      </c>
      <c r="J293" s="822" t="s">
        <v>1168</v>
      </c>
      <c r="K293" s="822" t="s">
        <v>1903</v>
      </c>
      <c r="L293" s="825">
        <v>0</v>
      </c>
      <c r="M293" s="825">
        <v>0</v>
      </c>
      <c r="N293" s="822">
        <v>4</v>
      </c>
      <c r="O293" s="826">
        <v>3.5</v>
      </c>
      <c r="P293" s="825">
        <v>0</v>
      </c>
      <c r="Q293" s="827"/>
      <c r="R293" s="822">
        <v>4</v>
      </c>
      <c r="S293" s="827">
        <v>1</v>
      </c>
      <c r="T293" s="826">
        <v>3.5</v>
      </c>
      <c r="U293" s="828">
        <v>1</v>
      </c>
    </row>
    <row r="294" spans="1:21" ht="14.45" customHeight="1" x14ac:dyDescent="0.2">
      <c r="A294" s="821">
        <v>50</v>
      </c>
      <c r="B294" s="822" t="s">
        <v>2042</v>
      </c>
      <c r="C294" s="822" t="s">
        <v>2048</v>
      </c>
      <c r="D294" s="823" t="s">
        <v>3207</v>
      </c>
      <c r="E294" s="824" t="s">
        <v>2062</v>
      </c>
      <c r="F294" s="822" t="s">
        <v>2043</v>
      </c>
      <c r="G294" s="822" t="s">
        <v>2563</v>
      </c>
      <c r="H294" s="822" t="s">
        <v>329</v>
      </c>
      <c r="I294" s="822" t="s">
        <v>2564</v>
      </c>
      <c r="J294" s="822" t="s">
        <v>2565</v>
      </c>
      <c r="K294" s="822" t="s">
        <v>1360</v>
      </c>
      <c r="L294" s="825">
        <v>35.11</v>
      </c>
      <c r="M294" s="825">
        <v>140.44</v>
      </c>
      <c r="N294" s="822">
        <v>4</v>
      </c>
      <c r="O294" s="826">
        <v>1.5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2042</v>
      </c>
      <c r="C295" s="822" t="s">
        <v>2048</v>
      </c>
      <c r="D295" s="823" t="s">
        <v>3207</v>
      </c>
      <c r="E295" s="824" t="s">
        <v>2062</v>
      </c>
      <c r="F295" s="822" t="s">
        <v>2043</v>
      </c>
      <c r="G295" s="822" t="s">
        <v>2566</v>
      </c>
      <c r="H295" s="822" t="s">
        <v>329</v>
      </c>
      <c r="I295" s="822" t="s">
        <v>2567</v>
      </c>
      <c r="J295" s="822" t="s">
        <v>2568</v>
      </c>
      <c r="K295" s="822" t="s">
        <v>2569</v>
      </c>
      <c r="L295" s="825">
        <v>247.17</v>
      </c>
      <c r="M295" s="825">
        <v>247.17</v>
      </c>
      <c r="N295" s="822">
        <v>1</v>
      </c>
      <c r="O295" s="826">
        <v>1</v>
      </c>
      <c r="P295" s="825">
        <v>247.17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50</v>
      </c>
      <c r="B296" s="822" t="s">
        <v>2042</v>
      </c>
      <c r="C296" s="822" t="s">
        <v>2048</v>
      </c>
      <c r="D296" s="823" t="s">
        <v>3207</v>
      </c>
      <c r="E296" s="824" t="s">
        <v>2062</v>
      </c>
      <c r="F296" s="822" t="s">
        <v>2043</v>
      </c>
      <c r="G296" s="822" t="s">
        <v>2095</v>
      </c>
      <c r="H296" s="822" t="s">
        <v>329</v>
      </c>
      <c r="I296" s="822" t="s">
        <v>2570</v>
      </c>
      <c r="J296" s="822" t="s">
        <v>2571</v>
      </c>
      <c r="K296" s="822" t="s">
        <v>632</v>
      </c>
      <c r="L296" s="825">
        <v>72.55</v>
      </c>
      <c r="M296" s="825">
        <v>72.55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2042</v>
      </c>
      <c r="C297" s="822" t="s">
        <v>2048</v>
      </c>
      <c r="D297" s="823" t="s">
        <v>3207</v>
      </c>
      <c r="E297" s="824" t="s">
        <v>2062</v>
      </c>
      <c r="F297" s="822" t="s">
        <v>2043</v>
      </c>
      <c r="G297" s="822" t="s">
        <v>2095</v>
      </c>
      <c r="H297" s="822" t="s">
        <v>622</v>
      </c>
      <c r="I297" s="822" t="s">
        <v>1853</v>
      </c>
      <c r="J297" s="822" t="s">
        <v>635</v>
      </c>
      <c r="K297" s="822" t="s">
        <v>632</v>
      </c>
      <c r="L297" s="825">
        <v>72.55</v>
      </c>
      <c r="M297" s="825">
        <v>362.75</v>
      </c>
      <c r="N297" s="822">
        <v>5</v>
      </c>
      <c r="O297" s="826">
        <v>4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2042</v>
      </c>
      <c r="C298" s="822" t="s">
        <v>2048</v>
      </c>
      <c r="D298" s="823" t="s">
        <v>3207</v>
      </c>
      <c r="E298" s="824" t="s">
        <v>2062</v>
      </c>
      <c r="F298" s="822" t="s">
        <v>2043</v>
      </c>
      <c r="G298" s="822" t="s">
        <v>2095</v>
      </c>
      <c r="H298" s="822" t="s">
        <v>622</v>
      </c>
      <c r="I298" s="822" t="s">
        <v>2572</v>
      </c>
      <c r="J298" s="822" t="s">
        <v>635</v>
      </c>
      <c r="K298" s="822" t="s">
        <v>2427</v>
      </c>
      <c r="L298" s="825">
        <v>21.76</v>
      </c>
      <c r="M298" s="825">
        <v>43.52</v>
      </c>
      <c r="N298" s="822">
        <v>2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50</v>
      </c>
      <c r="B299" s="822" t="s">
        <v>2042</v>
      </c>
      <c r="C299" s="822" t="s">
        <v>2048</v>
      </c>
      <c r="D299" s="823" t="s">
        <v>3207</v>
      </c>
      <c r="E299" s="824" t="s">
        <v>2062</v>
      </c>
      <c r="F299" s="822" t="s">
        <v>2043</v>
      </c>
      <c r="G299" s="822" t="s">
        <v>2095</v>
      </c>
      <c r="H299" s="822" t="s">
        <v>622</v>
      </c>
      <c r="I299" s="822" t="s">
        <v>1854</v>
      </c>
      <c r="J299" s="822" t="s">
        <v>635</v>
      </c>
      <c r="K299" s="822" t="s">
        <v>636</v>
      </c>
      <c r="L299" s="825">
        <v>65.28</v>
      </c>
      <c r="M299" s="825">
        <v>391.68</v>
      </c>
      <c r="N299" s="822">
        <v>6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50</v>
      </c>
      <c r="B300" s="822" t="s">
        <v>2042</v>
      </c>
      <c r="C300" s="822" t="s">
        <v>2048</v>
      </c>
      <c r="D300" s="823" t="s">
        <v>3207</v>
      </c>
      <c r="E300" s="824" t="s">
        <v>2062</v>
      </c>
      <c r="F300" s="822" t="s">
        <v>2043</v>
      </c>
      <c r="G300" s="822" t="s">
        <v>2096</v>
      </c>
      <c r="H300" s="822" t="s">
        <v>329</v>
      </c>
      <c r="I300" s="822" t="s">
        <v>2573</v>
      </c>
      <c r="J300" s="822" t="s">
        <v>2574</v>
      </c>
      <c r="K300" s="822" t="s">
        <v>1891</v>
      </c>
      <c r="L300" s="825">
        <v>11.71</v>
      </c>
      <c r="M300" s="825">
        <v>46.84</v>
      </c>
      <c r="N300" s="822">
        <v>4</v>
      </c>
      <c r="O300" s="826">
        <v>1.5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2042</v>
      </c>
      <c r="C301" s="822" t="s">
        <v>2048</v>
      </c>
      <c r="D301" s="823" t="s">
        <v>3207</v>
      </c>
      <c r="E301" s="824" t="s">
        <v>2062</v>
      </c>
      <c r="F301" s="822" t="s">
        <v>2043</v>
      </c>
      <c r="G301" s="822" t="s">
        <v>2096</v>
      </c>
      <c r="H301" s="822" t="s">
        <v>622</v>
      </c>
      <c r="I301" s="822" t="s">
        <v>2002</v>
      </c>
      <c r="J301" s="822" t="s">
        <v>1890</v>
      </c>
      <c r="K301" s="822" t="s">
        <v>2003</v>
      </c>
      <c r="L301" s="825">
        <v>23.4</v>
      </c>
      <c r="M301" s="825">
        <v>93.6</v>
      </c>
      <c r="N301" s="822">
        <v>4</v>
      </c>
      <c r="O301" s="826">
        <v>1</v>
      </c>
      <c r="P301" s="825">
        <v>93.6</v>
      </c>
      <c r="Q301" s="827">
        <v>1</v>
      </c>
      <c r="R301" s="822">
        <v>4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50</v>
      </c>
      <c r="B302" s="822" t="s">
        <v>2042</v>
      </c>
      <c r="C302" s="822" t="s">
        <v>2048</v>
      </c>
      <c r="D302" s="823" t="s">
        <v>3207</v>
      </c>
      <c r="E302" s="824" t="s">
        <v>2062</v>
      </c>
      <c r="F302" s="822" t="s">
        <v>2043</v>
      </c>
      <c r="G302" s="822" t="s">
        <v>2096</v>
      </c>
      <c r="H302" s="822" t="s">
        <v>622</v>
      </c>
      <c r="I302" s="822" t="s">
        <v>2171</v>
      </c>
      <c r="J302" s="822" t="s">
        <v>1890</v>
      </c>
      <c r="K302" s="822" t="s">
        <v>2172</v>
      </c>
      <c r="L302" s="825">
        <v>46.81</v>
      </c>
      <c r="M302" s="825">
        <v>93.62</v>
      </c>
      <c r="N302" s="822">
        <v>2</v>
      </c>
      <c r="O302" s="826">
        <v>1</v>
      </c>
      <c r="P302" s="825">
        <v>93.62</v>
      </c>
      <c r="Q302" s="827">
        <v>1</v>
      </c>
      <c r="R302" s="822">
        <v>2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50</v>
      </c>
      <c r="B303" s="822" t="s">
        <v>2042</v>
      </c>
      <c r="C303" s="822" t="s">
        <v>2048</v>
      </c>
      <c r="D303" s="823" t="s">
        <v>3207</v>
      </c>
      <c r="E303" s="824" t="s">
        <v>2062</v>
      </c>
      <c r="F303" s="822" t="s">
        <v>2043</v>
      </c>
      <c r="G303" s="822" t="s">
        <v>2096</v>
      </c>
      <c r="H303" s="822" t="s">
        <v>329</v>
      </c>
      <c r="I303" s="822" t="s">
        <v>2097</v>
      </c>
      <c r="J303" s="822" t="s">
        <v>2098</v>
      </c>
      <c r="K303" s="822" t="s">
        <v>1891</v>
      </c>
      <c r="L303" s="825">
        <v>11.71</v>
      </c>
      <c r="M303" s="825">
        <v>58.550000000000004</v>
      </c>
      <c r="N303" s="822">
        <v>5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2042</v>
      </c>
      <c r="C304" s="822" t="s">
        <v>2048</v>
      </c>
      <c r="D304" s="823" t="s">
        <v>3207</v>
      </c>
      <c r="E304" s="824" t="s">
        <v>2062</v>
      </c>
      <c r="F304" s="822" t="s">
        <v>2043</v>
      </c>
      <c r="G304" s="822" t="s">
        <v>2096</v>
      </c>
      <c r="H304" s="822" t="s">
        <v>622</v>
      </c>
      <c r="I304" s="822" t="s">
        <v>1889</v>
      </c>
      <c r="J304" s="822" t="s">
        <v>1890</v>
      </c>
      <c r="K304" s="822" t="s">
        <v>1891</v>
      </c>
      <c r="L304" s="825">
        <v>11.71</v>
      </c>
      <c r="M304" s="825">
        <v>46.84</v>
      </c>
      <c r="N304" s="822">
        <v>4</v>
      </c>
      <c r="O304" s="826">
        <v>2</v>
      </c>
      <c r="P304" s="825">
        <v>35.130000000000003</v>
      </c>
      <c r="Q304" s="827">
        <v>0.75</v>
      </c>
      <c r="R304" s="822">
        <v>3</v>
      </c>
      <c r="S304" s="827">
        <v>0.75</v>
      </c>
      <c r="T304" s="826">
        <v>1</v>
      </c>
      <c r="U304" s="828">
        <v>0.5</v>
      </c>
    </row>
    <row r="305" spans="1:21" ht="14.45" customHeight="1" x14ac:dyDescent="0.2">
      <c r="A305" s="821">
        <v>50</v>
      </c>
      <c r="B305" s="822" t="s">
        <v>2042</v>
      </c>
      <c r="C305" s="822" t="s">
        <v>2048</v>
      </c>
      <c r="D305" s="823" t="s">
        <v>3207</v>
      </c>
      <c r="E305" s="824" t="s">
        <v>2062</v>
      </c>
      <c r="F305" s="822" t="s">
        <v>2043</v>
      </c>
      <c r="G305" s="822" t="s">
        <v>2099</v>
      </c>
      <c r="H305" s="822" t="s">
        <v>622</v>
      </c>
      <c r="I305" s="822" t="s">
        <v>1722</v>
      </c>
      <c r="J305" s="822" t="s">
        <v>742</v>
      </c>
      <c r="K305" s="822" t="s">
        <v>1723</v>
      </c>
      <c r="L305" s="825">
        <v>80.010000000000005</v>
      </c>
      <c r="M305" s="825">
        <v>80.010000000000005</v>
      </c>
      <c r="N305" s="822">
        <v>1</v>
      </c>
      <c r="O305" s="826">
        <v>0.5</v>
      </c>
      <c r="P305" s="825">
        <v>80.010000000000005</v>
      </c>
      <c r="Q305" s="827">
        <v>1</v>
      </c>
      <c r="R305" s="822">
        <v>1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50</v>
      </c>
      <c r="B306" s="822" t="s">
        <v>2042</v>
      </c>
      <c r="C306" s="822" t="s">
        <v>2048</v>
      </c>
      <c r="D306" s="823" t="s">
        <v>3207</v>
      </c>
      <c r="E306" s="824" t="s">
        <v>2062</v>
      </c>
      <c r="F306" s="822" t="s">
        <v>2043</v>
      </c>
      <c r="G306" s="822" t="s">
        <v>2099</v>
      </c>
      <c r="H306" s="822" t="s">
        <v>622</v>
      </c>
      <c r="I306" s="822" t="s">
        <v>1724</v>
      </c>
      <c r="J306" s="822" t="s">
        <v>742</v>
      </c>
      <c r="K306" s="822" t="s">
        <v>1725</v>
      </c>
      <c r="L306" s="825">
        <v>160.03</v>
      </c>
      <c r="M306" s="825">
        <v>960.18000000000006</v>
      </c>
      <c r="N306" s="822">
        <v>6</v>
      </c>
      <c r="O306" s="826">
        <v>1.5</v>
      </c>
      <c r="P306" s="825">
        <v>320.06</v>
      </c>
      <c r="Q306" s="827">
        <v>0.33333333333333331</v>
      </c>
      <c r="R306" s="822">
        <v>2</v>
      </c>
      <c r="S306" s="827">
        <v>0.33333333333333331</v>
      </c>
      <c r="T306" s="826">
        <v>0.5</v>
      </c>
      <c r="U306" s="828">
        <v>0.33333333333333331</v>
      </c>
    </row>
    <row r="307" spans="1:21" ht="14.45" customHeight="1" x14ac:dyDescent="0.2">
      <c r="A307" s="821">
        <v>50</v>
      </c>
      <c r="B307" s="822" t="s">
        <v>2042</v>
      </c>
      <c r="C307" s="822" t="s">
        <v>2048</v>
      </c>
      <c r="D307" s="823" t="s">
        <v>3207</v>
      </c>
      <c r="E307" s="824" t="s">
        <v>2062</v>
      </c>
      <c r="F307" s="822" t="s">
        <v>2043</v>
      </c>
      <c r="G307" s="822" t="s">
        <v>2173</v>
      </c>
      <c r="H307" s="822" t="s">
        <v>622</v>
      </c>
      <c r="I307" s="822" t="s">
        <v>2174</v>
      </c>
      <c r="J307" s="822" t="s">
        <v>1954</v>
      </c>
      <c r="K307" s="822" t="s">
        <v>2175</v>
      </c>
      <c r="L307" s="825">
        <v>93.27</v>
      </c>
      <c r="M307" s="825">
        <v>93.27</v>
      </c>
      <c r="N307" s="822">
        <v>1</v>
      </c>
      <c r="O307" s="826">
        <v>0.5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2042</v>
      </c>
      <c r="C308" s="822" t="s">
        <v>2048</v>
      </c>
      <c r="D308" s="823" t="s">
        <v>3207</v>
      </c>
      <c r="E308" s="824" t="s">
        <v>2062</v>
      </c>
      <c r="F308" s="822" t="s">
        <v>2043</v>
      </c>
      <c r="G308" s="822" t="s">
        <v>2173</v>
      </c>
      <c r="H308" s="822" t="s">
        <v>329</v>
      </c>
      <c r="I308" s="822" t="s">
        <v>2575</v>
      </c>
      <c r="J308" s="822" t="s">
        <v>2576</v>
      </c>
      <c r="K308" s="822" t="s">
        <v>2438</v>
      </c>
      <c r="L308" s="825">
        <v>103.64</v>
      </c>
      <c r="M308" s="825">
        <v>103.64</v>
      </c>
      <c r="N308" s="822">
        <v>1</v>
      </c>
      <c r="O308" s="826">
        <v>1</v>
      </c>
      <c r="P308" s="825">
        <v>103.64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50</v>
      </c>
      <c r="B309" s="822" t="s">
        <v>2042</v>
      </c>
      <c r="C309" s="822" t="s">
        <v>2048</v>
      </c>
      <c r="D309" s="823" t="s">
        <v>3207</v>
      </c>
      <c r="E309" s="824" t="s">
        <v>2062</v>
      </c>
      <c r="F309" s="822" t="s">
        <v>2043</v>
      </c>
      <c r="G309" s="822" t="s">
        <v>2173</v>
      </c>
      <c r="H309" s="822" t="s">
        <v>329</v>
      </c>
      <c r="I309" s="822" t="s">
        <v>2577</v>
      </c>
      <c r="J309" s="822" t="s">
        <v>2578</v>
      </c>
      <c r="K309" s="822" t="s">
        <v>1691</v>
      </c>
      <c r="L309" s="825">
        <v>103.64</v>
      </c>
      <c r="M309" s="825">
        <v>207.28</v>
      </c>
      <c r="N309" s="822">
        <v>2</v>
      </c>
      <c r="O309" s="826">
        <v>1</v>
      </c>
      <c r="P309" s="825">
        <v>103.64</v>
      </c>
      <c r="Q309" s="827">
        <v>0.5</v>
      </c>
      <c r="R309" s="822">
        <v>1</v>
      </c>
      <c r="S309" s="827">
        <v>0.5</v>
      </c>
      <c r="T309" s="826">
        <v>0.5</v>
      </c>
      <c r="U309" s="828">
        <v>0.5</v>
      </c>
    </row>
    <row r="310" spans="1:21" ht="14.45" customHeight="1" x14ac:dyDescent="0.2">
      <c r="A310" s="821">
        <v>50</v>
      </c>
      <c r="B310" s="822" t="s">
        <v>2042</v>
      </c>
      <c r="C310" s="822" t="s">
        <v>2048</v>
      </c>
      <c r="D310" s="823" t="s">
        <v>3207</v>
      </c>
      <c r="E310" s="824" t="s">
        <v>2062</v>
      </c>
      <c r="F310" s="822" t="s">
        <v>2043</v>
      </c>
      <c r="G310" s="822" t="s">
        <v>2173</v>
      </c>
      <c r="H310" s="822" t="s">
        <v>329</v>
      </c>
      <c r="I310" s="822" t="s">
        <v>2579</v>
      </c>
      <c r="J310" s="822" t="s">
        <v>2576</v>
      </c>
      <c r="K310" s="822" t="s">
        <v>1764</v>
      </c>
      <c r="L310" s="825">
        <v>207.27</v>
      </c>
      <c r="M310" s="825">
        <v>829.08</v>
      </c>
      <c r="N310" s="822">
        <v>4</v>
      </c>
      <c r="O310" s="826">
        <v>3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2042</v>
      </c>
      <c r="C311" s="822" t="s">
        <v>2048</v>
      </c>
      <c r="D311" s="823" t="s">
        <v>3207</v>
      </c>
      <c r="E311" s="824" t="s">
        <v>2062</v>
      </c>
      <c r="F311" s="822" t="s">
        <v>2043</v>
      </c>
      <c r="G311" s="822" t="s">
        <v>2580</v>
      </c>
      <c r="H311" s="822" t="s">
        <v>329</v>
      </c>
      <c r="I311" s="822" t="s">
        <v>2581</v>
      </c>
      <c r="J311" s="822" t="s">
        <v>2582</v>
      </c>
      <c r="K311" s="822" t="s">
        <v>2583</v>
      </c>
      <c r="L311" s="825">
        <v>80.23</v>
      </c>
      <c r="M311" s="825">
        <v>80.23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2042</v>
      </c>
      <c r="C312" s="822" t="s">
        <v>2048</v>
      </c>
      <c r="D312" s="823" t="s">
        <v>3207</v>
      </c>
      <c r="E312" s="824" t="s">
        <v>2062</v>
      </c>
      <c r="F312" s="822" t="s">
        <v>2043</v>
      </c>
      <c r="G312" s="822" t="s">
        <v>2087</v>
      </c>
      <c r="H312" s="822" t="s">
        <v>622</v>
      </c>
      <c r="I312" s="822" t="s">
        <v>1956</v>
      </c>
      <c r="J312" s="822" t="s">
        <v>1783</v>
      </c>
      <c r="K312" s="822" t="s">
        <v>1957</v>
      </c>
      <c r="L312" s="825">
        <v>220.53</v>
      </c>
      <c r="M312" s="825">
        <v>4631.13</v>
      </c>
      <c r="N312" s="822">
        <v>21</v>
      </c>
      <c r="O312" s="826">
        <v>5.5</v>
      </c>
      <c r="P312" s="825">
        <v>1984.77</v>
      </c>
      <c r="Q312" s="827">
        <v>0.42857142857142855</v>
      </c>
      <c r="R312" s="822">
        <v>9</v>
      </c>
      <c r="S312" s="827">
        <v>0.42857142857142855</v>
      </c>
      <c r="T312" s="826">
        <v>3</v>
      </c>
      <c r="U312" s="828">
        <v>0.54545454545454541</v>
      </c>
    </row>
    <row r="313" spans="1:21" ht="14.45" customHeight="1" x14ac:dyDescent="0.2">
      <c r="A313" s="821">
        <v>50</v>
      </c>
      <c r="B313" s="822" t="s">
        <v>2042</v>
      </c>
      <c r="C313" s="822" t="s">
        <v>2048</v>
      </c>
      <c r="D313" s="823" t="s">
        <v>3207</v>
      </c>
      <c r="E313" s="824" t="s">
        <v>2062</v>
      </c>
      <c r="F313" s="822" t="s">
        <v>2043</v>
      </c>
      <c r="G313" s="822" t="s">
        <v>2087</v>
      </c>
      <c r="H313" s="822" t="s">
        <v>622</v>
      </c>
      <c r="I313" s="822" t="s">
        <v>1956</v>
      </c>
      <c r="J313" s="822" t="s">
        <v>1783</v>
      </c>
      <c r="K313" s="822" t="s">
        <v>1957</v>
      </c>
      <c r="L313" s="825">
        <v>130.51</v>
      </c>
      <c r="M313" s="825">
        <v>2610.1999999999998</v>
      </c>
      <c r="N313" s="822">
        <v>20</v>
      </c>
      <c r="O313" s="826">
        <v>4.5</v>
      </c>
      <c r="P313" s="825">
        <v>1305.0999999999999</v>
      </c>
      <c r="Q313" s="827">
        <v>0.5</v>
      </c>
      <c r="R313" s="822">
        <v>10</v>
      </c>
      <c r="S313" s="827">
        <v>0.5</v>
      </c>
      <c r="T313" s="826">
        <v>2</v>
      </c>
      <c r="U313" s="828">
        <v>0.44444444444444442</v>
      </c>
    </row>
    <row r="314" spans="1:21" ht="14.45" customHeight="1" x14ac:dyDescent="0.2">
      <c r="A314" s="821">
        <v>50</v>
      </c>
      <c r="B314" s="822" t="s">
        <v>2042</v>
      </c>
      <c r="C314" s="822" t="s">
        <v>2048</v>
      </c>
      <c r="D314" s="823" t="s">
        <v>3207</v>
      </c>
      <c r="E314" s="824" t="s">
        <v>2062</v>
      </c>
      <c r="F314" s="822" t="s">
        <v>2043</v>
      </c>
      <c r="G314" s="822" t="s">
        <v>2087</v>
      </c>
      <c r="H314" s="822" t="s">
        <v>329</v>
      </c>
      <c r="I314" s="822" t="s">
        <v>2181</v>
      </c>
      <c r="J314" s="822" t="s">
        <v>1780</v>
      </c>
      <c r="K314" s="822" t="s">
        <v>2182</v>
      </c>
      <c r="L314" s="825">
        <v>254.49</v>
      </c>
      <c r="M314" s="825">
        <v>508.98</v>
      </c>
      <c r="N314" s="822">
        <v>2</v>
      </c>
      <c r="O314" s="826">
        <v>1.5</v>
      </c>
      <c r="P314" s="825">
        <v>508.98</v>
      </c>
      <c r="Q314" s="827">
        <v>1</v>
      </c>
      <c r="R314" s="822">
        <v>2</v>
      </c>
      <c r="S314" s="827">
        <v>1</v>
      </c>
      <c r="T314" s="826">
        <v>1.5</v>
      </c>
      <c r="U314" s="828">
        <v>1</v>
      </c>
    </row>
    <row r="315" spans="1:21" ht="14.45" customHeight="1" x14ac:dyDescent="0.2">
      <c r="A315" s="821">
        <v>50</v>
      </c>
      <c r="B315" s="822" t="s">
        <v>2042</v>
      </c>
      <c r="C315" s="822" t="s">
        <v>2048</v>
      </c>
      <c r="D315" s="823" t="s">
        <v>3207</v>
      </c>
      <c r="E315" s="824" t="s">
        <v>2062</v>
      </c>
      <c r="F315" s="822" t="s">
        <v>2043</v>
      </c>
      <c r="G315" s="822" t="s">
        <v>2087</v>
      </c>
      <c r="H315" s="822" t="s">
        <v>622</v>
      </c>
      <c r="I315" s="822" t="s">
        <v>1779</v>
      </c>
      <c r="J315" s="822" t="s">
        <v>1780</v>
      </c>
      <c r="K315" s="822" t="s">
        <v>1781</v>
      </c>
      <c r="L315" s="825">
        <v>165.41</v>
      </c>
      <c r="M315" s="825">
        <v>330.82</v>
      </c>
      <c r="N315" s="822">
        <v>2</v>
      </c>
      <c r="O315" s="826">
        <v>1.5</v>
      </c>
      <c r="P315" s="825">
        <v>165.41</v>
      </c>
      <c r="Q315" s="827">
        <v>0.5</v>
      </c>
      <c r="R315" s="822">
        <v>1</v>
      </c>
      <c r="S315" s="827">
        <v>0.5</v>
      </c>
      <c r="T315" s="826">
        <v>0.5</v>
      </c>
      <c r="U315" s="828">
        <v>0.33333333333333331</v>
      </c>
    </row>
    <row r="316" spans="1:21" ht="14.45" customHeight="1" x14ac:dyDescent="0.2">
      <c r="A316" s="821">
        <v>50</v>
      </c>
      <c r="B316" s="822" t="s">
        <v>2042</v>
      </c>
      <c r="C316" s="822" t="s">
        <v>2048</v>
      </c>
      <c r="D316" s="823" t="s">
        <v>3207</v>
      </c>
      <c r="E316" s="824" t="s">
        <v>2062</v>
      </c>
      <c r="F316" s="822" t="s">
        <v>2043</v>
      </c>
      <c r="G316" s="822" t="s">
        <v>2087</v>
      </c>
      <c r="H316" s="822" t="s">
        <v>329</v>
      </c>
      <c r="I316" s="822" t="s">
        <v>2584</v>
      </c>
      <c r="J316" s="822" t="s">
        <v>1783</v>
      </c>
      <c r="K316" s="822" t="s">
        <v>2311</v>
      </c>
      <c r="L316" s="825">
        <v>155.30000000000001</v>
      </c>
      <c r="M316" s="825">
        <v>1397.6999999999998</v>
      </c>
      <c r="N316" s="822">
        <v>9</v>
      </c>
      <c r="O316" s="826">
        <v>7.5</v>
      </c>
      <c r="P316" s="825">
        <v>310.60000000000002</v>
      </c>
      <c r="Q316" s="827">
        <v>0.22222222222222227</v>
      </c>
      <c r="R316" s="822">
        <v>2</v>
      </c>
      <c r="S316" s="827">
        <v>0.22222222222222221</v>
      </c>
      <c r="T316" s="826">
        <v>1.5</v>
      </c>
      <c r="U316" s="828">
        <v>0.2</v>
      </c>
    </row>
    <row r="317" spans="1:21" ht="14.45" customHeight="1" x14ac:dyDescent="0.2">
      <c r="A317" s="821">
        <v>50</v>
      </c>
      <c r="B317" s="822" t="s">
        <v>2042</v>
      </c>
      <c r="C317" s="822" t="s">
        <v>2048</v>
      </c>
      <c r="D317" s="823" t="s">
        <v>3207</v>
      </c>
      <c r="E317" s="824" t="s">
        <v>2062</v>
      </c>
      <c r="F317" s="822" t="s">
        <v>2043</v>
      </c>
      <c r="G317" s="822" t="s">
        <v>2087</v>
      </c>
      <c r="H317" s="822" t="s">
        <v>329</v>
      </c>
      <c r="I317" s="822" t="s">
        <v>2584</v>
      </c>
      <c r="J317" s="822" t="s">
        <v>1783</v>
      </c>
      <c r="K317" s="822" t="s">
        <v>2311</v>
      </c>
      <c r="L317" s="825">
        <v>91.9</v>
      </c>
      <c r="M317" s="825">
        <v>919</v>
      </c>
      <c r="N317" s="822">
        <v>10</v>
      </c>
      <c r="O317" s="826">
        <v>6</v>
      </c>
      <c r="P317" s="825">
        <v>459.5</v>
      </c>
      <c r="Q317" s="827">
        <v>0.5</v>
      </c>
      <c r="R317" s="822">
        <v>5</v>
      </c>
      <c r="S317" s="827">
        <v>0.5</v>
      </c>
      <c r="T317" s="826">
        <v>3.5</v>
      </c>
      <c r="U317" s="828">
        <v>0.58333333333333337</v>
      </c>
    </row>
    <row r="318" spans="1:21" ht="14.45" customHeight="1" x14ac:dyDescent="0.2">
      <c r="A318" s="821">
        <v>50</v>
      </c>
      <c r="B318" s="822" t="s">
        <v>2042</v>
      </c>
      <c r="C318" s="822" t="s">
        <v>2048</v>
      </c>
      <c r="D318" s="823" t="s">
        <v>3207</v>
      </c>
      <c r="E318" s="824" t="s">
        <v>2062</v>
      </c>
      <c r="F318" s="822" t="s">
        <v>2043</v>
      </c>
      <c r="G318" s="822" t="s">
        <v>2087</v>
      </c>
      <c r="H318" s="822" t="s">
        <v>329</v>
      </c>
      <c r="I318" s="822" t="s">
        <v>2386</v>
      </c>
      <c r="J318" s="822" t="s">
        <v>1783</v>
      </c>
      <c r="K318" s="822" t="s">
        <v>2387</v>
      </c>
      <c r="L318" s="825">
        <v>310.58999999999997</v>
      </c>
      <c r="M318" s="825">
        <v>2174.13</v>
      </c>
      <c r="N318" s="822">
        <v>7</v>
      </c>
      <c r="O318" s="826">
        <v>5.5</v>
      </c>
      <c r="P318" s="825">
        <v>1242.3599999999999</v>
      </c>
      <c r="Q318" s="827">
        <v>0.5714285714285714</v>
      </c>
      <c r="R318" s="822">
        <v>4</v>
      </c>
      <c r="S318" s="827">
        <v>0.5714285714285714</v>
      </c>
      <c r="T318" s="826">
        <v>3.5</v>
      </c>
      <c r="U318" s="828">
        <v>0.63636363636363635</v>
      </c>
    </row>
    <row r="319" spans="1:21" ht="14.45" customHeight="1" x14ac:dyDescent="0.2">
      <c r="A319" s="821">
        <v>50</v>
      </c>
      <c r="B319" s="822" t="s">
        <v>2042</v>
      </c>
      <c r="C319" s="822" t="s">
        <v>2048</v>
      </c>
      <c r="D319" s="823" t="s">
        <v>3207</v>
      </c>
      <c r="E319" s="824" t="s">
        <v>2062</v>
      </c>
      <c r="F319" s="822" t="s">
        <v>2043</v>
      </c>
      <c r="G319" s="822" t="s">
        <v>2087</v>
      </c>
      <c r="H319" s="822" t="s">
        <v>329</v>
      </c>
      <c r="I319" s="822" t="s">
        <v>2386</v>
      </c>
      <c r="J319" s="822" t="s">
        <v>1783</v>
      </c>
      <c r="K319" s="822" t="s">
        <v>2387</v>
      </c>
      <c r="L319" s="825">
        <v>183.79</v>
      </c>
      <c r="M319" s="825">
        <v>367.58</v>
      </c>
      <c r="N319" s="822">
        <v>2</v>
      </c>
      <c r="O319" s="826">
        <v>1.5</v>
      </c>
      <c r="P319" s="825">
        <v>183.79</v>
      </c>
      <c r="Q319" s="827">
        <v>0.5</v>
      </c>
      <c r="R319" s="822">
        <v>1</v>
      </c>
      <c r="S319" s="827">
        <v>0.5</v>
      </c>
      <c r="T319" s="826">
        <v>1</v>
      </c>
      <c r="U319" s="828">
        <v>0.66666666666666663</v>
      </c>
    </row>
    <row r="320" spans="1:21" ht="14.45" customHeight="1" x14ac:dyDescent="0.2">
      <c r="A320" s="821">
        <v>50</v>
      </c>
      <c r="B320" s="822" t="s">
        <v>2042</v>
      </c>
      <c r="C320" s="822" t="s">
        <v>2048</v>
      </c>
      <c r="D320" s="823" t="s">
        <v>3207</v>
      </c>
      <c r="E320" s="824" t="s">
        <v>2062</v>
      </c>
      <c r="F320" s="822" t="s">
        <v>2043</v>
      </c>
      <c r="G320" s="822" t="s">
        <v>2087</v>
      </c>
      <c r="H320" s="822" t="s">
        <v>329</v>
      </c>
      <c r="I320" s="822" t="s">
        <v>1782</v>
      </c>
      <c r="J320" s="822" t="s">
        <v>1783</v>
      </c>
      <c r="K320" s="822" t="s">
        <v>1784</v>
      </c>
      <c r="L320" s="825">
        <v>143.35</v>
      </c>
      <c r="M320" s="825">
        <v>143.35</v>
      </c>
      <c r="N320" s="822">
        <v>1</v>
      </c>
      <c r="O320" s="826">
        <v>0.5</v>
      </c>
      <c r="P320" s="825">
        <v>143.35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50</v>
      </c>
      <c r="B321" s="822" t="s">
        <v>2042</v>
      </c>
      <c r="C321" s="822" t="s">
        <v>2048</v>
      </c>
      <c r="D321" s="823" t="s">
        <v>3207</v>
      </c>
      <c r="E321" s="824" t="s">
        <v>2062</v>
      </c>
      <c r="F321" s="822" t="s">
        <v>2043</v>
      </c>
      <c r="G321" s="822" t="s">
        <v>2087</v>
      </c>
      <c r="H321" s="822" t="s">
        <v>329</v>
      </c>
      <c r="I321" s="822" t="s">
        <v>2585</v>
      </c>
      <c r="J321" s="822" t="s">
        <v>1783</v>
      </c>
      <c r="K321" s="822" t="s">
        <v>2586</v>
      </c>
      <c r="L321" s="825">
        <v>477.84</v>
      </c>
      <c r="M321" s="825">
        <v>3822.7200000000003</v>
      </c>
      <c r="N321" s="822">
        <v>8</v>
      </c>
      <c r="O321" s="826">
        <v>6</v>
      </c>
      <c r="P321" s="825">
        <v>477.84</v>
      </c>
      <c r="Q321" s="827">
        <v>0.12499999999999999</v>
      </c>
      <c r="R321" s="822">
        <v>1</v>
      </c>
      <c r="S321" s="827">
        <v>0.125</v>
      </c>
      <c r="T321" s="826">
        <v>1</v>
      </c>
      <c r="U321" s="828">
        <v>0.16666666666666666</v>
      </c>
    </row>
    <row r="322" spans="1:21" ht="14.45" customHeight="1" x14ac:dyDescent="0.2">
      <c r="A322" s="821">
        <v>50</v>
      </c>
      <c r="B322" s="822" t="s">
        <v>2042</v>
      </c>
      <c r="C322" s="822" t="s">
        <v>2048</v>
      </c>
      <c r="D322" s="823" t="s">
        <v>3207</v>
      </c>
      <c r="E322" s="824" t="s">
        <v>2062</v>
      </c>
      <c r="F322" s="822" t="s">
        <v>2043</v>
      </c>
      <c r="G322" s="822" t="s">
        <v>2087</v>
      </c>
      <c r="H322" s="822" t="s">
        <v>329</v>
      </c>
      <c r="I322" s="822" t="s">
        <v>2585</v>
      </c>
      <c r="J322" s="822" t="s">
        <v>1783</v>
      </c>
      <c r="K322" s="822" t="s">
        <v>2586</v>
      </c>
      <c r="L322" s="825">
        <v>282.76</v>
      </c>
      <c r="M322" s="825">
        <v>1413.8</v>
      </c>
      <c r="N322" s="822">
        <v>5</v>
      </c>
      <c r="O322" s="826">
        <v>2.5</v>
      </c>
      <c r="P322" s="825">
        <v>1131.04</v>
      </c>
      <c r="Q322" s="827">
        <v>0.8</v>
      </c>
      <c r="R322" s="822">
        <v>4</v>
      </c>
      <c r="S322" s="827">
        <v>0.8</v>
      </c>
      <c r="T322" s="826">
        <v>2</v>
      </c>
      <c r="U322" s="828">
        <v>0.8</v>
      </c>
    </row>
    <row r="323" spans="1:21" ht="14.45" customHeight="1" x14ac:dyDescent="0.2">
      <c r="A323" s="821">
        <v>50</v>
      </c>
      <c r="B323" s="822" t="s">
        <v>2042</v>
      </c>
      <c r="C323" s="822" t="s">
        <v>2048</v>
      </c>
      <c r="D323" s="823" t="s">
        <v>3207</v>
      </c>
      <c r="E323" s="824" t="s">
        <v>2062</v>
      </c>
      <c r="F323" s="822" t="s">
        <v>2043</v>
      </c>
      <c r="G323" s="822" t="s">
        <v>2087</v>
      </c>
      <c r="H323" s="822" t="s">
        <v>329</v>
      </c>
      <c r="I323" s="822" t="s">
        <v>2587</v>
      </c>
      <c r="J323" s="822" t="s">
        <v>2588</v>
      </c>
      <c r="K323" s="822" t="s">
        <v>2387</v>
      </c>
      <c r="L323" s="825">
        <v>310.58999999999997</v>
      </c>
      <c r="M323" s="825">
        <v>310.58999999999997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50</v>
      </c>
      <c r="B324" s="822" t="s">
        <v>2042</v>
      </c>
      <c r="C324" s="822" t="s">
        <v>2048</v>
      </c>
      <c r="D324" s="823" t="s">
        <v>3207</v>
      </c>
      <c r="E324" s="824" t="s">
        <v>2062</v>
      </c>
      <c r="F324" s="822" t="s">
        <v>2043</v>
      </c>
      <c r="G324" s="822" t="s">
        <v>2087</v>
      </c>
      <c r="H324" s="822" t="s">
        <v>329</v>
      </c>
      <c r="I324" s="822" t="s">
        <v>2589</v>
      </c>
      <c r="J324" s="822" t="s">
        <v>2588</v>
      </c>
      <c r="K324" s="822" t="s">
        <v>2311</v>
      </c>
      <c r="L324" s="825">
        <v>155.30000000000001</v>
      </c>
      <c r="M324" s="825">
        <v>155.30000000000001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50</v>
      </c>
      <c r="B325" s="822" t="s">
        <v>2042</v>
      </c>
      <c r="C325" s="822" t="s">
        <v>2048</v>
      </c>
      <c r="D325" s="823" t="s">
        <v>3207</v>
      </c>
      <c r="E325" s="824" t="s">
        <v>2062</v>
      </c>
      <c r="F325" s="822" t="s">
        <v>2043</v>
      </c>
      <c r="G325" s="822" t="s">
        <v>2087</v>
      </c>
      <c r="H325" s="822" t="s">
        <v>329</v>
      </c>
      <c r="I325" s="822" t="s">
        <v>2589</v>
      </c>
      <c r="J325" s="822" t="s">
        <v>2588</v>
      </c>
      <c r="K325" s="822" t="s">
        <v>2311</v>
      </c>
      <c r="L325" s="825">
        <v>91.9</v>
      </c>
      <c r="M325" s="825">
        <v>91.9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2042</v>
      </c>
      <c r="C326" s="822" t="s">
        <v>2048</v>
      </c>
      <c r="D326" s="823" t="s">
        <v>3207</v>
      </c>
      <c r="E326" s="824" t="s">
        <v>2062</v>
      </c>
      <c r="F326" s="822" t="s">
        <v>2043</v>
      </c>
      <c r="G326" s="822" t="s">
        <v>2590</v>
      </c>
      <c r="H326" s="822" t="s">
        <v>329</v>
      </c>
      <c r="I326" s="822" t="s">
        <v>2591</v>
      </c>
      <c r="J326" s="822" t="s">
        <v>2592</v>
      </c>
      <c r="K326" s="822" t="s">
        <v>2593</v>
      </c>
      <c r="L326" s="825">
        <v>233.04</v>
      </c>
      <c r="M326" s="825">
        <v>233.04</v>
      </c>
      <c r="N326" s="822">
        <v>1</v>
      </c>
      <c r="O326" s="826">
        <v>1</v>
      </c>
      <c r="P326" s="825">
        <v>233.04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50</v>
      </c>
      <c r="B327" s="822" t="s">
        <v>2042</v>
      </c>
      <c r="C327" s="822" t="s">
        <v>2048</v>
      </c>
      <c r="D327" s="823" t="s">
        <v>3207</v>
      </c>
      <c r="E327" s="824" t="s">
        <v>2062</v>
      </c>
      <c r="F327" s="822" t="s">
        <v>2043</v>
      </c>
      <c r="G327" s="822" t="s">
        <v>2590</v>
      </c>
      <c r="H327" s="822" t="s">
        <v>622</v>
      </c>
      <c r="I327" s="822" t="s">
        <v>2594</v>
      </c>
      <c r="J327" s="822" t="s">
        <v>2592</v>
      </c>
      <c r="K327" s="822" t="s">
        <v>2447</v>
      </c>
      <c r="L327" s="825">
        <v>108.78</v>
      </c>
      <c r="M327" s="825">
        <v>1958.0400000000004</v>
      </c>
      <c r="N327" s="822">
        <v>18</v>
      </c>
      <c r="O327" s="826">
        <v>6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2042</v>
      </c>
      <c r="C328" s="822" t="s">
        <v>2048</v>
      </c>
      <c r="D328" s="823" t="s">
        <v>3207</v>
      </c>
      <c r="E328" s="824" t="s">
        <v>2062</v>
      </c>
      <c r="F328" s="822" t="s">
        <v>2043</v>
      </c>
      <c r="G328" s="822" t="s">
        <v>2590</v>
      </c>
      <c r="H328" s="822" t="s">
        <v>622</v>
      </c>
      <c r="I328" s="822" t="s">
        <v>2595</v>
      </c>
      <c r="J328" s="822" t="s">
        <v>2592</v>
      </c>
      <c r="K328" s="822" t="s">
        <v>2596</v>
      </c>
      <c r="L328" s="825">
        <v>77.69</v>
      </c>
      <c r="M328" s="825">
        <v>4195.26</v>
      </c>
      <c r="N328" s="822">
        <v>54</v>
      </c>
      <c r="O328" s="826">
        <v>15</v>
      </c>
      <c r="P328" s="825">
        <v>388.45</v>
      </c>
      <c r="Q328" s="827">
        <v>9.2592592592592587E-2</v>
      </c>
      <c r="R328" s="822">
        <v>5</v>
      </c>
      <c r="S328" s="827">
        <v>9.2592592592592587E-2</v>
      </c>
      <c r="T328" s="826">
        <v>2</v>
      </c>
      <c r="U328" s="828">
        <v>0.13333333333333333</v>
      </c>
    </row>
    <row r="329" spans="1:21" ht="14.45" customHeight="1" x14ac:dyDescent="0.2">
      <c r="A329" s="821">
        <v>50</v>
      </c>
      <c r="B329" s="822" t="s">
        <v>2042</v>
      </c>
      <c r="C329" s="822" t="s">
        <v>2048</v>
      </c>
      <c r="D329" s="823" t="s">
        <v>3207</v>
      </c>
      <c r="E329" s="824" t="s">
        <v>2062</v>
      </c>
      <c r="F329" s="822" t="s">
        <v>2043</v>
      </c>
      <c r="G329" s="822" t="s">
        <v>2597</v>
      </c>
      <c r="H329" s="822" t="s">
        <v>622</v>
      </c>
      <c r="I329" s="822" t="s">
        <v>1965</v>
      </c>
      <c r="J329" s="822" t="s">
        <v>1966</v>
      </c>
      <c r="K329" s="822" t="s">
        <v>1967</v>
      </c>
      <c r="L329" s="825">
        <v>119.7</v>
      </c>
      <c r="M329" s="825">
        <v>957.6</v>
      </c>
      <c r="N329" s="822">
        <v>8</v>
      </c>
      <c r="O329" s="826">
        <v>5</v>
      </c>
      <c r="P329" s="825">
        <v>478.8</v>
      </c>
      <c r="Q329" s="827">
        <v>0.5</v>
      </c>
      <c r="R329" s="822">
        <v>4</v>
      </c>
      <c r="S329" s="827">
        <v>0.5</v>
      </c>
      <c r="T329" s="826">
        <v>2</v>
      </c>
      <c r="U329" s="828">
        <v>0.4</v>
      </c>
    </row>
    <row r="330" spans="1:21" ht="14.45" customHeight="1" x14ac:dyDescent="0.2">
      <c r="A330" s="821">
        <v>50</v>
      </c>
      <c r="B330" s="822" t="s">
        <v>2042</v>
      </c>
      <c r="C330" s="822" t="s">
        <v>2048</v>
      </c>
      <c r="D330" s="823" t="s">
        <v>3207</v>
      </c>
      <c r="E330" s="824" t="s">
        <v>2062</v>
      </c>
      <c r="F330" s="822" t="s">
        <v>2043</v>
      </c>
      <c r="G330" s="822" t="s">
        <v>2598</v>
      </c>
      <c r="H330" s="822" t="s">
        <v>329</v>
      </c>
      <c r="I330" s="822" t="s">
        <v>2599</v>
      </c>
      <c r="J330" s="822" t="s">
        <v>2600</v>
      </c>
      <c r="K330" s="822" t="s">
        <v>2601</v>
      </c>
      <c r="L330" s="825">
        <v>86.02</v>
      </c>
      <c r="M330" s="825">
        <v>172.04</v>
      </c>
      <c r="N330" s="822">
        <v>2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50</v>
      </c>
      <c r="B331" s="822" t="s">
        <v>2042</v>
      </c>
      <c r="C331" s="822" t="s">
        <v>2048</v>
      </c>
      <c r="D331" s="823" t="s">
        <v>3207</v>
      </c>
      <c r="E331" s="824" t="s">
        <v>2062</v>
      </c>
      <c r="F331" s="822" t="s">
        <v>2043</v>
      </c>
      <c r="G331" s="822" t="s">
        <v>2189</v>
      </c>
      <c r="H331" s="822" t="s">
        <v>622</v>
      </c>
      <c r="I331" s="822" t="s">
        <v>2602</v>
      </c>
      <c r="J331" s="822" t="s">
        <v>1750</v>
      </c>
      <c r="K331" s="822" t="s">
        <v>2603</v>
      </c>
      <c r="L331" s="825">
        <v>65.540000000000006</v>
      </c>
      <c r="M331" s="825">
        <v>720.94</v>
      </c>
      <c r="N331" s="822">
        <v>11</v>
      </c>
      <c r="O331" s="826">
        <v>4.5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50</v>
      </c>
      <c r="B332" s="822" t="s">
        <v>2042</v>
      </c>
      <c r="C332" s="822" t="s">
        <v>2048</v>
      </c>
      <c r="D332" s="823" t="s">
        <v>3207</v>
      </c>
      <c r="E332" s="824" t="s">
        <v>2062</v>
      </c>
      <c r="F332" s="822" t="s">
        <v>2043</v>
      </c>
      <c r="G332" s="822" t="s">
        <v>2189</v>
      </c>
      <c r="H332" s="822" t="s">
        <v>622</v>
      </c>
      <c r="I332" s="822" t="s">
        <v>1749</v>
      </c>
      <c r="J332" s="822" t="s">
        <v>1750</v>
      </c>
      <c r="K332" s="822" t="s">
        <v>1751</v>
      </c>
      <c r="L332" s="825">
        <v>229.38</v>
      </c>
      <c r="M332" s="825">
        <v>1835.04</v>
      </c>
      <c r="N332" s="822">
        <v>8</v>
      </c>
      <c r="O332" s="826">
        <v>6.5</v>
      </c>
      <c r="P332" s="825">
        <v>917.52</v>
      </c>
      <c r="Q332" s="827">
        <v>0.5</v>
      </c>
      <c r="R332" s="822">
        <v>4</v>
      </c>
      <c r="S332" s="827">
        <v>0.5</v>
      </c>
      <c r="T332" s="826">
        <v>3.5</v>
      </c>
      <c r="U332" s="828">
        <v>0.53846153846153844</v>
      </c>
    </row>
    <row r="333" spans="1:21" ht="14.45" customHeight="1" x14ac:dyDescent="0.2">
      <c r="A333" s="821">
        <v>50</v>
      </c>
      <c r="B333" s="822" t="s">
        <v>2042</v>
      </c>
      <c r="C333" s="822" t="s">
        <v>2048</v>
      </c>
      <c r="D333" s="823" t="s">
        <v>3207</v>
      </c>
      <c r="E333" s="824" t="s">
        <v>2062</v>
      </c>
      <c r="F333" s="822" t="s">
        <v>2043</v>
      </c>
      <c r="G333" s="822" t="s">
        <v>2069</v>
      </c>
      <c r="H333" s="822" t="s">
        <v>329</v>
      </c>
      <c r="I333" s="822" t="s">
        <v>2604</v>
      </c>
      <c r="J333" s="822" t="s">
        <v>2104</v>
      </c>
      <c r="K333" s="822" t="s">
        <v>2605</v>
      </c>
      <c r="L333" s="825">
        <v>105.32</v>
      </c>
      <c r="M333" s="825">
        <v>315.95999999999998</v>
      </c>
      <c r="N333" s="822">
        <v>3</v>
      </c>
      <c r="O333" s="826">
        <v>2</v>
      </c>
      <c r="P333" s="825">
        <v>105.32</v>
      </c>
      <c r="Q333" s="827">
        <v>0.33333333333333331</v>
      </c>
      <c r="R333" s="822">
        <v>1</v>
      </c>
      <c r="S333" s="827">
        <v>0.33333333333333331</v>
      </c>
      <c r="T333" s="826">
        <v>1</v>
      </c>
      <c r="U333" s="828">
        <v>0.5</v>
      </c>
    </row>
    <row r="334" spans="1:21" ht="14.45" customHeight="1" x14ac:dyDescent="0.2">
      <c r="A334" s="821">
        <v>50</v>
      </c>
      <c r="B334" s="822" t="s">
        <v>2042</v>
      </c>
      <c r="C334" s="822" t="s">
        <v>2048</v>
      </c>
      <c r="D334" s="823" t="s">
        <v>3207</v>
      </c>
      <c r="E334" s="824" t="s">
        <v>2062</v>
      </c>
      <c r="F334" s="822" t="s">
        <v>2043</v>
      </c>
      <c r="G334" s="822" t="s">
        <v>2069</v>
      </c>
      <c r="H334" s="822" t="s">
        <v>329</v>
      </c>
      <c r="I334" s="822" t="s">
        <v>2606</v>
      </c>
      <c r="J334" s="822" t="s">
        <v>2104</v>
      </c>
      <c r="K334" s="822" t="s">
        <v>1927</v>
      </c>
      <c r="L334" s="825">
        <v>0</v>
      </c>
      <c r="M334" s="825">
        <v>0</v>
      </c>
      <c r="N334" s="822">
        <v>1</v>
      </c>
      <c r="O334" s="826">
        <v>0.5</v>
      </c>
      <c r="P334" s="825"/>
      <c r="Q334" s="827"/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2042</v>
      </c>
      <c r="C335" s="822" t="s">
        <v>2048</v>
      </c>
      <c r="D335" s="823" t="s">
        <v>3207</v>
      </c>
      <c r="E335" s="824" t="s">
        <v>2062</v>
      </c>
      <c r="F335" s="822" t="s">
        <v>2043</v>
      </c>
      <c r="G335" s="822" t="s">
        <v>2069</v>
      </c>
      <c r="H335" s="822" t="s">
        <v>329</v>
      </c>
      <c r="I335" s="822" t="s">
        <v>2606</v>
      </c>
      <c r="J335" s="822" t="s">
        <v>2104</v>
      </c>
      <c r="K335" s="822" t="s">
        <v>1927</v>
      </c>
      <c r="L335" s="825">
        <v>210.66</v>
      </c>
      <c r="M335" s="825">
        <v>210.66</v>
      </c>
      <c r="N335" s="822">
        <v>1</v>
      </c>
      <c r="O335" s="826">
        <v>0.5</v>
      </c>
      <c r="P335" s="825">
        <v>210.66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50</v>
      </c>
      <c r="B336" s="822" t="s">
        <v>2042</v>
      </c>
      <c r="C336" s="822" t="s">
        <v>2048</v>
      </c>
      <c r="D336" s="823" t="s">
        <v>3207</v>
      </c>
      <c r="E336" s="824" t="s">
        <v>2062</v>
      </c>
      <c r="F336" s="822" t="s">
        <v>2043</v>
      </c>
      <c r="G336" s="822" t="s">
        <v>2069</v>
      </c>
      <c r="H336" s="822" t="s">
        <v>329</v>
      </c>
      <c r="I336" s="822" t="s">
        <v>2100</v>
      </c>
      <c r="J336" s="822" t="s">
        <v>2101</v>
      </c>
      <c r="K336" s="822" t="s">
        <v>2102</v>
      </c>
      <c r="L336" s="825">
        <v>16.38</v>
      </c>
      <c r="M336" s="825">
        <v>65.52</v>
      </c>
      <c r="N336" s="822">
        <v>4</v>
      </c>
      <c r="O336" s="826">
        <v>1</v>
      </c>
      <c r="P336" s="825">
        <v>32.76</v>
      </c>
      <c r="Q336" s="827">
        <v>0.5</v>
      </c>
      <c r="R336" s="822">
        <v>2</v>
      </c>
      <c r="S336" s="827">
        <v>0.5</v>
      </c>
      <c r="T336" s="826">
        <v>0.5</v>
      </c>
      <c r="U336" s="828">
        <v>0.5</v>
      </c>
    </row>
    <row r="337" spans="1:21" ht="14.45" customHeight="1" x14ac:dyDescent="0.2">
      <c r="A337" s="821">
        <v>50</v>
      </c>
      <c r="B337" s="822" t="s">
        <v>2042</v>
      </c>
      <c r="C337" s="822" t="s">
        <v>2048</v>
      </c>
      <c r="D337" s="823" t="s">
        <v>3207</v>
      </c>
      <c r="E337" s="824" t="s">
        <v>2062</v>
      </c>
      <c r="F337" s="822" t="s">
        <v>2043</v>
      </c>
      <c r="G337" s="822" t="s">
        <v>2069</v>
      </c>
      <c r="H337" s="822" t="s">
        <v>329</v>
      </c>
      <c r="I337" s="822" t="s">
        <v>2190</v>
      </c>
      <c r="J337" s="822" t="s">
        <v>2101</v>
      </c>
      <c r="K337" s="822" t="s">
        <v>1323</v>
      </c>
      <c r="L337" s="825">
        <v>32.76</v>
      </c>
      <c r="M337" s="825">
        <v>524.16</v>
      </c>
      <c r="N337" s="822">
        <v>16</v>
      </c>
      <c r="O337" s="826">
        <v>2.5</v>
      </c>
      <c r="P337" s="825">
        <v>393.12</v>
      </c>
      <c r="Q337" s="827">
        <v>0.75</v>
      </c>
      <c r="R337" s="822">
        <v>12</v>
      </c>
      <c r="S337" s="827">
        <v>0.75</v>
      </c>
      <c r="T337" s="826">
        <v>2</v>
      </c>
      <c r="U337" s="828">
        <v>0.8</v>
      </c>
    </row>
    <row r="338" spans="1:21" ht="14.45" customHeight="1" x14ac:dyDescent="0.2">
      <c r="A338" s="821">
        <v>50</v>
      </c>
      <c r="B338" s="822" t="s">
        <v>2042</v>
      </c>
      <c r="C338" s="822" t="s">
        <v>2048</v>
      </c>
      <c r="D338" s="823" t="s">
        <v>3207</v>
      </c>
      <c r="E338" s="824" t="s">
        <v>2062</v>
      </c>
      <c r="F338" s="822" t="s">
        <v>2043</v>
      </c>
      <c r="G338" s="822" t="s">
        <v>2069</v>
      </c>
      <c r="H338" s="822" t="s">
        <v>329</v>
      </c>
      <c r="I338" s="822" t="s">
        <v>2103</v>
      </c>
      <c r="J338" s="822" t="s">
        <v>2104</v>
      </c>
      <c r="K338" s="822" t="s">
        <v>2078</v>
      </c>
      <c r="L338" s="825">
        <v>35.11</v>
      </c>
      <c r="M338" s="825">
        <v>210.66</v>
      </c>
      <c r="N338" s="822">
        <v>6</v>
      </c>
      <c r="O338" s="826">
        <v>2.5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2042</v>
      </c>
      <c r="C339" s="822" t="s">
        <v>2048</v>
      </c>
      <c r="D339" s="823" t="s">
        <v>3207</v>
      </c>
      <c r="E339" s="824" t="s">
        <v>2062</v>
      </c>
      <c r="F339" s="822" t="s">
        <v>2043</v>
      </c>
      <c r="G339" s="822" t="s">
        <v>2069</v>
      </c>
      <c r="H339" s="822" t="s">
        <v>329</v>
      </c>
      <c r="I339" s="822" t="s">
        <v>2607</v>
      </c>
      <c r="J339" s="822" t="s">
        <v>2104</v>
      </c>
      <c r="K339" s="822" t="s">
        <v>696</v>
      </c>
      <c r="L339" s="825">
        <v>70.23</v>
      </c>
      <c r="M339" s="825">
        <v>280.92</v>
      </c>
      <c r="N339" s="822">
        <v>4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2042</v>
      </c>
      <c r="C340" s="822" t="s">
        <v>2048</v>
      </c>
      <c r="D340" s="823" t="s">
        <v>3207</v>
      </c>
      <c r="E340" s="824" t="s">
        <v>2062</v>
      </c>
      <c r="F340" s="822" t="s">
        <v>2043</v>
      </c>
      <c r="G340" s="822" t="s">
        <v>2069</v>
      </c>
      <c r="H340" s="822" t="s">
        <v>329</v>
      </c>
      <c r="I340" s="822" t="s">
        <v>2608</v>
      </c>
      <c r="J340" s="822" t="s">
        <v>695</v>
      </c>
      <c r="K340" s="822" t="s">
        <v>2311</v>
      </c>
      <c r="L340" s="825">
        <v>234.07</v>
      </c>
      <c r="M340" s="825">
        <v>234.07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50</v>
      </c>
      <c r="B341" s="822" t="s">
        <v>2042</v>
      </c>
      <c r="C341" s="822" t="s">
        <v>2048</v>
      </c>
      <c r="D341" s="823" t="s">
        <v>3207</v>
      </c>
      <c r="E341" s="824" t="s">
        <v>2062</v>
      </c>
      <c r="F341" s="822" t="s">
        <v>2043</v>
      </c>
      <c r="G341" s="822" t="s">
        <v>2069</v>
      </c>
      <c r="H341" s="822" t="s">
        <v>622</v>
      </c>
      <c r="I341" s="822" t="s">
        <v>2609</v>
      </c>
      <c r="J341" s="822" t="s">
        <v>695</v>
      </c>
      <c r="K341" s="822" t="s">
        <v>696</v>
      </c>
      <c r="L341" s="825">
        <v>70.23</v>
      </c>
      <c r="M341" s="825">
        <v>140.46</v>
      </c>
      <c r="N341" s="822">
        <v>2</v>
      </c>
      <c r="O341" s="826">
        <v>1</v>
      </c>
      <c r="P341" s="825">
        <v>140.46</v>
      </c>
      <c r="Q341" s="827">
        <v>1</v>
      </c>
      <c r="R341" s="822">
        <v>2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50</v>
      </c>
      <c r="B342" s="822" t="s">
        <v>2042</v>
      </c>
      <c r="C342" s="822" t="s">
        <v>2048</v>
      </c>
      <c r="D342" s="823" t="s">
        <v>3207</v>
      </c>
      <c r="E342" s="824" t="s">
        <v>2062</v>
      </c>
      <c r="F342" s="822" t="s">
        <v>2043</v>
      </c>
      <c r="G342" s="822" t="s">
        <v>2069</v>
      </c>
      <c r="H342" s="822" t="s">
        <v>329</v>
      </c>
      <c r="I342" s="822" t="s">
        <v>2388</v>
      </c>
      <c r="J342" s="822" t="s">
        <v>732</v>
      </c>
      <c r="K342" s="822" t="s">
        <v>733</v>
      </c>
      <c r="L342" s="825">
        <v>117.03</v>
      </c>
      <c r="M342" s="825">
        <v>468.12</v>
      </c>
      <c r="N342" s="822">
        <v>4</v>
      </c>
      <c r="O342" s="826">
        <v>2</v>
      </c>
      <c r="P342" s="825">
        <v>468.12</v>
      </c>
      <c r="Q342" s="827">
        <v>1</v>
      </c>
      <c r="R342" s="822">
        <v>4</v>
      </c>
      <c r="S342" s="827">
        <v>1</v>
      </c>
      <c r="T342" s="826">
        <v>2</v>
      </c>
      <c r="U342" s="828">
        <v>1</v>
      </c>
    </row>
    <row r="343" spans="1:21" ht="14.45" customHeight="1" x14ac:dyDescent="0.2">
      <c r="A343" s="821">
        <v>50</v>
      </c>
      <c r="B343" s="822" t="s">
        <v>2042</v>
      </c>
      <c r="C343" s="822" t="s">
        <v>2048</v>
      </c>
      <c r="D343" s="823" t="s">
        <v>3207</v>
      </c>
      <c r="E343" s="824" t="s">
        <v>2062</v>
      </c>
      <c r="F343" s="822" t="s">
        <v>2043</v>
      </c>
      <c r="G343" s="822" t="s">
        <v>2069</v>
      </c>
      <c r="H343" s="822" t="s">
        <v>329</v>
      </c>
      <c r="I343" s="822" t="s">
        <v>2610</v>
      </c>
      <c r="J343" s="822" t="s">
        <v>2101</v>
      </c>
      <c r="K343" s="822" t="s">
        <v>733</v>
      </c>
      <c r="L343" s="825">
        <v>117.03</v>
      </c>
      <c r="M343" s="825">
        <v>117.03</v>
      </c>
      <c r="N343" s="822">
        <v>1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2042</v>
      </c>
      <c r="C344" s="822" t="s">
        <v>2048</v>
      </c>
      <c r="D344" s="823" t="s">
        <v>3207</v>
      </c>
      <c r="E344" s="824" t="s">
        <v>2062</v>
      </c>
      <c r="F344" s="822" t="s">
        <v>2043</v>
      </c>
      <c r="G344" s="822" t="s">
        <v>2069</v>
      </c>
      <c r="H344" s="822" t="s">
        <v>622</v>
      </c>
      <c r="I344" s="822" t="s">
        <v>1759</v>
      </c>
      <c r="J344" s="822" t="s">
        <v>695</v>
      </c>
      <c r="K344" s="822" t="s">
        <v>733</v>
      </c>
      <c r="L344" s="825">
        <v>117.03</v>
      </c>
      <c r="M344" s="825">
        <v>2223.5699999999997</v>
      </c>
      <c r="N344" s="822">
        <v>19</v>
      </c>
      <c r="O344" s="826">
        <v>13</v>
      </c>
      <c r="P344" s="825">
        <v>936.2399999999999</v>
      </c>
      <c r="Q344" s="827">
        <v>0.4210526315789474</v>
      </c>
      <c r="R344" s="822">
        <v>8</v>
      </c>
      <c r="S344" s="827">
        <v>0.42105263157894735</v>
      </c>
      <c r="T344" s="826">
        <v>5.5</v>
      </c>
      <c r="U344" s="828">
        <v>0.42307692307692307</v>
      </c>
    </row>
    <row r="345" spans="1:21" ht="14.45" customHeight="1" x14ac:dyDescent="0.2">
      <c r="A345" s="821">
        <v>50</v>
      </c>
      <c r="B345" s="822" t="s">
        <v>2042</v>
      </c>
      <c r="C345" s="822" t="s">
        <v>2048</v>
      </c>
      <c r="D345" s="823" t="s">
        <v>3207</v>
      </c>
      <c r="E345" s="824" t="s">
        <v>2062</v>
      </c>
      <c r="F345" s="822" t="s">
        <v>2043</v>
      </c>
      <c r="G345" s="822" t="s">
        <v>2069</v>
      </c>
      <c r="H345" s="822" t="s">
        <v>622</v>
      </c>
      <c r="I345" s="822" t="s">
        <v>2611</v>
      </c>
      <c r="J345" s="822" t="s">
        <v>695</v>
      </c>
      <c r="K345" s="822" t="s">
        <v>2311</v>
      </c>
      <c r="L345" s="825">
        <v>234.07</v>
      </c>
      <c r="M345" s="825">
        <v>1170.3499999999999</v>
      </c>
      <c r="N345" s="822">
        <v>5</v>
      </c>
      <c r="O345" s="826">
        <v>4</v>
      </c>
      <c r="P345" s="825">
        <v>936.28</v>
      </c>
      <c r="Q345" s="827">
        <v>0.8</v>
      </c>
      <c r="R345" s="822">
        <v>4</v>
      </c>
      <c r="S345" s="827">
        <v>0.8</v>
      </c>
      <c r="T345" s="826">
        <v>3.5</v>
      </c>
      <c r="U345" s="828">
        <v>0.875</v>
      </c>
    </row>
    <row r="346" spans="1:21" ht="14.45" customHeight="1" x14ac:dyDescent="0.2">
      <c r="A346" s="821">
        <v>50</v>
      </c>
      <c r="B346" s="822" t="s">
        <v>2042</v>
      </c>
      <c r="C346" s="822" t="s">
        <v>2048</v>
      </c>
      <c r="D346" s="823" t="s">
        <v>3207</v>
      </c>
      <c r="E346" s="824" t="s">
        <v>2062</v>
      </c>
      <c r="F346" s="822" t="s">
        <v>2043</v>
      </c>
      <c r="G346" s="822" t="s">
        <v>2069</v>
      </c>
      <c r="H346" s="822" t="s">
        <v>622</v>
      </c>
      <c r="I346" s="822" t="s">
        <v>1758</v>
      </c>
      <c r="J346" s="822" t="s">
        <v>695</v>
      </c>
      <c r="K346" s="822" t="s">
        <v>698</v>
      </c>
      <c r="L346" s="825">
        <v>17.559999999999999</v>
      </c>
      <c r="M346" s="825">
        <v>35.119999999999997</v>
      </c>
      <c r="N346" s="822">
        <v>2</v>
      </c>
      <c r="O346" s="826">
        <v>1</v>
      </c>
      <c r="P346" s="825">
        <v>17.559999999999999</v>
      </c>
      <c r="Q346" s="827">
        <v>0.5</v>
      </c>
      <c r="R346" s="822">
        <v>1</v>
      </c>
      <c r="S346" s="827">
        <v>0.5</v>
      </c>
      <c r="T346" s="826">
        <v>0.5</v>
      </c>
      <c r="U346" s="828">
        <v>0.5</v>
      </c>
    </row>
    <row r="347" spans="1:21" ht="14.45" customHeight="1" x14ac:dyDescent="0.2">
      <c r="A347" s="821">
        <v>50</v>
      </c>
      <c r="B347" s="822" t="s">
        <v>2042</v>
      </c>
      <c r="C347" s="822" t="s">
        <v>2048</v>
      </c>
      <c r="D347" s="823" t="s">
        <v>3207</v>
      </c>
      <c r="E347" s="824" t="s">
        <v>2062</v>
      </c>
      <c r="F347" s="822" t="s">
        <v>2043</v>
      </c>
      <c r="G347" s="822" t="s">
        <v>2069</v>
      </c>
      <c r="H347" s="822" t="s">
        <v>622</v>
      </c>
      <c r="I347" s="822" t="s">
        <v>1760</v>
      </c>
      <c r="J347" s="822" t="s">
        <v>695</v>
      </c>
      <c r="K347" s="822" t="s">
        <v>696</v>
      </c>
      <c r="L347" s="825">
        <v>70.23</v>
      </c>
      <c r="M347" s="825">
        <v>210.69</v>
      </c>
      <c r="N347" s="822">
        <v>3</v>
      </c>
      <c r="O347" s="826">
        <v>0.5</v>
      </c>
      <c r="P347" s="825">
        <v>210.69</v>
      </c>
      <c r="Q347" s="827">
        <v>1</v>
      </c>
      <c r="R347" s="822">
        <v>3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2042</v>
      </c>
      <c r="C348" s="822" t="s">
        <v>2048</v>
      </c>
      <c r="D348" s="823" t="s">
        <v>3207</v>
      </c>
      <c r="E348" s="824" t="s">
        <v>2062</v>
      </c>
      <c r="F348" s="822" t="s">
        <v>2043</v>
      </c>
      <c r="G348" s="822" t="s">
        <v>2069</v>
      </c>
      <c r="H348" s="822" t="s">
        <v>622</v>
      </c>
      <c r="I348" s="822" t="s">
        <v>2389</v>
      </c>
      <c r="J348" s="822" t="s">
        <v>695</v>
      </c>
      <c r="K348" s="822" t="s">
        <v>2078</v>
      </c>
      <c r="L348" s="825">
        <v>35.11</v>
      </c>
      <c r="M348" s="825">
        <v>140.44</v>
      </c>
      <c r="N348" s="822">
        <v>4</v>
      </c>
      <c r="O348" s="826">
        <v>2.5</v>
      </c>
      <c r="P348" s="825">
        <v>35.11</v>
      </c>
      <c r="Q348" s="827">
        <v>0.25</v>
      </c>
      <c r="R348" s="822">
        <v>1</v>
      </c>
      <c r="S348" s="827">
        <v>0.25</v>
      </c>
      <c r="T348" s="826">
        <v>0.5</v>
      </c>
      <c r="U348" s="828">
        <v>0.2</v>
      </c>
    </row>
    <row r="349" spans="1:21" ht="14.45" customHeight="1" x14ac:dyDescent="0.2">
      <c r="A349" s="821">
        <v>50</v>
      </c>
      <c r="B349" s="822" t="s">
        <v>2042</v>
      </c>
      <c r="C349" s="822" t="s">
        <v>2048</v>
      </c>
      <c r="D349" s="823" t="s">
        <v>3207</v>
      </c>
      <c r="E349" s="824" t="s">
        <v>2062</v>
      </c>
      <c r="F349" s="822" t="s">
        <v>2043</v>
      </c>
      <c r="G349" s="822" t="s">
        <v>2390</v>
      </c>
      <c r="H349" s="822" t="s">
        <v>329</v>
      </c>
      <c r="I349" s="822" t="s">
        <v>2391</v>
      </c>
      <c r="J349" s="822" t="s">
        <v>2392</v>
      </c>
      <c r="K349" s="822" t="s">
        <v>956</v>
      </c>
      <c r="L349" s="825">
        <v>0</v>
      </c>
      <c r="M349" s="825">
        <v>0</v>
      </c>
      <c r="N349" s="822">
        <v>17</v>
      </c>
      <c r="O349" s="826">
        <v>7</v>
      </c>
      <c r="P349" s="825">
        <v>0</v>
      </c>
      <c r="Q349" s="827"/>
      <c r="R349" s="822">
        <v>7</v>
      </c>
      <c r="S349" s="827">
        <v>0.41176470588235292</v>
      </c>
      <c r="T349" s="826">
        <v>4</v>
      </c>
      <c r="U349" s="828">
        <v>0.5714285714285714</v>
      </c>
    </row>
    <row r="350" spans="1:21" ht="14.45" customHeight="1" x14ac:dyDescent="0.2">
      <c r="A350" s="821">
        <v>50</v>
      </c>
      <c r="B350" s="822" t="s">
        <v>2042</v>
      </c>
      <c r="C350" s="822" t="s">
        <v>2048</v>
      </c>
      <c r="D350" s="823" t="s">
        <v>3207</v>
      </c>
      <c r="E350" s="824" t="s">
        <v>2062</v>
      </c>
      <c r="F350" s="822" t="s">
        <v>2043</v>
      </c>
      <c r="G350" s="822" t="s">
        <v>2612</v>
      </c>
      <c r="H350" s="822" t="s">
        <v>329</v>
      </c>
      <c r="I350" s="822" t="s">
        <v>2613</v>
      </c>
      <c r="J350" s="822" t="s">
        <v>2614</v>
      </c>
      <c r="K350" s="822" t="s">
        <v>733</v>
      </c>
      <c r="L350" s="825">
        <v>229.76</v>
      </c>
      <c r="M350" s="825">
        <v>229.76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50</v>
      </c>
      <c r="B351" s="822" t="s">
        <v>2042</v>
      </c>
      <c r="C351" s="822" t="s">
        <v>2048</v>
      </c>
      <c r="D351" s="823" t="s">
        <v>3207</v>
      </c>
      <c r="E351" s="824" t="s">
        <v>2062</v>
      </c>
      <c r="F351" s="822" t="s">
        <v>2043</v>
      </c>
      <c r="G351" s="822" t="s">
        <v>2612</v>
      </c>
      <c r="H351" s="822" t="s">
        <v>329</v>
      </c>
      <c r="I351" s="822" t="s">
        <v>2615</v>
      </c>
      <c r="J351" s="822" t="s">
        <v>2614</v>
      </c>
      <c r="K351" s="822" t="s">
        <v>733</v>
      </c>
      <c r="L351" s="825">
        <v>229.76</v>
      </c>
      <c r="M351" s="825">
        <v>229.76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2042</v>
      </c>
      <c r="C352" s="822" t="s">
        <v>2048</v>
      </c>
      <c r="D352" s="823" t="s">
        <v>3207</v>
      </c>
      <c r="E352" s="824" t="s">
        <v>2062</v>
      </c>
      <c r="F352" s="822" t="s">
        <v>2043</v>
      </c>
      <c r="G352" s="822" t="s">
        <v>2616</v>
      </c>
      <c r="H352" s="822" t="s">
        <v>329</v>
      </c>
      <c r="I352" s="822" t="s">
        <v>2617</v>
      </c>
      <c r="J352" s="822" t="s">
        <v>1312</v>
      </c>
      <c r="K352" s="822" t="s">
        <v>696</v>
      </c>
      <c r="L352" s="825">
        <v>65.989999999999995</v>
      </c>
      <c r="M352" s="825">
        <v>395.93999999999994</v>
      </c>
      <c r="N352" s="822">
        <v>6</v>
      </c>
      <c r="O352" s="826">
        <v>2</v>
      </c>
      <c r="P352" s="825">
        <v>395.93999999999994</v>
      </c>
      <c r="Q352" s="827">
        <v>1</v>
      </c>
      <c r="R352" s="822">
        <v>6</v>
      </c>
      <c r="S352" s="827">
        <v>1</v>
      </c>
      <c r="T352" s="826">
        <v>2</v>
      </c>
      <c r="U352" s="828">
        <v>1</v>
      </c>
    </row>
    <row r="353" spans="1:21" ht="14.45" customHeight="1" x14ac:dyDescent="0.2">
      <c r="A353" s="821">
        <v>50</v>
      </c>
      <c r="B353" s="822" t="s">
        <v>2042</v>
      </c>
      <c r="C353" s="822" t="s">
        <v>2048</v>
      </c>
      <c r="D353" s="823" t="s">
        <v>3207</v>
      </c>
      <c r="E353" s="824" t="s">
        <v>2062</v>
      </c>
      <c r="F353" s="822" t="s">
        <v>2043</v>
      </c>
      <c r="G353" s="822" t="s">
        <v>2616</v>
      </c>
      <c r="H353" s="822" t="s">
        <v>329</v>
      </c>
      <c r="I353" s="822" t="s">
        <v>2618</v>
      </c>
      <c r="J353" s="822" t="s">
        <v>1312</v>
      </c>
      <c r="K353" s="822" t="s">
        <v>1313</v>
      </c>
      <c r="L353" s="825">
        <v>264</v>
      </c>
      <c r="M353" s="825">
        <v>1056</v>
      </c>
      <c r="N353" s="822">
        <v>4</v>
      </c>
      <c r="O353" s="826">
        <v>2</v>
      </c>
      <c r="P353" s="825">
        <v>1056</v>
      </c>
      <c r="Q353" s="827">
        <v>1</v>
      </c>
      <c r="R353" s="822">
        <v>4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50</v>
      </c>
      <c r="B354" s="822" t="s">
        <v>2042</v>
      </c>
      <c r="C354" s="822" t="s">
        <v>2048</v>
      </c>
      <c r="D354" s="823" t="s">
        <v>3207</v>
      </c>
      <c r="E354" s="824" t="s">
        <v>2062</v>
      </c>
      <c r="F354" s="822" t="s">
        <v>2043</v>
      </c>
      <c r="G354" s="822" t="s">
        <v>2200</v>
      </c>
      <c r="H354" s="822" t="s">
        <v>329</v>
      </c>
      <c r="I354" s="822" t="s">
        <v>2201</v>
      </c>
      <c r="J354" s="822" t="s">
        <v>2202</v>
      </c>
      <c r="K354" s="822" t="s">
        <v>2203</v>
      </c>
      <c r="L354" s="825">
        <v>1771.84</v>
      </c>
      <c r="M354" s="825">
        <v>23033.919999999998</v>
      </c>
      <c r="N354" s="822">
        <v>13</v>
      </c>
      <c r="O354" s="826">
        <v>4.5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2042</v>
      </c>
      <c r="C355" s="822" t="s">
        <v>2048</v>
      </c>
      <c r="D355" s="823" t="s">
        <v>3207</v>
      </c>
      <c r="E355" s="824" t="s">
        <v>2062</v>
      </c>
      <c r="F355" s="822" t="s">
        <v>2043</v>
      </c>
      <c r="G355" s="822" t="s">
        <v>2206</v>
      </c>
      <c r="H355" s="822" t="s">
        <v>329</v>
      </c>
      <c r="I355" s="822" t="s">
        <v>2619</v>
      </c>
      <c r="J355" s="822" t="s">
        <v>2620</v>
      </c>
      <c r="K355" s="822" t="s">
        <v>2605</v>
      </c>
      <c r="L355" s="825">
        <v>176.32</v>
      </c>
      <c r="M355" s="825">
        <v>176.32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50</v>
      </c>
      <c r="B356" s="822" t="s">
        <v>2042</v>
      </c>
      <c r="C356" s="822" t="s">
        <v>2048</v>
      </c>
      <c r="D356" s="823" t="s">
        <v>3207</v>
      </c>
      <c r="E356" s="824" t="s">
        <v>2062</v>
      </c>
      <c r="F356" s="822" t="s">
        <v>2043</v>
      </c>
      <c r="G356" s="822" t="s">
        <v>2206</v>
      </c>
      <c r="H356" s="822" t="s">
        <v>622</v>
      </c>
      <c r="I356" s="822" t="s">
        <v>2207</v>
      </c>
      <c r="J356" s="822" t="s">
        <v>2208</v>
      </c>
      <c r="K356" s="822" t="s">
        <v>2209</v>
      </c>
      <c r="L356" s="825">
        <v>176.32</v>
      </c>
      <c r="M356" s="825">
        <v>705.28</v>
      </c>
      <c r="N356" s="822">
        <v>4</v>
      </c>
      <c r="O356" s="826">
        <v>2.5</v>
      </c>
      <c r="P356" s="825">
        <v>352.64</v>
      </c>
      <c r="Q356" s="827">
        <v>0.5</v>
      </c>
      <c r="R356" s="822">
        <v>2</v>
      </c>
      <c r="S356" s="827">
        <v>0.5</v>
      </c>
      <c r="T356" s="826">
        <v>1.5</v>
      </c>
      <c r="U356" s="828">
        <v>0.6</v>
      </c>
    </row>
    <row r="357" spans="1:21" ht="14.45" customHeight="1" x14ac:dyDescent="0.2">
      <c r="A357" s="821">
        <v>50</v>
      </c>
      <c r="B357" s="822" t="s">
        <v>2042</v>
      </c>
      <c r="C357" s="822" t="s">
        <v>2048</v>
      </c>
      <c r="D357" s="823" t="s">
        <v>3207</v>
      </c>
      <c r="E357" s="824" t="s">
        <v>2062</v>
      </c>
      <c r="F357" s="822" t="s">
        <v>2043</v>
      </c>
      <c r="G357" s="822" t="s">
        <v>2206</v>
      </c>
      <c r="H357" s="822" t="s">
        <v>622</v>
      </c>
      <c r="I357" s="822" t="s">
        <v>2621</v>
      </c>
      <c r="J357" s="822" t="s">
        <v>2208</v>
      </c>
      <c r="K357" s="822" t="s">
        <v>2622</v>
      </c>
      <c r="L357" s="825">
        <v>97.96</v>
      </c>
      <c r="M357" s="825">
        <v>97.96</v>
      </c>
      <c r="N357" s="822">
        <v>1</v>
      </c>
      <c r="O357" s="826">
        <v>1</v>
      </c>
      <c r="P357" s="825">
        <v>97.96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50</v>
      </c>
      <c r="B358" s="822" t="s">
        <v>2042</v>
      </c>
      <c r="C358" s="822" t="s">
        <v>2048</v>
      </c>
      <c r="D358" s="823" t="s">
        <v>3207</v>
      </c>
      <c r="E358" s="824" t="s">
        <v>2062</v>
      </c>
      <c r="F358" s="822" t="s">
        <v>2043</v>
      </c>
      <c r="G358" s="822" t="s">
        <v>2623</v>
      </c>
      <c r="H358" s="822" t="s">
        <v>329</v>
      </c>
      <c r="I358" s="822" t="s">
        <v>2624</v>
      </c>
      <c r="J358" s="822" t="s">
        <v>1392</v>
      </c>
      <c r="K358" s="822" t="s">
        <v>1394</v>
      </c>
      <c r="L358" s="825">
        <v>42.05</v>
      </c>
      <c r="M358" s="825">
        <v>126.14999999999999</v>
      </c>
      <c r="N358" s="822">
        <v>3</v>
      </c>
      <c r="O358" s="826">
        <v>2</v>
      </c>
      <c r="P358" s="825">
        <v>84.1</v>
      </c>
      <c r="Q358" s="827">
        <v>0.66666666666666663</v>
      </c>
      <c r="R358" s="822">
        <v>2</v>
      </c>
      <c r="S358" s="827">
        <v>0.66666666666666663</v>
      </c>
      <c r="T358" s="826">
        <v>1</v>
      </c>
      <c r="U358" s="828">
        <v>0.5</v>
      </c>
    </row>
    <row r="359" spans="1:21" ht="14.45" customHeight="1" x14ac:dyDescent="0.2">
      <c r="A359" s="821">
        <v>50</v>
      </c>
      <c r="B359" s="822" t="s">
        <v>2042</v>
      </c>
      <c r="C359" s="822" t="s">
        <v>2048</v>
      </c>
      <c r="D359" s="823" t="s">
        <v>3207</v>
      </c>
      <c r="E359" s="824" t="s">
        <v>2062</v>
      </c>
      <c r="F359" s="822" t="s">
        <v>2043</v>
      </c>
      <c r="G359" s="822" t="s">
        <v>2214</v>
      </c>
      <c r="H359" s="822" t="s">
        <v>329</v>
      </c>
      <c r="I359" s="822" t="s">
        <v>2625</v>
      </c>
      <c r="J359" s="822" t="s">
        <v>2216</v>
      </c>
      <c r="K359" s="822" t="s">
        <v>2626</v>
      </c>
      <c r="L359" s="825">
        <v>47.46</v>
      </c>
      <c r="M359" s="825">
        <v>189.84</v>
      </c>
      <c r="N359" s="822">
        <v>4</v>
      </c>
      <c r="O359" s="826">
        <v>1</v>
      </c>
      <c r="P359" s="825">
        <v>94.92</v>
      </c>
      <c r="Q359" s="827">
        <v>0.5</v>
      </c>
      <c r="R359" s="822">
        <v>2</v>
      </c>
      <c r="S359" s="827">
        <v>0.5</v>
      </c>
      <c r="T359" s="826">
        <v>0.5</v>
      </c>
      <c r="U359" s="828">
        <v>0.5</v>
      </c>
    </row>
    <row r="360" spans="1:21" ht="14.45" customHeight="1" x14ac:dyDescent="0.2">
      <c r="A360" s="821">
        <v>50</v>
      </c>
      <c r="B360" s="822" t="s">
        <v>2042</v>
      </c>
      <c r="C360" s="822" t="s">
        <v>2048</v>
      </c>
      <c r="D360" s="823" t="s">
        <v>3207</v>
      </c>
      <c r="E360" s="824" t="s">
        <v>2062</v>
      </c>
      <c r="F360" s="822" t="s">
        <v>2043</v>
      </c>
      <c r="G360" s="822" t="s">
        <v>2214</v>
      </c>
      <c r="H360" s="822" t="s">
        <v>329</v>
      </c>
      <c r="I360" s="822" t="s">
        <v>2215</v>
      </c>
      <c r="J360" s="822" t="s">
        <v>2216</v>
      </c>
      <c r="K360" s="822" t="s">
        <v>2217</v>
      </c>
      <c r="L360" s="825">
        <v>23.72</v>
      </c>
      <c r="M360" s="825">
        <v>142.32</v>
      </c>
      <c r="N360" s="822">
        <v>6</v>
      </c>
      <c r="O360" s="826">
        <v>1.5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50</v>
      </c>
      <c r="B361" s="822" t="s">
        <v>2042</v>
      </c>
      <c r="C361" s="822" t="s">
        <v>2048</v>
      </c>
      <c r="D361" s="823" t="s">
        <v>3207</v>
      </c>
      <c r="E361" s="824" t="s">
        <v>2062</v>
      </c>
      <c r="F361" s="822" t="s">
        <v>2043</v>
      </c>
      <c r="G361" s="822" t="s">
        <v>2218</v>
      </c>
      <c r="H361" s="822" t="s">
        <v>329</v>
      </c>
      <c r="I361" s="822" t="s">
        <v>2219</v>
      </c>
      <c r="J361" s="822" t="s">
        <v>2220</v>
      </c>
      <c r="K361" s="822" t="s">
        <v>2221</v>
      </c>
      <c r="L361" s="825">
        <v>52.87</v>
      </c>
      <c r="M361" s="825">
        <v>52.87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50</v>
      </c>
      <c r="B362" s="822" t="s">
        <v>2042</v>
      </c>
      <c r="C362" s="822" t="s">
        <v>2048</v>
      </c>
      <c r="D362" s="823" t="s">
        <v>3207</v>
      </c>
      <c r="E362" s="824" t="s">
        <v>2062</v>
      </c>
      <c r="F362" s="822" t="s">
        <v>2043</v>
      </c>
      <c r="G362" s="822" t="s">
        <v>2218</v>
      </c>
      <c r="H362" s="822" t="s">
        <v>329</v>
      </c>
      <c r="I362" s="822" t="s">
        <v>2627</v>
      </c>
      <c r="J362" s="822" t="s">
        <v>1280</v>
      </c>
      <c r="K362" s="822" t="s">
        <v>2628</v>
      </c>
      <c r="L362" s="825">
        <v>234.94</v>
      </c>
      <c r="M362" s="825">
        <v>234.94</v>
      </c>
      <c r="N362" s="822">
        <v>1</v>
      </c>
      <c r="O362" s="826">
        <v>0.5</v>
      </c>
      <c r="P362" s="825">
        <v>234.94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50</v>
      </c>
      <c r="B363" s="822" t="s">
        <v>2042</v>
      </c>
      <c r="C363" s="822" t="s">
        <v>2048</v>
      </c>
      <c r="D363" s="823" t="s">
        <v>3207</v>
      </c>
      <c r="E363" s="824" t="s">
        <v>2062</v>
      </c>
      <c r="F363" s="822" t="s">
        <v>2043</v>
      </c>
      <c r="G363" s="822" t="s">
        <v>2218</v>
      </c>
      <c r="H363" s="822" t="s">
        <v>329</v>
      </c>
      <c r="I363" s="822" t="s">
        <v>2629</v>
      </c>
      <c r="J363" s="822" t="s">
        <v>772</v>
      </c>
      <c r="K363" s="822" t="s">
        <v>2094</v>
      </c>
      <c r="L363" s="825">
        <v>117.47</v>
      </c>
      <c r="M363" s="825">
        <v>234.94</v>
      </c>
      <c r="N363" s="822">
        <v>2</v>
      </c>
      <c r="O363" s="826">
        <v>0.5</v>
      </c>
      <c r="P363" s="825">
        <v>234.94</v>
      </c>
      <c r="Q363" s="827">
        <v>1</v>
      </c>
      <c r="R363" s="822">
        <v>2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50</v>
      </c>
      <c r="B364" s="822" t="s">
        <v>2042</v>
      </c>
      <c r="C364" s="822" t="s">
        <v>2048</v>
      </c>
      <c r="D364" s="823" t="s">
        <v>3207</v>
      </c>
      <c r="E364" s="824" t="s">
        <v>2062</v>
      </c>
      <c r="F364" s="822" t="s">
        <v>2043</v>
      </c>
      <c r="G364" s="822" t="s">
        <v>2218</v>
      </c>
      <c r="H364" s="822" t="s">
        <v>329</v>
      </c>
      <c r="I364" s="822" t="s">
        <v>2630</v>
      </c>
      <c r="J364" s="822" t="s">
        <v>2631</v>
      </c>
      <c r="K364" s="822" t="s">
        <v>2632</v>
      </c>
      <c r="L364" s="825">
        <v>23.49</v>
      </c>
      <c r="M364" s="825">
        <v>70.47</v>
      </c>
      <c r="N364" s="822">
        <v>3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2042</v>
      </c>
      <c r="C365" s="822" t="s">
        <v>2048</v>
      </c>
      <c r="D365" s="823" t="s">
        <v>3207</v>
      </c>
      <c r="E365" s="824" t="s">
        <v>2062</v>
      </c>
      <c r="F365" s="822" t="s">
        <v>2043</v>
      </c>
      <c r="G365" s="822" t="s">
        <v>2222</v>
      </c>
      <c r="H365" s="822" t="s">
        <v>329</v>
      </c>
      <c r="I365" s="822" t="s">
        <v>2633</v>
      </c>
      <c r="J365" s="822" t="s">
        <v>759</v>
      </c>
      <c r="K365" s="822" t="s">
        <v>2470</v>
      </c>
      <c r="L365" s="825">
        <v>91.11</v>
      </c>
      <c r="M365" s="825">
        <v>91.11</v>
      </c>
      <c r="N365" s="822">
        <v>1</v>
      </c>
      <c r="O365" s="826">
        <v>0.5</v>
      </c>
      <c r="P365" s="825">
        <v>91.11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50</v>
      </c>
      <c r="B366" s="822" t="s">
        <v>2042</v>
      </c>
      <c r="C366" s="822" t="s">
        <v>2048</v>
      </c>
      <c r="D366" s="823" t="s">
        <v>3207</v>
      </c>
      <c r="E366" s="824" t="s">
        <v>2062</v>
      </c>
      <c r="F366" s="822" t="s">
        <v>2043</v>
      </c>
      <c r="G366" s="822" t="s">
        <v>2222</v>
      </c>
      <c r="H366" s="822" t="s">
        <v>329</v>
      </c>
      <c r="I366" s="822" t="s">
        <v>2634</v>
      </c>
      <c r="J366" s="822" t="s">
        <v>759</v>
      </c>
      <c r="K366" s="822" t="s">
        <v>2224</v>
      </c>
      <c r="L366" s="825">
        <v>182.22</v>
      </c>
      <c r="M366" s="825">
        <v>182.22</v>
      </c>
      <c r="N366" s="822">
        <v>1</v>
      </c>
      <c r="O366" s="826">
        <v>0.5</v>
      </c>
      <c r="P366" s="825">
        <v>182.22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50</v>
      </c>
      <c r="B367" s="822" t="s">
        <v>2042</v>
      </c>
      <c r="C367" s="822" t="s">
        <v>2048</v>
      </c>
      <c r="D367" s="823" t="s">
        <v>3207</v>
      </c>
      <c r="E367" s="824" t="s">
        <v>2062</v>
      </c>
      <c r="F367" s="822" t="s">
        <v>2043</v>
      </c>
      <c r="G367" s="822" t="s">
        <v>2222</v>
      </c>
      <c r="H367" s="822" t="s">
        <v>329</v>
      </c>
      <c r="I367" s="822" t="s">
        <v>2635</v>
      </c>
      <c r="J367" s="822" t="s">
        <v>759</v>
      </c>
      <c r="K367" s="822" t="s">
        <v>2636</v>
      </c>
      <c r="L367" s="825">
        <v>273.33</v>
      </c>
      <c r="M367" s="825">
        <v>4919.9399999999996</v>
      </c>
      <c r="N367" s="822">
        <v>18</v>
      </c>
      <c r="O367" s="826">
        <v>15</v>
      </c>
      <c r="P367" s="825">
        <v>3006.6299999999997</v>
      </c>
      <c r="Q367" s="827">
        <v>0.61111111111111105</v>
      </c>
      <c r="R367" s="822">
        <v>11</v>
      </c>
      <c r="S367" s="827">
        <v>0.61111111111111116</v>
      </c>
      <c r="T367" s="826">
        <v>8.5</v>
      </c>
      <c r="U367" s="828">
        <v>0.56666666666666665</v>
      </c>
    </row>
    <row r="368" spans="1:21" ht="14.45" customHeight="1" x14ac:dyDescent="0.2">
      <c r="A368" s="821">
        <v>50</v>
      </c>
      <c r="B368" s="822" t="s">
        <v>2042</v>
      </c>
      <c r="C368" s="822" t="s">
        <v>2048</v>
      </c>
      <c r="D368" s="823" t="s">
        <v>3207</v>
      </c>
      <c r="E368" s="824" t="s">
        <v>2062</v>
      </c>
      <c r="F368" s="822" t="s">
        <v>2043</v>
      </c>
      <c r="G368" s="822" t="s">
        <v>2225</v>
      </c>
      <c r="H368" s="822" t="s">
        <v>329</v>
      </c>
      <c r="I368" s="822" t="s">
        <v>2226</v>
      </c>
      <c r="J368" s="822" t="s">
        <v>1306</v>
      </c>
      <c r="K368" s="822" t="s">
        <v>2227</v>
      </c>
      <c r="L368" s="825">
        <v>0</v>
      </c>
      <c r="M368" s="825">
        <v>0</v>
      </c>
      <c r="N368" s="822">
        <v>6</v>
      </c>
      <c r="O368" s="826">
        <v>3.5</v>
      </c>
      <c r="P368" s="825">
        <v>0</v>
      </c>
      <c r="Q368" s="827"/>
      <c r="R368" s="822">
        <v>3</v>
      </c>
      <c r="S368" s="827">
        <v>0.5</v>
      </c>
      <c r="T368" s="826">
        <v>2</v>
      </c>
      <c r="U368" s="828">
        <v>0.5714285714285714</v>
      </c>
    </row>
    <row r="369" spans="1:21" ht="14.45" customHeight="1" x14ac:dyDescent="0.2">
      <c r="A369" s="821">
        <v>50</v>
      </c>
      <c r="B369" s="822" t="s">
        <v>2042</v>
      </c>
      <c r="C369" s="822" t="s">
        <v>2048</v>
      </c>
      <c r="D369" s="823" t="s">
        <v>3207</v>
      </c>
      <c r="E369" s="824" t="s">
        <v>2062</v>
      </c>
      <c r="F369" s="822" t="s">
        <v>2043</v>
      </c>
      <c r="G369" s="822" t="s">
        <v>2637</v>
      </c>
      <c r="H369" s="822" t="s">
        <v>329</v>
      </c>
      <c r="I369" s="822" t="s">
        <v>2638</v>
      </c>
      <c r="J369" s="822" t="s">
        <v>1736</v>
      </c>
      <c r="K369" s="822" t="s">
        <v>2639</v>
      </c>
      <c r="L369" s="825">
        <v>63.11</v>
      </c>
      <c r="M369" s="825">
        <v>189.32999999999998</v>
      </c>
      <c r="N369" s="822">
        <v>3</v>
      </c>
      <c r="O369" s="826">
        <v>1</v>
      </c>
      <c r="P369" s="825">
        <v>189.32999999999998</v>
      </c>
      <c r="Q369" s="827">
        <v>1</v>
      </c>
      <c r="R369" s="822">
        <v>3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50</v>
      </c>
      <c r="B370" s="822" t="s">
        <v>2042</v>
      </c>
      <c r="C370" s="822" t="s">
        <v>2048</v>
      </c>
      <c r="D370" s="823" t="s">
        <v>3207</v>
      </c>
      <c r="E370" s="824" t="s">
        <v>2062</v>
      </c>
      <c r="F370" s="822" t="s">
        <v>2043</v>
      </c>
      <c r="G370" s="822" t="s">
        <v>2637</v>
      </c>
      <c r="H370" s="822" t="s">
        <v>329</v>
      </c>
      <c r="I370" s="822" t="s">
        <v>1735</v>
      </c>
      <c r="J370" s="822" t="s">
        <v>1736</v>
      </c>
      <c r="K370" s="822" t="s">
        <v>1737</v>
      </c>
      <c r="L370" s="825">
        <v>21.44</v>
      </c>
      <c r="M370" s="825">
        <v>321.60000000000002</v>
      </c>
      <c r="N370" s="822">
        <v>15</v>
      </c>
      <c r="O370" s="826">
        <v>2.5</v>
      </c>
      <c r="P370" s="825">
        <v>257.28000000000003</v>
      </c>
      <c r="Q370" s="827">
        <v>0.8</v>
      </c>
      <c r="R370" s="822">
        <v>12</v>
      </c>
      <c r="S370" s="827">
        <v>0.8</v>
      </c>
      <c r="T370" s="826">
        <v>2</v>
      </c>
      <c r="U370" s="828">
        <v>0.8</v>
      </c>
    </row>
    <row r="371" spans="1:21" ht="14.45" customHeight="1" x14ac:dyDescent="0.2">
      <c r="A371" s="821">
        <v>50</v>
      </c>
      <c r="B371" s="822" t="s">
        <v>2042</v>
      </c>
      <c r="C371" s="822" t="s">
        <v>2048</v>
      </c>
      <c r="D371" s="823" t="s">
        <v>3207</v>
      </c>
      <c r="E371" s="824" t="s">
        <v>2062</v>
      </c>
      <c r="F371" s="822" t="s">
        <v>2043</v>
      </c>
      <c r="G371" s="822" t="s">
        <v>2228</v>
      </c>
      <c r="H371" s="822" t="s">
        <v>329</v>
      </c>
      <c r="I371" s="822" t="s">
        <v>2478</v>
      </c>
      <c r="J371" s="822" t="s">
        <v>1107</v>
      </c>
      <c r="K371" s="822" t="s">
        <v>2479</v>
      </c>
      <c r="L371" s="825">
        <v>414.96</v>
      </c>
      <c r="M371" s="825">
        <v>414.96</v>
      </c>
      <c r="N371" s="822">
        <v>1</v>
      </c>
      <c r="O371" s="826">
        <v>1</v>
      </c>
      <c r="P371" s="825">
        <v>414.96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50</v>
      </c>
      <c r="B372" s="822" t="s">
        <v>2042</v>
      </c>
      <c r="C372" s="822" t="s">
        <v>2048</v>
      </c>
      <c r="D372" s="823" t="s">
        <v>3207</v>
      </c>
      <c r="E372" s="824" t="s">
        <v>2062</v>
      </c>
      <c r="F372" s="822" t="s">
        <v>2043</v>
      </c>
      <c r="G372" s="822" t="s">
        <v>2640</v>
      </c>
      <c r="H372" s="822" t="s">
        <v>329</v>
      </c>
      <c r="I372" s="822" t="s">
        <v>2641</v>
      </c>
      <c r="J372" s="822" t="s">
        <v>2642</v>
      </c>
      <c r="K372" s="822" t="s">
        <v>2643</v>
      </c>
      <c r="L372" s="825">
        <v>27.75</v>
      </c>
      <c r="M372" s="825">
        <v>55.5</v>
      </c>
      <c r="N372" s="822">
        <v>2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2042</v>
      </c>
      <c r="C373" s="822" t="s">
        <v>2048</v>
      </c>
      <c r="D373" s="823" t="s">
        <v>3207</v>
      </c>
      <c r="E373" s="824" t="s">
        <v>2062</v>
      </c>
      <c r="F373" s="822" t="s">
        <v>2043</v>
      </c>
      <c r="G373" s="822" t="s">
        <v>2644</v>
      </c>
      <c r="H373" s="822" t="s">
        <v>329</v>
      </c>
      <c r="I373" s="822" t="s">
        <v>2645</v>
      </c>
      <c r="J373" s="822" t="s">
        <v>2646</v>
      </c>
      <c r="K373" s="822" t="s">
        <v>2647</v>
      </c>
      <c r="L373" s="825">
        <v>468.84</v>
      </c>
      <c r="M373" s="825">
        <v>468.84</v>
      </c>
      <c r="N373" s="822">
        <v>1</v>
      </c>
      <c r="O373" s="826">
        <v>0.5</v>
      </c>
      <c r="P373" s="825">
        <v>468.84</v>
      </c>
      <c r="Q373" s="827">
        <v>1</v>
      </c>
      <c r="R373" s="822">
        <v>1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50</v>
      </c>
      <c r="B374" s="822" t="s">
        <v>2042</v>
      </c>
      <c r="C374" s="822" t="s">
        <v>2048</v>
      </c>
      <c r="D374" s="823" t="s">
        <v>3207</v>
      </c>
      <c r="E374" s="824" t="s">
        <v>2062</v>
      </c>
      <c r="F374" s="822" t="s">
        <v>2043</v>
      </c>
      <c r="G374" s="822" t="s">
        <v>2107</v>
      </c>
      <c r="H374" s="822" t="s">
        <v>622</v>
      </c>
      <c r="I374" s="822" t="s">
        <v>1944</v>
      </c>
      <c r="J374" s="822" t="s">
        <v>860</v>
      </c>
      <c r="K374" s="822" t="s">
        <v>1945</v>
      </c>
      <c r="L374" s="825">
        <v>42.51</v>
      </c>
      <c r="M374" s="825">
        <v>255.06</v>
      </c>
      <c r="N374" s="822">
        <v>6</v>
      </c>
      <c r="O374" s="826">
        <v>3.5</v>
      </c>
      <c r="P374" s="825">
        <v>127.53</v>
      </c>
      <c r="Q374" s="827">
        <v>0.5</v>
      </c>
      <c r="R374" s="822">
        <v>3</v>
      </c>
      <c r="S374" s="827">
        <v>0.5</v>
      </c>
      <c r="T374" s="826">
        <v>1.5</v>
      </c>
      <c r="U374" s="828">
        <v>0.42857142857142855</v>
      </c>
    </row>
    <row r="375" spans="1:21" ht="14.45" customHeight="1" x14ac:dyDescent="0.2">
      <c r="A375" s="821">
        <v>50</v>
      </c>
      <c r="B375" s="822" t="s">
        <v>2042</v>
      </c>
      <c r="C375" s="822" t="s">
        <v>2048</v>
      </c>
      <c r="D375" s="823" t="s">
        <v>3207</v>
      </c>
      <c r="E375" s="824" t="s">
        <v>2062</v>
      </c>
      <c r="F375" s="822" t="s">
        <v>2043</v>
      </c>
      <c r="G375" s="822" t="s">
        <v>2107</v>
      </c>
      <c r="H375" s="822" t="s">
        <v>622</v>
      </c>
      <c r="I375" s="822" t="s">
        <v>1732</v>
      </c>
      <c r="J375" s="822" t="s">
        <v>860</v>
      </c>
      <c r="K375" s="822" t="s">
        <v>1733</v>
      </c>
      <c r="L375" s="825">
        <v>85.02</v>
      </c>
      <c r="M375" s="825">
        <v>1105.26</v>
      </c>
      <c r="N375" s="822">
        <v>13</v>
      </c>
      <c r="O375" s="826">
        <v>7.5</v>
      </c>
      <c r="P375" s="825">
        <v>510.11999999999995</v>
      </c>
      <c r="Q375" s="827">
        <v>0.46153846153846151</v>
      </c>
      <c r="R375" s="822">
        <v>6</v>
      </c>
      <c r="S375" s="827">
        <v>0.46153846153846156</v>
      </c>
      <c r="T375" s="826">
        <v>3</v>
      </c>
      <c r="U375" s="828">
        <v>0.4</v>
      </c>
    </row>
    <row r="376" spans="1:21" ht="14.45" customHeight="1" x14ac:dyDescent="0.2">
      <c r="A376" s="821">
        <v>50</v>
      </c>
      <c r="B376" s="822" t="s">
        <v>2042</v>
      </c>
      <c r="C376" s="822" t="s">
        <v>2048</v>
      </c>
      <c r="D376" s="823" t="s">
        <v>3207</v>
      </c>
      <c r="E376" s="824" t="s">
        <v>2062</v>
      </c>
      <c r="F376" s="822" t="s">
        <v>2043</v>
      </c>
      <c r="G376" s="822" t="s">
        <v>2107</v>
      </c>
      <c r="H376" s="822" t="s">
        <v>622</v>
      </c>
      <c r="I376" s="822" t="s">
        <v>2648</v>
      </c>
      <c r="J376" s="822" t="s">
        <v>2649</v>
      </c>
      <c r="K376" s="822" t="s">
        <v>2650</v>
      </c>
      <c r="L376" s="825">
        <v>393.13</v>
      </c>
      <c r="M376" s="825">
        <v>1179.3899999999999</v>
      </c>
      <c r="N376" s="822">
        <v>3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50</v>
      </c>
      <c r="B377" s="822" t="s">
        <v>2042</v>
      </c>
      <c r="C377" s="822" t="s">
        <v>2048</v>
      </c>
      <c r="D377" s="823" t="s">
        <v>3207</v>
      </c>
      <c r="E377" s="824" t="s">
        <v>2062</v>
      </c>
      <c r="F377" s="822" t="s">
        <v>2043</v>
      </c>
      <c r="G377" s="822" t="s">
        <v>2107</v>
      </c>
      <c r="H377" s="822" t="s">
        <v>329</v>
      </c>
      <c r="I377" s="822" t="s">
        <v>2108</v>
      </c>
      <c r="J377" s="822" t="s">
        <v>2109</v>
      </c>
      <c r="K377" s="822" t="s">
        <v>1945</v>
      </c>
      <c r="L377" s="825">
        <v>42.51</v>
      </c>
      <c r="M377" s="825">
        <v>170.04</v>
      </c>
      <c r="N377" s="822">
        <v>4</v>
      </c>
      <c r="O377" s="826">
        <v>2.5</v>
      </c>
      <c r="P377" s="825">
        <v>42.51</v>
      </c>
      <c r="Q377" s="827">
        <v>0.25</v>
      </c>
      <c r="R377" s="822">
        <v>1</v>
      </c>
      <c r="S377" s="827">
        <v>0.25</v>
      </c>
      <c r="T377" s="826">
        <v>1</v>
      </c>
      <c r="U377" s="828">
        <v>0.4</v>
      </c>
    </row>
    <row r="378" spans="1:21" ht="14.45" customHeight="1" x14ac:dyDescent="0.2">
      <c r="A378" s="821">
        <v>50</v>
      </c>
      <c r="B378" s="822" t="s">
        <v>2042</v>
      </c>
      <c r="C378" s="822" t="s">
        <v>2048</v>
      </c>
      <c r="D378" s="823" t="s">
        <v>3207</v>
      </c>
      <c r="E378" s="824" t="s">
        <v>2062</v>
      </c>
      <c r="F378" s="822" t="s">
        <v>2043</v>
      </c>
      <c r="G378" s="822" t="s">
        <v>2651</v>
      </c>
      <c r="H378" s="822" t="s">
        <v>329</v>
      </c>
      <c r="I378" s="822" t="s">
        <v>2652</v>
      </c>
      <c r="J378" s="822" t="s">
        <v>2653</v>
      </c>
      <c r="K378" s="822" t="s">
        <v>2654</v>
      </c>
      <c r="L378" s="825">
        <v>101.72</v>
      </c>
      <c r="M378" s="825">
        <v>203.44</v>
      </c>
      <c r="N378" s="822">
        <v>2</v>
      </c>
      <c r="O378" s="826">
        <v>2</v>
      </c>
      <c r="P378" s="825">
        <v>203.44</v>
      </c>
      <c r="Q378" s="827">
        <v>1</v>
      </c>
      <c r="R378" s="822">
        <v>2</v>
      </c>
      <c r="S378" s="827">
        <v>1</v>
      </c>
      <c r="T378" s="826">
        <v>2</v>
      </c>
      <c r="U378" s="828">
        <v>1</v>
      </c>
    </row>
    <row r="379" spans="1:21" ht="14.45" customHeight="1" x14ac:dyDescent="0.2">
      <c r="A379" s="821">
        <v>50</v>
      </c>
      <c r="B379" s="822" t="s">
        <v>2042</v>
      </c>
      <c r="C379" s="822" t="s">
        <v>2048</v>
      </c>
      <c r="D379" s="823" t="s">
        <v>3207</v>
      </c>
      <c r="E379" s="824" t="s">
        <v>2062</v>
      </c>
      <c r="F379" s="822" t="s">
        <v>2043</v>
      </c>
      <c r="G379" s="822" t="s">
        <v>2655</v>
      </c>
      <c r="H379" s="822" t="s">
        <v>329</v>
      </c>
      <c r="I379" s="822" t="s">
        <v>2656</v>
      </c>
      <c r="J379" s="822" t="s">
        <v>2657</v>
      </c>
      <c r="K379" s="822" t="s">
        <v>2145</v>
      </c>
      <c r="L379" s="825">
        <v>32.81</v>
      </c>
      <c r="M379" s="825">
        <v>131.24</v>
      </c>
      <c r="N379" s="822">
        <v>4</v>
      </c>
      <c r="O379" s="826">
        <v>1.5</v>
      </c>
      <c r="P379" s="825">
        <v>32.81</v>
      </c>
      <c r="Q379" s="827">
        <v>0.25</v>
      </c>
      <c r="R379" s="822">
        <v>1</v>
      </c>
      <c r="S379" s="827">
        <v>0.25</v>
      </c>
      <c r="T379" s="826">
        <v>1</v>
      </c>
      <c r="U379" s="828">
        <v>0.66666666666666663</v>
      </c>
    </row>
    <row r="380" spans="1:21" ht="14.45" customHeight="1" x14ac:dyDescent="0.2">
      <c r="A380" s="821">
        <v>50</v>
      </c>
      <c r="B380" s="822" t="s">
        <v>2042</v>
      </c>
      <c r="C380" s="822" t="s">
        <v>2048</v>
      </c>
      <c r="D380" s="823" t="s">
        <v>3207</v>
      </c>
      <c r="E380" s="824" t="s">
        <v>2062</v>
      </c>
      <c r="F380" s="822" t="s">
        <v>2043</v>
      </c>
      <c r="G380" s="822" t="s">
        <v>2393</v>
      </c>
      <c r="H380" s="822" t="s">
        <v>329</v>
      </c>
      <c r="I380" s="822" t="s">
        <v>2658</v>
      </c>
      <c r="J380" s="822" t="s">
        <v>927</v>
      </c>
      <c r="K380" s="822" t="s">
        <v>2659</v>
      </c>
      <c r="L380" s="825">
        <v>75.05</v>
      </c>
      <c r="M380" s="825">
        <v>225.14999999999998</v>
      </c>
      <c r="N380" s="822">
        <v>3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2042</v>
      </c>
      <c r="C381" s="822" t="s">
        <v>2048</v>
      </c>
      <c r="D381" s="823" t="s">
        <v>3207</v>
      </c>
      <c r="E381" s="824" t="s">
        <v>2062</v>
      </c>
      <c r="F381" s="822" t="s">
        <v>2043</v>
      </c>
      <c r="G381" s="822" t="s">
        <v>2393</v>
      </c>
      <c r="H381" s="822" t="s">
        <v>329</v>
      </c>
      <c r="I381" s="822" t="s">
        <v>2394</v>
      </c>
      <c r="J381" s="822" t="s">
        <v>931</v>
      </c>
      <c r="K381" s="822" t="s">
        <v>2395</v>
      </c>
      <c r="L381" s="825">
        <v>45.03</v>
      </c>
      <c r="M381" s="825">
        <v>90.06</v>
      </c>
      <c r="N381" s="822">
        <v>2</v>
      </c>
      <c r="O381" s="826">
        <v>1</v>
      </c>
      <c r="P381" s="825">
        <v>45.03</v>
      </c>
      <c r="Q381" s="827">
        <v>0.5</v>
      </c>
      <c r="R381" s="822">
        <v>1</v>
      </c>
      <c r="S381" s="827">
        <v>0.5</v>
      </c>
      <c r="T381" s="826">
        <v>0.5</v>
      </c>
      <c r="U381" s="828">
        <v>0.5</v>
      </c>
    </row>
    <row r="382" spans="1:21" ht="14.45" customHeight="1" x14ac:dyDescent="0.2">
      <c r="A382" s="821">
        <v>50</v>
      </c>
      <c r="B382" s="822" t="s">
        <v>2042</v>
      </c>
      <c r="C382" s="822" t="s">
        <v>2048</v>
      </c>
      <c r="D382" s="823" t="s">
        <v>3207</v>
      </c>
      <c r="E382" s="824" t="s">
        <v>2062</v>
      </c>
      <c r="F382" s="822" t="s">
        <v>2043</v>
      </c>
      <c r="G382" s="822" t="s">
        <v>2660</v>
      </c>
      <c r="H382" s="822" t="s">
        <v>329</v>
      </c>
      <c r="I382" s="822" t="s">
        <v>2661</v>
      </c>
      <c r="J382" s="822" t="s">
        <v>2662</v>
      </c>
      <c r="K382" s="822" t="s">
        <v>2663</v>
      </c>
      <c r="L382" s="825">
        <v>94.7</v>
      </c>
      <c r="M382" s="825">
        <v>94.7</v>
      </c>
      <c r="N382" s="822">
        <v>1</v>
      </c>
      <c r="O382" s="826">
        <v>1</v>
      </c>
      <c r="P382" s="825">
        <v>94.7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50</v>
      </c>
      <c r="B383" s="822" t="s">
        <v>2042</v>
      </c>
      <c r="C383" s="822" t="s">
        <v>2048</v>
      </c>
      <c r="D383" s="823" t="s">
        <v>3207</v>
      </c>
      <c r="E383" s="824" t="s">
        <v>2062</v>
      </c>
      <c r="F383" s="822" t="s">
        <v>2043</v>
      </c>
      <c r="G383" s="822" t="s">
        <v>2486</v>
      </c>
      <c r="H383" s="822" t="s">
        <v>329</v>
      </c>
      <c r="I383" s="822" t="s">
        <v>2664</v>
      </c>
      <c r="J383" s="822" t="s">
        <v>2665</v>
      </c>
      <c r="K383" s="822" t="s">
        <v>2666</v>
      </c>
      <c r="L383" s="825">
        <v>164.01</v>
      </c>
      <c r="M383" s="825">
        <v>164.01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2042</v>
      </c>
      <c r="C384" s="822" t="s">
        <v>2048</v>
      </c>
      <c r="D384" s="823" t="s">
        <v>3207</v>
      </c>
      <c r="E384" s="824" t="s">
        <v>2062</v>
      </c>
      <c r="F384" s="822" t="s">
        <v>2043</v>
      </c>
      <c r="G384" s="822" t="s">
        <v>2486</v>
      </c>
      <c r="H384" s="822" t="s">
        <v>329</v>
      </c>
      <c r="I384" s="822" t="s">
        <v>2667</v>
      </c>
      <c r="J384" s="822" t="s">
        <v>2668</v>
      </c>
      <c r="K384" s="822" t="s">
        <v>2669</v>
      </c>
      <c r="L384" s="825">
        <v>164.01</v>
      </c>
      <c r="M384" s="825">
        <v>328.02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50</v>
      </c>
      <c r="B385" s="822" t="s">
        <v>2042</v>
      </c>
      <c r="C385" s="822" t="s">
        <v>2048</v>
      </c>
      <c r="D385" s="823" t="s">
        <v>3207</v>
      </c>
      <c r="E385" s="824" t="s">
        <v>2062</v>
      </c>
      <c r="F385" s="822" t="s">
        <v>2043</v>
      </c>
      <c r="G385" s="822" t="s">
        <v>2247</v>
      </c>
      <c r="H385" s="822" t="s">
        <v>329</v>
      </c>
      <c r="I385" s="822" t="s">
        <v>2670</v>
      </c>
      <c r="J385" s="822" t="s">
        <v>2671</v>
      </c>
      <c r="K385" s="822" t="s">
        <v>2672</v>
      </c>
      <c r="L385" s="825">
        <v>593.25</v>
      </c>
      <c r="M385" s="825">
        <v>593.25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50</v>
      </c>
      <c r="B386" s="822" t="s">
        <v>2042</v>
      </c>
      <c r="C386" s="822" t="s">
        <v>2048</v>
      </c>
      <c r="D386" s="823" t="s">
        <v>3207</v>
      </c>
      <c r="E386" s="824" t="s">
        <v>2062</v>
      </c>
      <c r="F386" s="822" t="s">
        <v>2043</v>
      </c>
      <c r="G386" s="822" t="s">
        <v>2250</v>
      </c>
      <c r="H386" s="822" t="s">
        <v>329</v>
      </c>
      <c r="I386" s="822" t="s">
        <v>2251</v>
      </c>
      <c r="J386" s="822" t="s">
        <v>1221</v>
      </c>
      <c r="K386" s="822" t="s">
        <v>2252</v>
      </c>
      <c r="L386" s="825">
        <v>42.14</v>
      </c>
      <c r="M386" s="825">
        <v>42.14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50</v>
      </c>
      <c r="B387" s="822" t="s">
        <v>2042</v>
      </c>
      <c r="C387" s="822" t="s">
        <v>2048</v>
      </c>
      <c r="D387" s="823" t="s">
        <v>3207</v>
      </c>
      <c r="E387" s="824" t="s">
        <v>2062</v>
      </c>
      <c r="F387" s="822" t="s">
        <v>2043</v>
      </c>
      <c r="G387" s="822" t="s">
        <v>2673</v>
      </c>
      <c r="H387" s="822" t="s">
        <v>329</v>
      </c>
      <c r="I387" s="822" t="s">
        <v>2674</v>
      </c>
      <c r="J387" s="822" t="s">
        <v>1105</v>
      </c>
      <c r="K387" s="822" t="s">
        <v>2675</v>
      </c>
      <c r="L387" s="825">
        <v>0</v>
      </c>
      <c r="M387" s="825">
        <v>0</v>
      </c>
      <c r="N387" s="822">
        <v>1</v>
      </c>
      <c r="O387" s="826">
        <v>1</v>
      </c>
      <c r="P387" s="825">
        <v>0</v>
      </c>
      <c r="Q387" s="827"/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50</v>
      </c>
      <c r="B388" s="822" t="s">
        <v>2042</v>
      </c>
      <c r="C388" s="822" t="s">
        <v>2048</v>
      </c>
      <c r="D388" s="823" t="s">
        <v>3207</v>
      </c>
      <c r="E388" s="824" t="s">
        <v>2062</v>
      </c>
      <c r="F388" s="822" t="s">
        <v>2043</v>
      </c>
      <c r="G388" s="822" t="s">
        <v>2676</v>
      </c>
      <c r="H388" s="822" t="s">
        <v>329</v>
      </c>
      <c r="I388" s="822" t="s">
        <v>2677</v>
      </c>
      <c r="J388" s="822" t="s">
        <v>2678</v>
      </c>
      <c r="K388" s="822" t="s">
        <v>2679</v>
      </c>
      <c r="L388" s="825">
        <v>51.71</v>
      </c>
      <c r="M388" s="825">
        <v>51.71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2042</v>
      </c>
      <c r="C389" s="822" t="s">
        <v>2048</v>
      </c>
      <c r="D389" s="823" t="s">
        <v>3207</v>
      </c>
      <c r="E389" s="824" t="s">
        <v>2062</v>
      </c>
      <c r="F389" s="822" t="s">
        <v>2043</v>
      </c>
      <c r="G389" s="822" t="s">
        <v>2396</v>
      </c>
      <c r="H389" s="822" t="s">
        <v>329</v>
      </c>
      <c r="I389" s="822" t="s">
        <v>2397</v>
      </c>
      <c r="J389" s="822" t="s">
        <v>2398</v>
      </c>
      <c r="K389" s="822" t="s">
        <v>2399</v>
      </c>
      <c r="L389" s="825">
        <v>0</v>
      </c>
      <c r="M389" s="825">
        <v>0</v>
      </c>
      <c r="N389" s="822">
        <v>1</v>
      </c>
      <c r="O389" s="826">
        <v>1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2042</v>
      </c>
      <c r="C390" s="822" t="s">
        <v>2048</v>
      </c>
      <c r="D390" s="823" t="s">
        <v>3207</v>
      </c>
      <c r="E390" s="824" t="s">
        <v>2062</v>
      </c>
      <c r="F390" s="822" t="s">
        <v>2043</v>
      </c>
      <c r="G390" s="822" t="s">
        <v>2110</v>
      </c>
      <c r="H390" s="822" t="s">
        <v>622</v>
      </c>
      <c r="I390" s="822" t="s">
        <v>1708</v>
      </c>
      <c r="J390" s="822" t="s">
        <v>1709</v>
      </c>
      <c r="K390" s="822" t="s">
        <v>1710</v>
      </c>
      <c r="L390" s="825">
        <v>93.43</v>
      </c>
      <c r="M390" s="825">
        <v>373.72</v>
      </c>
      <c r="N390" s="822">
        <v>4</v>
      </c>
      <c r="O390" s="826">
        <v>2</v>
      </c>
      <c r="P390" s="825">
        <v>186.86</v>
      </c>
      <c r="Q390" s="827">
        <v>0.5</v>
      </c>
      <c r="R390" s="822">
        <v>2</v>
      </c>
      <c r="S390" s="827">
        <v>0.5</v>
      </c>
      <c r="T390" s="826">
        <v>1</v>
      </c>
      <c r="U390" s="828">
        <v>0.5</v>
      </c>
    </row>
    <row r="391" spans="1:21" ht="14.45" customHeight="1" x14ac:dyDescent="0.2">
      <c r="A391" s="821">
        <v>50</v>
      </c>
      <c r="B391" s="822" t="s">
        <v>2042</v>
      </c>
      <c r="C391" s="822" t="s">
        <v>2048</v>
      </c>
      <c r="D391" s="823" t="s">
        <v>3207</v>
      </c>
      <c r="E391" s="824" t="s">
        <v>2062</v>
      </c>
      <c r="F391" s="822" t="s">
        <v>2043</v>
      </c>
      <c r="G391" s="822" t="s">
        <v>2110</v>
      </c>
      <c r="H391" s="822" t="s">
        <v>622</v>
      </c>
      <c r="I391" s="822" t="s">
        <v>1711</v>
      </c>
      <c r="J391" s="822" t="s">
        <v>1709</v>
      </c>
      <c r="K391" s="822" t="s">
        <v>1712</v>
      </c>
      <c r="L391" s="825">
        <v>186.87</v>
      </c>
      <c r="M391" s="825">
        <v>2989.92</v>
      </c>
      <c r="N391" s="822">
        <v>16</v>
      </c>
      <c r="O391" s="826">
        <v>4.5</v>
      </c>
      <c r="P391" s="825">
        <v>1494.96</v>
      </c>
      <c r="Q391" s="827">
        <v>0.5</v>
      </c>
      <c r="R391" s="822">
        <v>8</v>
      </c>
      <c r="S391" s="827">
        <v>0.5</v>
      </c>
      <c r="T391" s="826">
        <v>2.5</v>
      </c>
      <c r="U391" s="828">
        <v>0.55555555555555558</v>
      </c>
    </row>
    <row r="392" spans="1:21" ht="14.45" customHeight="1" x14ac:dyDescent="0.2">
      <c r="A392" s="821">
        <v>50</v>
      </c>
      <c r="B392" s="822" t="s">
        <v>2042</v>
      </c>
      <c r="C392" s="822" t="s">
        <v>2048</v>
      </c>
      <c r="D392" s="823" t="s">
        <v>3207</v>
      </c>
      <c r="E392" s="824" t="s">
        <v>2062</v>
      </c>
      <c r="F392" s="822" t="s">
        <v>2043</v>
      </c>
      <c r="G392" s="822" t="s">
        <v>2070</v>
      </c>
      <c r="H392" s="822" t="s">
        <v>329</v>
      </c>
      <c r="I392" s="822" t="s">
        <v>2680</v>
      </c>
      <c r="J392" s="822" t="s">
        <v>1314</v>
      </c>
      <c r="K392" s="822" t="s">
        <v>2072</v>
      </c>
      <c r="L392" s="825">
        <v>73.989999999999995</v>
      </c>
      <c r="M392" s="825">
        <v>517.92999999999995</v>
      </c>
      <c r="N392" s="822">
        <v>7</v>
      </c>
      <c r="O392" s="826">
        <v>2.5</v>
      </c>
      <c r="P392" s="825">
        <v>295.95999999999998</v>
      </c>
      <c r="Q392" s="827">
        <v>0.5714285714285714</v>
      </c>
      <c r="R392" s="822">
        <v>4</v>
      </c>
      <c r="S392" s="827">
        <v>0.5714285714285714</v>
      </c>
      <c r="T392" s="826">
        <v>1.5</v>
      </c>
      <c r="U392" s="828">
        <v>0.6</v>
      </c>
    </row>
    <row r="393" spans="1:21" ht="14.45" customHeight="1" x14ac:dyDescent="0.2">
      <c r="A393" s="821">
        <v>50</v>
      </c>
      <c r="B393" s="822" t="s">
        <v>2042</v>
      </c>
      <c r="C393" s="822" t="s">
        <v>2048</v>
      </c>
      <c r="D393" s="823" t="s">
        <v>3207</v>
      </c>
      <c r="E393" s="824" t="s">
        <v>2062</v>
      </c>
      <c r="F393" s="822" t="s">
        <v>2043</v>
      </c>
      <c r="G393" s="822" t="s">
        <v>2111</v>
      </c>
      <c r="H393" s="822" t="s">
        <v>329</v>
      </c>
      <c r="I393" s="822" t="s">
        <v>2112</v>
      </c>
      <c r="J393" s="822" t="s">
        <v>2113</v>
      </c>
      <c r="K393" s="822" t="s">
        <v>2114</v>
      </c>
      <c r="L393" s="825">
        <v>577.88</v>
      </c>
      <c r="M393" s="825">
        <v>1155.76</v>
      </c>
      <c r="N393" s="822">
        <v>2</v>
      </c>
      <c r="O393" s="826">
        <v>2</v>
      </c>
      <c r="P393" s="825">
        <v>1155.76</v>
      </c>
      <c r="Q393" s="827">
        <v>1</v>
      </c>
      <c r="R393" s="822">
        <v>2</v>
      </c>
      <c r="S393" s="827">
        <v>1</v>
      </c>
      <c r="T393" s="826">
        <v>2</v>
      </c>
      <c r="U393" s="828">
        <v>1</v>
      </c>
    </row>
    <row r="394" spans="1:21" ht="14.45" customHeight="1" x14ac:dyDescent="0.2">
      <c r="A394" s="821">
        <v>50</v>
      </c>
      <c r="B394" s="822" t="s">
        <v>2042</v>
      </c>
      <c r="C394" s="822" t="s">
        <v>2048</v>
      </c>
      <c r="D394" s="823" t="s">
        <v>3207</v>
      </c>
      <c r="E394" s="824" t="s">
        <v>2062</v>
      </c>
      <c r="F394" s="822" t="s">
        <v>2043</v>
      </c>
      <c r="G394" s="822" t="s">
        <v>2073</v>
      </c>
      <c r="H394" s="822" t="s">
        <v>329</v>
      </c>
      <c r="I394" s="822" t="s">
        <v>2681</v>
      </c>
      <c r="J394" s="822" t="s">
        <v>2116</v>
      </c>
      <c r="K394" s="822" t="s">
        <v>2682</v>
      </c>
      <c r="L394" s="825">
        <v>52.75</v>
      </c>
      <c r="M394" s="825">
        <v>791.25</v>
      </c>
      <c r="N394" s="822">
        <v>15</v>
      </c>
      <c r="O394" s="826">
        <v>12</v>
      </c>
      <c r="P394" s="825">
        <v>422</v>
      </c>
      <c r="Q394" s="827">
        <v>0.53333333333333333</v>
      </c>
      <c r="R394" s="822">
        <v>8</v>
      </c>
      <c r="S394" s="827">
        <v>0.53333333333333333</v>
      </c>
      <c r="T394" s="826">
        <v>7</v>
      </c>
      <c r="U394" s="828">
        <v>0.58333333333333337</v>
      </c>
    </row>
    <row r="395" spans="1:21" ht="14.45" customHeight="1" x14ac:dyDescent="0.2">
      <c r="A395" s="821">
        <v>50</v>
      </c>
      <c r="B395" s="822" t="s">
        <v>2042</v>
      </c>
      <c r="C395" s="822" t="s">
        <v>2048</v>
      </c>
      <c r="D395" s="823" t="s">
        <v>3207</v>
      </c>
      <c r="E395" s="824" t="s">
        <v>2062</v>
      </c>
      <c r="F395" s="822" t="s">
        <v>2043</v>
      </c>
      <c r="G395" s="822" t="s">
        <v>2073</v>
      </c>
      <c r="H395" s="822" t="s">
        <v>329</v>
      </c>
      <c r="I395" s="822" t="s">
        <v>2405</v>
      </c>
      <c r="J395" s="822" t="s">
        <v>2406</v>
      </c>
      <c r="K395" s="822" t="s">
        <v>2407</v>
      </c>
      <c r="L395" s="825">
        <v>52.75</v>
      </c>
      <c r="M395" s="825">
        <v>791.25</v>
      </c>
      <c r="N395" s="822">
        <v>15</v>
      </c>
      <c r="O395" s="826">
        <v>10.5</v>
      </c>
      <c r="P395" s="825">
        <v>422</v>
      </c>
      <c r="Q395" s="827">
        <v>0.53333333333333333</v>
      </c>
      <c r="R395" s="822">
        <v>8</v>
      </c>
      <c r="S395" s="827">
        <v>0.53333333333333333</v>
      </c>
      <c r="T395" s="826">
        <v>5</v>
      </c>
      <c r="U395" s="828">
        <v>0.47619047619047616</v>
      </c>
    </row>
    <row r="396" spans="1:21" ht="14.45" customHeight="1" x14ac:dyDescent="0.2">
      <c r="A396" s="821">
        <v>50</v>
      </c>
      <c r="B396" s="822" t="s">
        <v>2042</v>
      </c>
      <c r="C396" s="822" t="s">
        <v>2048</v>
      </c>
      <c r="D396" s="823" t="s">
        <v>3207</v>
      </c>
      <c r="E396" s="824" t="s">
        <v>2062</v>
      </c>
      <c r="F396" s="822" t="s">
        <v>2043</v>
      </c>
      <c r="G396" s="822" t="s">
        <v>2073</v>
      </c>
      <c r="H396" s="822" t="s">
        <v>329</v>
      </c>
      <c r="I396" s="822" t="s">
        <v>2490</v>
      </c>
      <c r="J396" s="822" t="s">
        <v>2406</v>
      </c>
      <c r="K396" s="822" t="s">
        <v>2491</v>
      </c>
      <c r="L396" s="825">
        <v>31.65</v>
      </c>
      <c r="M396" s="825">
        <v>126.6</v>
      </c>
      <c r="N396" s="822">
        <v>4</v>
      </c>
      <c r="O396" s="826">
        <v>2</v>
      </c>
      <c r="P396" s="825">
        <v>63.3</v>
      </c>
      <c r="Q396" s="827">
        <v>0.5</v>
      </c>
      <c r="R396" s="822">
        <v>2</v>
      </c>
      <c r="S396" s="827">
        <v>0.5</v>
      </c>
      <c r="T396" s="826">
        <v>1</v>
      </c>
      <c r="U396" s="828">
        <v>0.5</v>
      </c>
    </row>
    <row r="397" spans="1:21" ht="14.45" customHeight="1" x14ac:dyDescent="0.2">
      <c r="A397" s="821">
        <v>50</v>
      </c>
      <c r="B397" s="822" t="s">
        <v>2042</v>
      </c>
      <c r="C397" s="822" t="s">
        <v>2048</v>
      </c>
      <c r="D397" s="823" t="s">
        <v>3207</v>
      </c>
      <c r="E397" s="824" t="s">
        <v>2062</v>
      </c>
      <c r="F397" s="822" t="s">
        <v>2043</v>
      </c>
      <c r="G397" s="822" t="s">
        <v>2683</v>
      </c>
      <c r="H397" s="822" t="s">
        <v>329</v>
      </c>
      <c r="I397" s="822" t="s">
        <v>2684</v>
      </c>
      <c r="J397" s="822" t="s">
        <v>2685</v>
      </c>
      <c r="K397" s="822" t="s">
        <v>2686</v>
      </c>
      <c r="L397" s="825">
        <v>760.22</v>
      </c>
      <c r="M397" s="825">
        <v>1520.44</v>
      </c>
      <c r="N397" s="822">
        <v>2</v>
      </c>
      <c r="O397" s="826">
        <v>1</v>
      </c>
      <c r="P397" s="825">
        <v>1520.44</v>
      </c>
      <c r="Q397" s="827">
        <v>1</v>
      </c>
      <c r="R397" s="822">
        <v>2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50</v>
      </c>
      <c r="B398" s="822" t="s">
        <v>2042</v>
      </c>
      <c r="C398" s="822" t="s">
        <v>2048</v>
      </c>
      <c r="D398" s="823" t="s">
        <v>3207</v>
      </c>
      <c r="E398" s="824" t="s">
        <v>2062</v>
      </c>
      <c r="F398" s="822" t="s">
        <v>2043</v>
      </c>
      <c r="G398" s="822" t="s">
        <v>2687</v>
      </c>
      <c r="H398" s="822" t="s">
        <v>622</v>
      </c>
      <c r="I398" s="822" t="s">
        <v>1998</v>
      </c>
      <c r="J398" s="822" t="s">
        <v>1874</v>
      </c>
      <c r="K398" s="822" t="s">
        <v>1999</v>
      </c>
      <c r="L398" s="825">
        <v>366.31</v>
      </c>
      <c r="M398" s="825">
        <v>1465.24</v>
      </c>
      <c r="N398" s="822">
        <v>4</v>
      </c>
      <c r="O398" s="826">
        <v>1</v>
      </c>
      <c r="P398" s="825">
        <v>732.62</v>
      </c>
      <c r="Q398" s="827">
        <v>0.5</v>
      </c>
      <c r="R398" s="822">
        <v>2</v>
      </c>
      <c r="S398" s="827">
        <v>0.5</v>
      </c>
      <c r="T398" s="826">
        <v>0.5</v>
      </c>
      <c r="U398" s="828">
        <v>0.5</v>
      </c>
    </row>
    <row r="399" spans="1:21" ht="14.45" customHeight="1" x14ac:dyDescent="0.2">
      <c r="A399" s="821">
        <v>50</v>
      </c>
      <c r="B399" s="822" t="s">
        <v>2042</v>
      </c>
      <c r="C399" s="822" t="s">
        <v>2048</v>
      </c>
      <c r="D399" s="823" t="s">
        <v>3207</v>
      </c>
      <c r="E399" s="824" t="s">
        <v>2062</v>
      </c>
      <c r="F399" s="822" t="s">
        <v>2043</v>
      </c>
      <c r="G399" s="822" t="s">
        <v>2408</v>
      </c>
      <c r="H399" s="822" t="s">
        <v>622</v>
      </c>
      <c r="I399" s="822" t="s">
        <v>2409</v>
      </c>
      <c r="J399" s="822" t="s">
        <v>2410</v>
      </c>
      <c r="K399" s="822" t="s">
        <v>2411</v>
      </c>
      <c r="L399" s="825">
        <v>115.27</v>
      </c>
      <c r="M399" s="825">
        <v>230.54</v>
      </c>
      <c r="N399" s="822">
        <v>2</v>
      </c>
      <c r="O399" s="826">
        <v>0.5</v>
      </c>
      <c r="P399" s="825">
        <v>230.54</v>
      </c>
      <c r="Q399" s="827">
        <v>1</v>
      </c>
      <c r="R399" s="822">
        <v>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50</v>
      </c>
      <c r="B400" s="822" t="s">
        <v>2042</v>
      </c>
      <c r="C400" s="822" t="s">
        <v>2048</v>
      </c>
      <c r="D400" s="823" t="s">
        <v>3207</v>
      </c>
      <c r="E400" s="824" t="s">
        <v>2062</v>
      </c>
      <c r="F400" s="822" t="s">
        <v>2043</v>
      </c>
      <c r="G400" s="822" t="s">
        <v>2688</v>
      </c>
      <c r="H400" s="822" t="s">
        <v>329</v>
      </c>
      <c r="I400" s="822" t="s">
        <v>2689</v>
      </c>
      <c r="J400" s="822" t="s">
        <v>2690</v>
      </c>
      <c r="K400" s="822" t="s">
        <v>1884</v>
      </c>
      <c r="L400" s="825">
        <v>0</v>
      </c>
      <c r="M400" s="825">
        <v>0</v>
      </c>
      <c r="N400" s="822">
        <v>2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2042</v>
      </c>
      <c r="C401" s="822" t="s">
        <v>2048</v>
      </c>
      <c r="D401" s="823" t="s">
        <v>3207</v>
      </c>
      <c r="E401" s="824" t="s">
        <v>2062</v>
      </c>
      <c r="F401" s="822" t="s">
        <v>2043</v>
      </c>
      <c r="G401" s="822" t="s">
        <v>2691</v>
      </c>
      <c r="H401" s="822" t="s">
        <v>622</v>
      </c>
      <c r="I401" s="822" t="s">
        <v>2692</v>
      </c>
      <c r="J401" s="822" t="s">
        <v>2693</v>
      </c>
      <c r="K401" s="822" t="s">
        <v>2694</v>
      </c>
      <c r="L401" s="825">
        <v>103.64</v>
      </c>
      <c r="M401" s="825">
        <v>207.28</v>
      </c>
      <c r="N401" s="822">
        <v>2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2042</v>
      </c>
      <c r="C402" s="822" t="s">
        <v>2048</v>
      </c>
      <c r="D402" s="823" t="s">
        <v>3207</v>
      </c>
      <c r="E402" s="824" t="s">
        <v>2062</v>
      </c>
      <c r="F402" s="822" t="s">
        <v>2043</v>
      </c>
      <c r="G402" s="822" t="s">
        <v>2691</v>
      </c>
      <c r="H402" s="822" t="s">
        <v>622</v>
      </c>
      <c r="I402" s="822" t="s">
        <v>2695</v>
      </c>
      <c r="J402" s="822" t="s">
        <v>2693</v>
      </c>
      <c r="K402" s="822" t="s">
        <v>2696</v>
      </c>
      <c r="L402" s="825">
        <v>207.27</v>
      </c>
      <c r="M402" s="825">
        <v>207.27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50</v>
      </c>
      <c r="B403" s="822" t="s">
        <v>2042</v>
      </c>
      <c r="C403" s="822" t="s">
        <v>2048</v>
      </c>
      <c r="D403" s="823" t="s">
        <v>3207</v>
      </c>
      <c r="E403" s="824" t="s">
        <v>2062</v>
      </c>
      <c r="F403" s="822" t="s">
        <v>2043</v>
      </c>
      <c r="G403" s="822" t="s">
        <v>2263</v>
      </c>
      <c r="H403" s="822" t="s">
        <v>329</v>
      </c>
      <c r="I403" s="822" t="s">
        <v>2264</v>
      </c>
      <c r="J403" s="822" t="s">
        <v>2265</v>
      </c>
      <c r="K403" s="822" t="s">
        <v>2209</v>
      </c>
      <c r="L403" s="825">
        <v>176.32</v>
      </c>
      <c r="M403" s="825">
        <v>176.32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50</v>
      </c>
      <c r="B404" s="822" t="s">
        <v>2042</v>
      </c>
      <c r="C404" s="822" t="s">
        <v>2048</v>
      </c>
      <c r="D404" s="823" t="s">
        <v>3207</v>
      </c>
      <c r="E404" s="824" t="s">
        <v>2062</v>
      </c>
      <c r="F404" s="822" t="s">
        <v>2043</v>
      </c>
      <c r="G404" s="822" t="s">
        <v>2263</v>
      </c>
      <c r="H404" s="822" t="s">
        <v>329</v>
      </c>
      <c r="I404" s="822" t="s">
        <v>2697</v>
      </c>
      <c r="J404" s="822" t="s">
        <v>1463</v>
      </c>
      <c r="K404" s="822" t="s">
        <v>2605</v>
      </c>
      <c r="L404" s="825">
        <v>176.32</v>
      </c>
      <c r="M404" s="825">
        <v>176.32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2042</v>
      </c>
      <c r="C405" s="822" t="s">
        <v>2048</v>
      </c>
      <c r="D405" s="823" t="s">
        <v>3207</v>
      </c>
      <c r="E405" s="824" t="s">
        <v>2062</v>
      </c>
      <c r="F405" s="822" t="s">
        <v>2043</v>
      </c>
      <c r="G405" s="822" t="s">
        <v>2263</v>
      </c>
      <c r="H405" s="822" t="s">
        <v>329</v>
      </c>
      <c r="I405" s="822" t="s">
        <v>2698</v>
      </c>
      <c r="J405" s="822" t="s">
        <v>2699</v>
      </c>
      <c r="K405" s="822" t="s">
        <v>2700</v>
      </c>
      <c r="L405" s="825">
        <v>176.32</v>
      </c>
      <c r="M405" s="825">
        <v>352.64</v>
      </c>
      <c r="N405" s="822">
        <v>2</v>
      </c>
      <c r="O405" s="826">
        <v>2</v>
      </c>
      <c r="P405" s="825">
        <v>176.32</v>
      </c>
      <c r="Q405" s="827">
        <v>0.5</v>
      </c>
      <c r="R405" s="822">
        <v>1</v>
      </c>
      <c r="S405" s="827">
        <v>0.5</v>
      </c>
      <c r="T405" s="826">
        <v>1</v>
      </c>
      <c r="U405" s="828">
        <v>0.5</v>
      </c>
    </row>
    <row r="406" spans="1:21" ht="14.45" customHeight="1" x14ac:dyDescent="0.2">
      <c r="A406" s="821">
        <v>50</v>
      </c>
      <c r="B406" s="822" t="s">
        <v>2042</v>
      </c>
      <c r="C406" s="822" t="s">
        <v>2048</v>
      </c>
      <c r="D406" s="823" t="s">
        <v>3207</v>
      </c>
      <c r="E406" s="824" t="s">
        <v>2062</v>
      </c>
      <c r="F406" s="822" t="s">
        <v>2043</v>
      </c>
      <c r="G406" s="822" t="s">
        <v>2263</v>
      </c>
      <c r="H406" s="822" t="s">
        <v>329</v>
      </c>
      <c r="I406" s="822" t="s">
        <v>2701</v>
      </c>
      <c r="J406" s="822" t="s">
        <v>2699</v>
      </c>
      <c r="K406" s="822" t="s">
        <v>2702</v>
      </c>
      <c r="L406" s="825">
        <v>97.96</v>
      </c>
      <c r="M406" s="825">
        <v>97.96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2042</v>
      </c>
      <c r="C407" s="822" t="s">
        <v>2048</v>
      </c>
      <c r="D407" s="823" t="s">
        <v>3207</v>
      </c>
      <c r="E407" s="824" t="s">
        <v>2062</v>
      </c>
      <c r="F407" s="822" t="s">
        <v>2043</v>
      </c>
      <c r="G407" s="822" t="s">
        <v>2266</v>
      </c>
      <c r="H407" s="822" t="s">
        <v>622</v>
      </c>
      <c r="I407" s="822" t="s">
        <v>2267</v>
      </c>
      <c r="J407" s="822" t="s">
        <v>2268</v>
      </c>
      <c r="K407" s="822" t="s">
        <v>2269</v>
      </c>
      <c r="L407" s="825">
        <v>118.65</v>
      </c>
      <c r="M407" s="825">
        <v>474.6</v>
      </c>
      <c r="N407" s="822">
        <v>4</v>
      </c>
      <c r="O407" s="826">
        <v>3.5</v>
      </c>
      <c r="P407" s="825">
        <v>355.95000000000005</v>
      </c>
      <c r="Q407" s="827">
        <v>0.75000000000000011</v>
      </c>
      <c r="R407" s="822">
        <v>3</v>
      </c>
      <c r="S407" s="827">
        <v>0.75</v>
      </c>
      <c r="T407" s="826">
        <v>2.5</v>
      </c>
      <c r="U407" s="828">
        <v>0.7142857142857143</v>
      </c>
    </row>
    <row r="408" spans="1:21" ht="14.45" customHeight="1" x14ac:dyDescent="0.2">
      <c r="A408" s="821">
        <v>50</v>
      </c>
      <c r="B408" s="822" t="s">
        <v>2042</v>
      </c>
      <c r="C408" s="822" t="s">
        <v>2048</v>
      </c>
      <c r="D408" s="823" t="s">
        <v>3207</v>
      </c>
      <c r="E408" s="824" t="s">
        <v>2062</v>
      </c>
      <c r="F408" s="822" t="s">
        <v>2043</v>
      </c>
      <c r="G408" s="822" t="s">
        <v>2703</v>
      </c>
      <c r="H408" s="822" t="s">
        <v>622</v>
      </c>
      <c r="I408" s="822" t="s">
        <v>2704</v>
      </c>
      <c r="J408" s="822" t="s">
        <v>2705</v>
      </c>
      <c r="K408" s="822" t="s">
        <v>2706</v>
      </c>
      <c r="L408" s="825">
        <v>77.790000000000006</v>
      </c>
      <c r="M408" s="825">
        <v>77.790000000000006</v>
      </c>
      <c r="N408" s="822">
        <v>1</v>
      </c>
      <c r="O408" s="826">
        <v>1</v>
      </c>
      <c r="P408" s="825">
        <v>77.790000000000006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50</v>
      </c>
      <c r="B409" s="822" t="s">
        <v>2042</v>
      </c>
      <c r="C409" s="822" t="s">
        <v>2048</v>
      </c>
      <c r="D409" s="823" t="s">
        <v>3207</v>
      </c>
      <c r="E409" s="824" t="s">
        <v>2062</v>
      </c>
      <c r="F409" s="822" t="s">
        <v>2043</v>
      </c>
      <c r="G409" s="822" t="s">
        <v>2418</v>
      </c>
      <c r="H409" s="822" t="s">
        <v>329</v>
      </c>
      <c r="I409" s="822" t="s">
        <v>2707</v>
      </c>
      <c r="J409" s="822" t="s">
        <v>2499</v>
      </c>
      <c r="K409" s="822" t="s">
        <v>2708</v>
      </c>
      <c r="L409" s="825">
        <v>56.17</v>
      </c>
      <c r="M409" s="825">
        <v>112.34</v>
      </c>
      <c r="N409" s="822">
        <v>2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2042</v>
      </c>
      <c r="C410" s="822" t="s">
        <v>2048</v>
      </c>
      <c r="D410" s="823" t="s">
        <v>3207</v>
      </c>
      <c r="E410" s="824" t="s">
        <v>2062</v>
      </c>
      <c r="F410" s="822" t="s">
        <v>2043</v>
      </c>
      <c r="G410" s="822" t="s">
        <v>2418</v>
      </c>
      <c r="H410" s="822" t="s">
        <v>329</v>
      </c>
      <c r="I410" s="822" t="s">
        <v>2709</v>
      </c>
      <c r="J410" s="822" t="s">
        <v>2710</v>
      </c>
      <c r="K410" s="822" t="s">
        <v>2470</v>
      </c>
      <c r="L410" s="825">
        <v>43.21</v>
      </c>
      <c r="M410" s="825">
        <v>129.63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50</v>
      </c>
      <c r="B411" s="822" t="s">
        <v>2042</v>
      </c>
      <c r="C411" s="822" t="s">
        <v>2048</v>
      </c>
      <c r="D411" s="823" t="s">
        <v>3207</v>
      </c>
      <c r="E411" s="824" t="s">
        <v>2062</v>
      </c>
      <c r="F411" s="822" t="s">
        <v>2043</v>
      </c>
      <c r="G411" s="822" t="s">
        <v>2088</v>
      </c>
      <c r="H411" s="822" t="s">
        <v>329</v>
      </c>
      <c r="I411" s="822" t="s">
        <v>2419</v>
      </c>
      <c r="J411" s="822" t="s">
        <v>682</v>
      </c>
      <c r="K411" s="822" t="s">
        <v>1301</v>
      </c>
      <c r="L411" s="825">
        <v>38.04</v>
      </c>
      <c r="M411" s="825">
        <v>76.08</v>
      </c>
      <c r="N411" s="822">
        <v>2</v>
      </c>
      <c r="O411" s="826">
        <v>1.5</v>
      </c>
      <c r="P411" s="825">
        <v>38.04</v>
      </c>
      <c r="Q411" s="827">
        <v>0.5</v>
      </c>
      <c r="R411" s="822">
        <v>1</v>
      </c>
      <c r="S411" s="827">
        <v>0.5</v>
      </c>
      <c r="T411" s="826">
        <v>1</v>
      </c>
      <c r="U411" s="828">
        <v>0.66666666666666663</v>
      </c>
    </row>
    <row r="412" spans="1:21" ht="14.45" customHeight="1" x14ac:dyDescent="0.2">
      <c r="A412" s="821">
        <v>50</v>
      </c>
      <c r="B412" s="822" t="s">
        <v>2042</v>
      </c>
      <c r="C412" s="822" t="s">
        <v>2048</v>
      </c>
      <c r="D412" s="823" t="s">
        <v>3207</v>
      </c>
      <c r="E412" s="824" t="s">
        <v>2062</v>
      </c>
      <c r="F412" s="822" t="s">
        <v>2043</v>
      </c>
      <c r="G412" s="822" t="s">
        <v>2088</v>
      </c>
      <c r="H412" s="822" t="s">
        <v>329</v>
      </c>
      <c r="I412" s="822" t="s">
        <v>2711</v>
      </c>
      <c r="J412" s="822" t="s">
        <v>680</v>
      </c>
      <c r="K412" s="822" t="s">
        <v>681</v>
      </c>
      <c r="L412" s="825">
        <v>234.07</v>
      </c>
      <c r="M412" s="825">
        <v>936.28</v>
      </c>
      <c r="N412" s="822">
        <v>4</v>
      </c>
      <c r="O412" s="826">
        <v>3.5</v>
      </c>
      <c r="P412" s="825">
        <v>468.14</v>
      </c>
      <c r="Q412" s="827">
        <v>0.5</v>
      </c>
      <c r="R412" s="822">
        <v>2</v>
      </c>
      <c r="S412" s="827">
        <v>0.5</v>
      </c>
      <c r="T412" s="826">
        <v>2</v>
      </c>
      <c r="U412" s="828">
        <v>0.5714285714285714</v>
      </c>
    </row>
    <row r="413" spans="1:21" ht="14.45" customHeight="1" x14ac:dyDescent="0.2">
      <c r="A413" s="821">
        <v>50</v>
      </c>
      <c r="B413" s="822" t="s">
        <v>2042</v>
      </c>
      <c r="C413" s="822" t="s">
        <v>2048</v>
      </c>
      <c r="D413" s="823" t="s">
        <v>3207</v>
      </c>
      <c r="E413" s="824" t="s">
        <v>2062</v>
      </c>
      <c r="F413" s="822" t="s">
        <v>2043</v>
      </c>
      <c r="G413" s="822" t="s">
        <v>2088</v>
      </c>
      <c r="H413" s="822" t="s">
        <v>329</v>
      </c>
      <c r="I413" s="822" t="s">
        <v>2118</v>
      </c>
      <c r="J413" s="822" t="s">
        <v>682</v>
      </c>
      <c r="K413" s="822" t="s">
        <v>683</v>
      </c>
      <c r="L413" s="825">
        <v>58.52</v>
      </c>
      <c r="M413" s="825">
        <v>175.56</v>
      </c>
      <c r="N413" s="822">
        <v>3</v>
      </c>
      <c r="O413" s="826">
        <v>2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50</v>
      </c>
      <c r="B414" s="822" t="s">
        <v>2042</v>
      </c>
      <c r="C414" s="822" t="s">
        <v>2048</v>
      </c>
      <c r="D414" s="823" t="s">
        <v>3207</v>
      </c>
      <c r="E414" s="824" t="s">
        <v>2062</v>
      </c>
      <c r="F414" s="822" t="s">
        <v>2043</v>
      </c>
      <c r="G414" s="822" t="s">
        <v>2088</v>
      </c>
      <c r="H414" s="822" t="s">
        <v>329</v>
      </c>
      <c r="I414" s="822" t="s">
        <v>2712</v>
      </c>
      <c r="J414" s="822" t="s">
        <v>682</v>
      </c>
      <c r="K414" s="822" t="s">
        <v>681</v>
      </c>
      <c r="L414" s="825">
        <v>234.07</v>
      </c>
      <c r="M414" s="825">
        <v>234.07</v>
      </c>
      <c r="N414" s="822">
        <v>1</v>
      </c>
      <c r="O414" s="826">
        <v>1</v>
      </c>
      <c r="P414" s="825">
        <v>234.07</v>
      </c>
      <c r="Q414" s="827">
        <v>1</v>
      </c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50</v>
      </c>
      <c r="B415" s="822" t="s">
        <v>2042</v>
      </c>
      <c r="C415" s="822" t="s">
        <v>2048</v>
      </c>
      <c r="D415" s="823" t="s">
        <v>3207</v>
      </c>
      <c r="E415" s="824" t="s">
        <v>2062</v>
      </c>
      <c r="F415" s="822" t="s">
        <v>2043</v>
      </c>
      <c r="G415" s="822" t="s">
        <v>2088</v>
      </c>
      <c r="H415" s="822" t="s">
        <v>622</v>
      </c>
      <c r="I415" s="822" t="s">
        <v>1744</v>
      </c>
      <c r="J415" s="822" t="s">
        <v>680</v>
      </c>
      <c r="K415" s="822" t="s">
        <v>681</v>
      </c>
      <c r="L415" s="825">
        <v>234.07</v>
      </c>
      <c r="M415" s="825">
        <v>936.28</v>
      </c>
      <c r="N415" s="822">
        <v>4</v>
      </c>
      <c r="O415" s="826">
        <v>2</v>
      </c>
      <c r="P415" s="825">
        <v>702.21</v>
      </c>
      <c r="Q415" s="827">
        <v>0.75000000000000011</v>
      </c>
      <c r="R415" s="822">
        <v>3</v>
      </c>
      <c r="S415" s="827">
        <v>0.75</v>
      </c>
      <c r="T415" s="826">
        <v>1.5</v>
      </c>
      <c r="U415" s="828">
        <v>0.75</v>
      </c>
    </row>
    <row r="416" spans="1:21" ht="14.45" customHeight="1" x14ac:dyDescent="0.2">
      <c r="A416" s="821">
        <v>50</v>
      </c>
      <c r="B416" s="822" t="s">
        <v>2042</v>
      </c>
      <c r="C416" s="822" t="s">
        <v>2048</v>
      </c>
      <c r="D416" s="823" t="s">
        <v>3207</v>
      </c>
      <c r="E416" s="824" t="s">
        <v>2062</v>
      </c>
      <c r="F416" s="822" t="s">
        <v>2043</v>
      </c>
      <c r="G416" s="822" t="s">
        <v>2088</v>
      </c>
      <c r="H416" s="822" t="s">
        <v>622</v>
      </c>
      <c r="I416" s="822" t="s">
        <v>2713</v>
      </c>
      <c r="J416" s="822" t="s">
        <v>682</v>
      </c>
      <c r="K416" s="822" t="s">
        <v>2278</v>
      </c>
      <c r="L416" s="825">
        <v>117.03</v>
      </c>
      <c r="M416" s="825">
        <v>117.03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2042</v>
      </c>
      <c r="C417" s="822" t="s">
        <v>2048</v>
      </c>
      <c r="D417" s="823" t="s">
        <v>3207</v>
      </c>
      <c r="E417" s="824" t="s">
        <v>2062</v>
      </c>
      <c r="F417" s="822" t="s">
        <v>2043</v>
      </c>
      <c r="G417" s="822" t="s">
        <v>2088</v>
      </c>
      <c r="H417" s="822" t="s">
        <v>622</v>
      </c>
      <c r="I417" s="822" t="s">
        <v>1949</v>
      </c>
      <c r="J417" s="822" t="s">
        <v>682</v>
      </c>
      <c r="K417" s="822" t="s">
        <v>683</v>
      </c>
      <c r="L417" s="825">
        <v>58.52</v>
      </c>
      <c r="M417" s="825">
        <v>58.52</v>
      </c>
      <c r="N417" s="822">
        <v>1</v>
      </c>
      <c r="O417" s="826">
        <v>1</v>
      </c>
      <c r="P417" s="825">
        <v>58.52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50</v>
      </c>
      <c r="B418" s="822" t="s">
        <v>2042</v>
      </c>
      <c r="C418" s="822" t="s">
        <v>2048</v>
      </c>
      <c r="D418" s="823" t="s">
        <v>3207</v>
      </c>
      <c r="E418" s="824" t="s">
        <v>2062</v>
      </c>
      <c r="F418" s="822" t="s">
        <v>2043</v>
      </c>
      <c r="G418" s="822" t="s">
        <v>2088</v>
      </c>
      <c r="H418" s="822" t="s">
        <v>622</v>
      </c>
      <c r="I418" s="822" t="s">
        <v>2714</v>
      </c>
      <c r="J418" s="822" t="s">
        <v>682</v>
      </c>
      <c r="K418" s="822" t="s">
        <v>681</v>
      </c>
      <c r="L418" s="825">
        <v>234.07</v>
      </c>
      <c r="M418" s="825">
        <v>234.07</v>
      </c>
      <c r="N418" s="822">
        <v>1</v>
      </c>
      <c r="O418" s="826">
        <v>0.5</v>
      </c>
      <c r="P418" s="825">
        <v>234.07</v>
      </c>
      <c r="Q418" s="827">
        <v>1</v>
      </c>
      <c r="R418" s="822">
        <v>1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50</v>
      </c>
      <c r="B419" s="822" t="s">
        <v>2042</v>
      </c>
      <c r="C419" s="822" t="s">
        <v>2048</v>
      </c>
      <c r="D419" s="823" t="s">
        <v>3207</v>
      </c>
      <c r="E419" s="824" t="s">
        <v>2062</v>
      </c>
      <c r="F419" s="822" t="s">
        <v>2043</v>
      </c>
      <c r="G419" s="822" t="s">
        <v>2715</v>
      </c>
      <c r="H419" s="822" t="s">
        <v>329</v>
      </c>
      <c r="I419" s="822" t="s">
        <v>2716</v>
      </c>
      <c r="J419" s="822" t="s">
        <v>812</v>
      </c>
      <c r="K419" s="822" t="s">
        <v>2717</v>
      </c>
      <c r="L419" s="825">
        <v>92.04</v>
      </c>
      <c r="M419" s="825">
        <v>92.04</v>
      </c>
      <c r="N419" s="822">
        <v>1</v>
      </c>
      <c r="O419" s="826">
        <v>1</v>
      </c>
      <c r="P419" s="825">
        <v>92.04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50</v>
      </c>
      <c r="B420" s="822" t="s">
        <v>2042</v>
      </c>
      <c r="C420" s="822" t="s">
        <v>2048</v>
      </c>
      <c r="D420" s="823" t="s">
        <v>3207</v>
      </c>
      <c r="E420" s="824" t="s">
        <v>2062</v>
      </c>
      <c r="F420" s="822" t="s">
        <v>2043</v>
      </c>
      <c r="G420" s="822" t="s">
        <v>2715</v>
      </c>
      <c r="H420" s="822" t="s">
        <v>622</v>
      </c>
      <c r="I420" s="822" t="s">
        <v>2718</v>
      </c>
      <c r="J420" s="822" t="s">
        <v>2719</v>
      </c>
      <c r="K420" s="822" t="s">
        <v>2720</v>
      </c>
      <c r="L420" s="825">
        <v>141.25</v>
      </c>
      <c r="M420" s="825">
        <v>141.25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50</v>
      </c>
      <c r="B421" s="822" t="s">
        <v>2042</v>
      </c>
      <c r="C421" s="822" t="s">
        <v>2048</v>
      </c>
      <c r="D421" s="823" t="s">
        <v>3207</v>
      </c>
      <c r="E421" s="824" t="s">
        <v>2062</v>
      </c>
      <c r="F421" s="822" t="s">
        <v>2043</v>
      </c>
      <c r="G421" s="822" t="s">
        <v>2721</v>
      </c>
      <c r="H421" s="822" t="s">
        <v>622</v>
      </c>
      <c r="I421" s="822" t="s">
        <v>2722</v>
      </c>
      <c r="J421" s="822" t="s">
        <v>2723</v>
      </c>
      <c r="K421" s="822" t="s">
        <v>2724</v>
      </c>
      <c r="L421" s="825">
        <v>234.32</v>
      </c>
      <c r="M421" s="825">
        <v>234.32</v>
      </c>
      <c r="N421" s="822">
        <v>1</v>
      </c>
      <c r="O421" s="826">
        <v>1</v>
      </c>
      <c r="P421" s="825">
        <v>234.32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50</v>
      </c>
      <c r="B422" s="822" t="s">
        <v>2042</v>
      </c>
      <c r="C422" s="822" t="s">
        <v>2048</v>
      </c>
      <c r="D422" s="823" t="s">
        <v>3207</v>
      </c>
      <c r="E422" s="824" t="s">
        <v>2062</v>
      </c>
      <c r="F422" s="822" t="s">
        <v>2043</v>
      </c>
      <c r="G422" s="822" t="s">
        <v>2721</v>
      </c>
      <c r="H422" s="822" t="s">
        <v>329</v>
      </c>
      <c r="I422" s="822" t="s">
        <v>2725</v>
      </c>
      <c r="J422" s="822" t="s">
        <v>2726</v>
      </c>
      <c r="K422" s="822" t="s">
        <v>2727</v>
      </c>
      <c r="L422" s="825">
        <v>459.26</v>
      </c>
      <c r="M422" s="825">
        <v>918.52</v>
      </c>
      <c r="N422" s="822">
        <v>2</v>
      </c>
      <c r="O422" s="826">
        <v>1.5</v>
      </c>
      <c r="P422" s="825">
        <v>459.26</v>
      </c>
      <c r="Q422" s="827">
        <v>0.5</v>
      </c>
      <c r="R422" s="822">
        <v>1</v>
      </c>
      <c r="S422" s="827">
        <v>0.5</v>
      </c>
      <c r="T422" s="826">
        <v>1</v>
      </c>
      <c r="U422" s="828">
        <v>0.66666666666666663</v>
      </c>
    </row>
    <row r="423" spans="1:21" ht="14.45" customHeight="1" x14ac:dyDescent="0.2">
      <c r="A423" s="821">
        <v>50</v>
      </c>
      <c r="B423" s="822" t="s">
        <v>2042</v>
      </c>
      <c r="C423" s="822" t="s">
        <v>2048</v>
      </c>
      <c r="D423" s="823" t="s">
        <v>3207</v>
      </c>
      <c r="E423" s="824" t="s">
        <v>2062</v>
      </c>
      <c r="F423" s="822" t="s">
        <v>2043</v>
      </c>
      <c r="G423" s="822" t="s">
        <v>2121</v>
      </c>
      <c r="H423" s="822" t="s">
        <v>622</v>
      </c>
      <c r="I423" s="822" t="s">
        <v>1695</v>
      </c>
      <c r="J423" s="822" t="s">
        <v>858</v>
      </c>
      <c r="K423" s="822" t="s">
        <v>1696</v>
      </c>
      <c r="L423" s="825">
        <v>1847.49</v>
      </c>
      <c r="M423" s="825">
        <v>5542.47</v>
      </c>
      <c r="N423" s="822">
        <v>3</v>
      </c>
      <c r="O423" s="826">
        <v>1.5</v>
      </c>
      <c r="P423" s="825">
        <v>5542.47</v>
      </c>
      <c r="Q423" s="827">
        <v>1</v>
      </c>
      <c r="R423" s="822">
        <v>3</v>
      </c>
      <c r="S423" s="827">
        <v>1</v>
      </c>
      <c r="T423" s="826">
        <v>1.5</v>
      </c>
      <c r="U423" s="828">
        <v>1</v>
      </c>
    </row>
    <row r="424" spans="1:21" ht="14.45" customHeight="1" x14ac:dyDescent="0.2">
      <c r="A424" s="821">
        <v>50</v>
      </c>
      <c r="B424" s="822" t="s">
        <v>2042</v>
      </c>
      <c r="C424" s="822" t="s">
        <v>2048</v>
      </c>
      <c r="D424" s="823" t="s">
        <v>3207</v>
      </c>
      <c r="E424" s="824" t="s">
        <v>2062</v>
      </c>
      <c r="F424" s="822" t="s">
        <v>2043</v>
      </c>
      <c r="G424" s="822" t="s">
        <v>2091</v>
      </c>
      <c r="H424" s="822" t="s">
        <v>329</v>
      </c>
      <c r="I424" s="822" t="s">
        <v>2728</v>
      </c>
      <c r="J424" s="822" t="s">
        <v>2093</v>
      </c>
      <c r="K424" s="822" t="s">
        <v>2278</v>
      </c>
      <c r="L424" s="825">
        <v>88.07</v>
      </c>
      <c r="M424" s="825">
        <v>352.28</v>
      </c>
      <c r="N424" s="822">
        <v>4</v>
      </c>
      <c r="O424" s="826">
        <v>1</v>
      </c>
      <c r="P424" s="825">
        <v>352.28</v>
      </c>
      <c r="Q424" s="827">
        <v>1</v>
      </c>
      <c r="R424" s="822">
        <v>4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50</v>
      </c>
      <c r="B425" s="822" t="s">
        <v>2042</v>
      </c>
      <c r="C425" s="822" t="s">
        <v>2048</v>
      </c>
      <c r="D425" s="823" t="s">
        <v>3207</v>
      </c>
      <c r="E425" s="824" t="s">
        <v>2062</v>
      </c>
      <c r="F425" s="822" t="s">
        <v>2043</v>
      </c>
      <c r="G425" s="822" t="s">
        <v>2503</v>
      </c>
      <c r="H425" s="822" t="s">
        <v>622</v>
      </c>
      <c r="I425" s="822" t="s">
        <v>2729</v>
      </c>
      <c r="J425" s="822" t="s">
        <v>2505</v>
      </c>
      <c r="K425" s="822" t="s">
        <v>2730</v>
      </c>
      <c r="L425" s="825">
        <v>114.65</v>
      </c>
      <c r="M425" s="825">
        <v>114.65</v>
      </c>
      <c r="N425" s="822">
        <v>1</v>
      </c>
      <c r="O425" s="826">
        <v>1</v>
      </c>
      <c r="P425" s="825">
        <v>114.65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50</v>
      </c>
      <c r="B426" s="822" t="s">
        <v>2042</v>
      </c>
      <c r="C426" s="822" t="s">
        <v>2048</v>
      </c>
      <c r="D426" s="823" t="s">
        <v>3207</v>
      </c>
      <c r="E426" s="824" t="s">
        <v>2062</v>
      </c>
      <c r="F426" s="822" t="s">
        <v>2043</v>
      </c>
      <c r="G426" s="822" t="s">
        <v>2279</v>
      </c>
      <c r="H426" s="822" t="s">
        <v>329</v>
      </c>
      <c r="I426" s="822" t="s">
        <v>2280</v>
      </c>
      <c r="J426" s="822" t="s">
        <v>2281</v>
      </c>
      <c r="K426" s="822" t="s">
        <v>2282</v>
      </c>
      <c r="L426" s="825">
        <v>35.25</v>
      </c>
      <c r="M426" s="825">
        <v>141</v>
      </c>
      <c r="N426" s="822">
        <v>4</v>
      </c>
      <c r="O426" s="826">
        <v>2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2042</v>
      </c>
      <c r="C427" s="822" t="s">
        <v>2048</v>
      </c>
      <c r="D427" s="823" t="s">
        <v>3207</v>
      </c>
      <c r="E427" s="824" t="s">
        <v>2062</v>
      </c>
      <c r="F427" s="822" t="s">
        <v>2043</v>
      </c>
      <c r="G427" s="822" t="s">
        <v>2279</v>
      </c>
      <c r="H427" s="822" t="s">
        <v>329</v>
      </c>
      <c r="I427" s="822" t="s">
        <v>2422</v>
      </c>
      <c r="J427" s="822" t="s">
        <v>1011</v>
      </c>
      <c r="K427" s="822" t="s">
        <v>2423</v>
      </c>
      <c r="L427" s="825">
        <v>35.25</v>
      </c>
      <c r="M427" s="825">
        <v>141</v>
      </c>
      <c r="N427" s="822">
        <v>4</v>
      </c>
      <c r="O427" s="826">
        <v>1.5</v>
      </c>
      <c r="P427" s="825">
        <v>70.5</v>
      </c>
      <c r="Q427" s="827">
        <v>0.5</v>
      </c>
      <c r="R427" s="822">
        <v>2</v>
      </c>
      <c r="S427" s="827">
        <v>0.5</v>
      </c>
      <c r="T427" s="826">
        <v>1</v>
      </c>
      <c r="U427" s="828">
        <v>0.66666666666666663</v>
      </c>
    </row>
    <row r="428" spans="1:21" ht="14.45" customHeight="1" x14ac:dyDescent="0.2">
      <c r="A428" s="821">
        <v>50</v>
      </c>
      <c r="B428" s="822" t="s">
        <v>2042</v>
      </c>
      <c r="C428" s="822" t="s">
        <v>2048</v>
      </c>
      <c r="D428" s="823" t="s">
        <v>3207</v>
      </c>
      <c r="E428" s="824" t="s">
        <v>2062</v>
      </c>
      <c r="F428" s="822" t="s">
        <v>2043</v>
      </c>
      <c r="G428" s="822" t="s">
        <v>2283</v>
      </c>
      <c r="H428" s="822" t="s">
        <v>622</v>
      </c>
      <c r="I428" s="822" t="s">
        <v>2284</v>
      </c>
      <c r="J428" s="822" t="s">
        <v>1763</v>
      </c>
      <c r="K428" s="822" t="s">
        <v>2285</v>
      </c>
      <c r="L428" s="825">
        <v>103.64</v>
      </c>
      <c r="M428" s="825">
        <v>414.56</v>
      </c>
      <c r="N428" s="822">
        <v>4</v>
      </c>
      <c r="O428" s="826">
        <v>1.5</v>
      </c>
      <c r="P428" s="825">
        <v>207.28</v>
      </c>
      <c r="Q428" s="827">
        <v>0.5</v>
      </c>
      <c r="R428" s="822">
        <v>2</v>
      </c>
      <c r="S428" s="827">
        <v>0.5</v>
      </c>
      <c r="T428" s="826">
        <v>0.5</v>
      </c>
      <c r="U428" s="828">
        <v>0.33333333333333331</v>
      </c>
    </row>
    <row r="429" spans="1:21" ht="14.45" customHeight="1" x14ac:dyDescent="0.2">
      <c r="A429" s="821">
        <v>50</v>
      </c>
      <c r="B429" s="822" t="s">
        <v>2042</v>
      </c>
      <c r="C429" s="822" t="s">
        <v>2048</v>
      </c>
      <c r="D429" s="823" t="s">
        <v>3207</v>
      </c>
      <c r="E429" s="824" t="s">
        <v>2062</v>
      </c>
      <c r="F429" s="822" t="s">
        <v>2043</v>
      </c>
      <c r="G429" s="822" t="s">
        <v>2122</v>
      </c>
      <c r="H429" s="822" t="s">
        <v>329</v>
      </c>
      <c r="I429" s="822" t="s">
        <v>2511</v>
      </c>
      <c r="J429" s="822" t="s">
        <v>887</v>
      </c>
      <c r="K429" s="822" t="s">
        <v>2512</v>
      </c>
      <c r="L429" s="825">
        <v>185.26</v>
      </c>
      <c r="M429" s="825">
        <v>185.26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2042</v>
      </c>
      <c r="C430" s="822" t="s">
        <v>2048</v>
      </c>
      <c r="D430" s="823" t="s">
        <v>3207</v>
      </c>
      <c r="E430" s="824" t="s">
        <v>2062</v>
      </c>
      <c r="F430" s="822" t="s">
        <v>2043</v>
      </c>
      <c r="G430" s="822" t="s">
        <v>2122</v>
      </c>
      <c r="H430" s="822" t="s">
        <v>329</v>
      </c>
      <c r="I430" s="822" t="s">
        <v>2511</v>
      </c>
      <c r="J430" s="822" t="s">
        <v>887</v>
      </c>
      <c r="K430" s="822" t="s">
        <v>2512</v>
      </c>
      <c r="L430" s="825">
        <v>87.98</v>
      </c>
      <c r="M430" s="825">
        <v>87.98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50</v>
      </c>
      <c r="B431" s="822" t="s">
        <v>2042</v>
      </c>
      <c r="C431" s="822" t="s">
        <v>2048</v>
      </c>
      <c r="D431" s="823" t="s">
        <v>3207</v>
      </c>
      <c r="E431" s="824" t="s">
        <v>2062</v>
      </c>
      <c r="F431" s="822" t="s">
        <v>2043</v>
      </c>
      <c r="G431" s="822" t="s">
        <v>2122</v>
      </c>
      <c r="H431" s="822" t="s">
        <v>329</v>
      </c>
      <c r="I431" s="822" t="s">
        <v>2731</v>
      </c>
      <c r="J431" s="822" t="s">
        <v>887</v>
      </c>
      <c r="K431" s="822" t="s">
        <v>2512</v>
      </c>
      <c r="L431" s="825">
        <v>301.2</v>
      </c>
      <c r="M431" s="825">
        <v>301.2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50</v>
      </c>
      <c r="B432" s="822" t="s">
        <v>2042</v>
      </c>
      <c r="C432" s="822" t="s">
        <v>2048</v>
      </c>
      <c r="D432" s="823" t="s">
        <v>3207</v>
      </c>
      <c r="E432" s="824" t="s">
        <v>2062</v>
      </c>
      <c r="F432" s="822" t="s">
        <v>2043</v>
      </c>
      <c r="G432" s="822" t="s">
        <v>2732</v>
      </c>
      <c r="H432" s="822" t="s">
        <v>329</v>
      </c>
      <c r="I432" s="822" t="s">
        <v>2733</v>
      </c>
      <c r="J432" s="822" t="s">
        <v>2734</v>
      </c>
      <c r="K432" s="822" t="s">
        <v>2735</v>
      </c>
      <c r="L432" s="825">
        <v>119.84</v>
      </c>
      <c r="M432" s="825">
        <v>119.84</v>
      </c>
      <c r="N432" s="822">
        <v>1</v>
      </c>
      <c r="O432" s="826">
        <v>0.5</v>
      </c>
      <c r="P432" s="825">
        <v>119.84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50</v>
      </c>
      <c r="B433" s="822" t="s">
        <v>2042</v>
      </c>
      <c r="C433" s="822" t="s">
        <v>2048</v>
      </c>
      <c r="D433" s="823" t="s">
        <v>3207</v>
      </c>
      <c r="E433" s="824" t="s">
        <v>2062</v>
      </c>
      <c r="F433" s="822" t="s">
        <v>2043</v>
      </c>
      <c r="G433" s="822" t="s">
        <v>2128</v>
      </c>
      <c r="H433" s="822" t="s">
        <v>329</v>
      </c>
      <c r="I433" s="822" t="s">
        <v>2129</v>
      </c>
      <c r="J433" s="822" t="s">
        <v>734</v>
      </c>
      <c r="K433" s="822" t="s">
        <v>2130</v>
      </c>
      <c r="L433" s="825">
        <v>27.37</v>
      </c>
      <c r="M433" s="825">
        <v>82.11</v>
      </c>
      <c r="N433" s="822">
        <v>3</v>
      </c>
      <c r="O433" s="826">
        <v>1.5</v>
      </c>
      <c r="P433" s="825">
        <v>54.74</v>
      </c>
      <c r="Q433" s="827">
        <v>0.66666666666666674</v>
      </c>
      <c r="R433" s="822">
        <v>2</v>
      </c>
      <c r="S433" s="827">
        <v>0.66666666666666663</v>
      </c>
      <c r="T433" s="826">
        <v>1</v>
      </c>
      <c r="U433" s="828">
        <v>0.66666666666666663</v>
      </c>
    </row>
    <row r="434" spans="1:21" ht="14.45" customHeight="1" x14ac:dyDescent="0.2">
      <c r="A434" s="821">
        <v>50</v>
      </c>
      <c r="B434" s="822" t="s">
        <v>2042</v>
      </c>
      <c r="C434" s="822" t="s">
        <v>2048</v>
      </c>
      <c r="D434" s="823" t="s">
        <v>3207</v>
      </c>
      <c r="E434" s="824" t="s">
        <v>2062</v>
      </c>
      <c r="F434" s="822" t="s">
        <v>2043</v>
      </c>
      <c r="G434" s="822" t="s">
        <v>2128</v>
      </c>
      <c r="H434" s="822" t="s">
        <v>622</v>
      </c>
      <c r="I434" s="822" t="s">
        <v>1663</v>
      </c>
      <c r="J434" s="822" t="s">
        <v>734</v>
      </c>
      <c r="K434" s="822" t="s">
        <v>1664</v>
      </c>
      <c r="L434" s="825">
        <v>48.89</v>
      </c>
      <c r="M434" s="825">
        <v>195.56</v>
      </c>
      <c r="N434" s="822">
        <v>4</v>
      </c>
      <c r="O434" s="826">
        <v>2.5</v>
      </c>
      <c r="P434" s="825">
        <v>97.78</v>
      </c>
      <c r="Q434" s="827">
        <v>0.5</v>
      </c>
      <c r="R434" s="822">
        <v>2</v>
      </c>
      <c r="S434" s="827">
        <v>0.5</v>
      </c>
      <c r="T434" s="826">
        <v>1</v>
      </c>
      <c r="U434" s="828">
        <v>0.4</v>
      </c>
    </row>
    <row r="435" spans="1:21" ht="14.45" customHeight="1" x14ac:dyDescent="0.2">
      <c r="A435" s="821">
        <v>50</v>
      </c>
      <c r="B435" s="822" t="s">
        <v>2042</v>
      </c>
      <c r="C435" s="822" t="s">
        <v>2048</v>
      </c>
      <c r="D435" s="823" t="s">
        <v>3207</v>
      </c>
      <c r="E435" s="824" t="s">
        <v>2062</v>
      </c>
      <c r="F435" s="822" t="s">
        <v>2043</v>
      </c>
      <c r="G435" s="822" t="s">
        <v>2128</v>
      </c>
      <c r="H435" s="822" t="s">
        <v>329</v>
      </c>
      <c r="I435" s="822" t="s">
        <v>2286</v>
      </c>
      <c r="J435" s="822" t="s">
        <v>734</v>
      </c>
      <c r="K435" s="822" t="s">
        <v>735</v>
      </c>
      <c r="L435" s="825">
        <v>205.84</v>
      </c>
      <c r="M435" s="825">
        <v>1852.56</v>
      </c>
      <c r="N435" s="822">
        <v>9</v>
      </c>
      <c r="O435" s="826">
        <v>5.5</v>
      </c>
      <c r="P435" s="825">
        <v>823.36</v>
      </c>
      <c r="Q435" s="827">
        <v>0.44444444444444448</v>
      </c>
      <c r="R435" s="822">
        <v>4</v>
      </c>
      <c r="S435" s="827">
        <v>0.44444444444444442</v>
      </c>
      <c r="T435" s="826">
        <v>2</v>
      </c>
      <c r="U435" s="828">
        <v>0.36363636363636365</v>
      </c>
    </row>
    <row r="436" spans="1:21" ht="14.45" customHeight="1" x14ac:dyDescent="0.2">
      <c r="A436" s="821">
        <v>50</v>
      </c>
      <c r="B436" s="822" t="s">
        <v>2042</v>
      </c>
      <c r="C436" s="822" t="s">
        <v>2048</v>
      </c>
      <c r="D436" s="823" t="s">
        <v>3207</v>
      </c>
      <c r="E436" s="824" t="s">
        <v>2062</v>
      </c>
      <c r="F436" s="822" t="s">
        <v>2043</v>
      </c>
      <c r="G436" s="822" t="s">
        <v>2128</v>
      </c>
      <c r="H436" s="822" t="s">
        <v>329</v>
      </c>
      <c r="I436" s="822" t="s">
        <v>2286</v>
      </c>
      <c r="J436" s="822" t="s">
        <v>734</v>
      </c>
      <c r="K436" s="822" t="s">
        <v>735</v>
      </c>
      <c r="L436" s="825">
        <v>97.76</v>
      </c>
      <c r="M436" s="825">
        <v>879.84</v>
      </c>
      <c r="N436" s="822">
        <v>9</v>
      </c>
      <c r="O436" s="826">
        <v>4.5</v>
      </c>
      <c r="P436" s="825">
        <v>391.04</v>
      </c>
      <c r="Q436" s="827">
        <v>0.44444444444444448</v>
      </c>
      <c r="R436" s="822">
        <v>4</v>
      </c>
      <c r="S436" s="827">
        <v>0.44444444444444442</v>
      </c>
      <c r="T436" s="826">
        <v>2</v>
      </c>
      <c r="U436" s="828">
        <v>0.44444444444444442</v>
      </c>
    </row>
    <row r="437" spans="1:21" ht="14.45" customHeight="1" x14ac:dyDescent="0.2">
      <c r="A437" s="821">
        <v>50</v>
      </c>
      <c r="B437" s="822" t="s">
        <v>2042</v>
      </c>
      <c r="C437" s="822" t="s">
        <v>2048</v>
      </c>
      <c r="D437" s="823" t="s">
        <v>3207</v>
      </c>
      <c r="E437" s="824" t="s">
        <v>2062</v>
      </c>
      <c r="F437" s="822" t="s">
        <v>2043</v>
      </c>
      <c r="G437" s="822" t="s">
        <v>2128</v>
      </c>
      <c r="H437" s="822" t="s">
        <v>622</v>
      </c>
      <c r="I437" s="822" t="s">
        <v>2131</v>
      </c>
      <c r="J437" s="822" t="s">
        <v>734</v>
      </c>
      <c r="K437" s="822" t="s">
        <v>2132</v>
      </c>
      <c r="L437" s="825">
        <v>13.68</v>
      </c>
      <c r="M437" s="825">
        <v>13.68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2042</v>
      </c>
      <c r="C438" s="822" t="s">
        <v>2048</v>
      </c>
      <c r="D438" s="823" t="s">
        <v>3207</v>
      </c>
      <c r="E438" s="824" t="s">
        <v>2062</v>
      </c>
      <c r="F438" s="822" t="s">
        <v>2043</v>
      </c>
      <c r="G438" s="822" t="s">
        <v>2287</v>
      </c>
      <c r="H438" s="822" t="s">
        <v>329</v>
      </c>
      <c r="I438" s="822" t="s">
        <v>2736</v>
      </c>
      <c r="J438" s="822" t="s">
        <v>2737</v>
      </c>
      <c r="K438" s="822" t="s">
        <v>621</v>
      </c>
      <c r="L438" s="825">
        <v>173.31</v>
      </c>
      <c r="M438" s="825">
        <v>346.62</v>
      </c>
      <c r="N438" s="822">
        <v>2</v>
      </c>
      <c r="O438" s="826">
        <v>1</v>
      </c>
      <c r="P438" s="825">
        <v>346.62</v>
      </c>
      <c r="Q438" s="827">
        <v>1</v>
      </c>
      <c r="R438" s="822">
        <v>2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50</v>
      </c>
      <c r="B439" s="822" t="s">
        <v>2042</v>
      </c>
      <c r="C439" s="822" t="s">
        <v>2048</v>
      </c>
      <c r="D439" s="823" t="s">
        <v>3207</v>
      </c>
      <c r="E439" s="824" t="s">
        <v>2062</v>
      </c>
      <c r="F439" s="822" t="s">
        <v>2043</v>
      </c>
      <c r="G439" s="822" t="s">
        <v>2076</v>
      </c>
      <c r="H439" s="822" t="s">
        <v>622</v>
      </c>
      <c r="I439" s="822" t="s">
        <v>1766</v>
      </c>
      <c r="J439" s="822" t="s">
        <v>1049</v>
      </c>
      <c r="K439" s="822" t="s">
        <v>1767</v>
      </c>
      <c r="L439" s="825">
        <v>103.4</v>
      </c>
      <c r="M439" s="825">
        <v>620.4</v>
      </c>
      <c r="N439" s="822">
        <v>6</v>
      </c>
      <c r="O439" s="826">
        <v>4</v>
      </c>
      <c r="P439" s="825">
        <v>103.4</v>
      </c>
      <c r="Q439" s="827">
        <v>0.16666666666666669</v>
      </c>
      <c r="R439" s="822">
        <v>1</v>
      </c>
      <c r="S439" s="827">
        <v>0.16666666666666666</v>
      </c>
      <c r="T439" s="826">
        <v>0.5</v>
      </c>
      <c r="U439" s="828">
        <v>0.125</v>
      </c>
    </row>
    <row r="440" spans="1:21" ht="14.45" customHeight="1" x14ac:dyDescent="0.2">
      <c r="A440" s="821">
        <v>50</v>
      </c>
      <c r="B440" s="822" t="s">
        <v>2042</v>
      </c>
      <c r="C440" s="822" t="s">
        <v>2048</v>
      </c>
      <c r="D440" s="823" t="s">
        <v>3207</v>
      </c>
      <c r="E440" s="824" t="s">
        <v>2062</v>
      </c>
      <c r="F440" s="822" t="s">
        <v>2043</v>
      </c>
      <c r="G440" s="822" t="s">
        <v>2076</v>
      </c>
      <c r="H440" s="822" t="s">
        <v>329</v>
      </c>
      <c r="I440" s="822" t="s">
        <v>2738</v>
      </c>
      <c r="J440" s="822" t="s">
        <v>2739</v>
      </c>
      <c r="K440" s="822" t="s">
        <v>2740</v>
      </c>
      <c r="L440" s="825">
        <v>68.930000000000007</v>
      </c>
      <c r="M440" s="825">
        <v>137.86000000000001</v>
      </c>
      <c r="N440" s="822">
        <v>2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50</v>
      </c>
      <c r="B441" s="822" t="s">
        <v>2042</v>
      </c>
      <c r="C441" s="822" t="s">
        <v>2048</v>
      </c>
      <c r="D441" s="823" t="s">
        <v>3207</v>
      </c>
      <c r="E441" s="824" t="s">
        <v>2062</v>
      </c>
      <c r="F441" s="822" t="s">
        <v>2043</v>
      </c>
      <c r="G441" s="822" t="s">
        <v>2076</v>
      </c>
      <c r="H441" s="822" t="s">
        <v>329</v>
      </c>
      <c r="I441" s="822" t="s">
        <v>2741</v>
      </c>
      <c r="J441" s="822" t="s">
        <v>2294</v>
      </c>
      <c r="K441" s="822" t="s">
        <v>2740</v>
      </c>
      <c r="L441" s="825">
        <v>68.930000000000007</v>
      </c>
      <c r="M441" s="825">
        <v>206.79000000000002</v>
      </c>
      <c r="N441" s="822">
        <v>3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50</v>
      </c>
      <c r="B442" s="822" t="s">
        <v>2042</v>
      </c>
      <c r="C442" s="822" t="s">
        <v>2048</v>
      </c>
      <c r="D442" s="823" t="s">
        <v>3207</v>
      </c>
      <c r="E442" s="824" t="s">
        <v>2062</v>
      </c>
      <c r="F442" s="822" t="s">
        <v>2043</v>
      </c>
      <c r="G442" s="822" t="s">
        <v>2076</v>
      </c>
      <c r="H442" s="822" t="s">
        <v>329</v>
      </c>
      <c r="I442" s="822" t="s">
        <v>2742</v>
      </c>
      <c r="J442" s="822" t="s">
        <v>2294</v>
      </c>
      <c r="K442" s="822" t="s">
        <v>2743</v>
      </c>
      <c r="L442" s="825">
        <v>103.4</v>
      </c>
      <c r="M442" s="825">
        <v>103.4</v>
      </c>
      <c r="N442" s="822">
        <v>1</v>
      </c>
      <c r="O442" s="826">
        <v>1</v>
      </c>
      <c r="P442" s="825">
        <v>103.4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50</v>
      </c>
      <c r="B443" s="822" t="s">
        <v>2042</v>
      </c>
      <c r="C443" s="822" t="s">
        <v>2048</v>
      </c>
      <c r="D443" s="823" t="s">
        <v>3207</v>
      </c>
      <c r="E443" s="824" t="s">
        <v>2062</v>
      </c>
      <c r="F443" s="822" t="s">
        <v>2043</v>
      </c>
      <c r="G443" s="822" t="s">
        <v>2431</v>
      </c>
      <c r="H443" s="822" t="s">
        <v>622</v>
      </c>
      <c r="I443" s="822" t="s">
        <v>2744</v>
      </c>
      <c r="J443" s="822" t="s">
        <v>2433</v>
      </c>
      <c r="K443" s="822" t="s">
        <v>2745</v>
      </c>
      <c r="L443" s="825">
        <v>614.48</v>
      </c>
      <c r="M443" s="825">
        <v>1228.96</v>
      </c>
      <c r="N443" s="822">
        <v>2</v>
      </c>
      <c r="O443" s="826">
        <v>1.5</v>
      </c>
      <c r="P443" s="825">
        <v>1228.96</v>
      </c>
      <c r="Q443" s="827">
        <v>1</v>
      </c>
      <c r="R443" s="822">
        <v>2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50</v>
      </c>
      <c r="B444" s="822" t="s">
        <v>2042</v>
      </c>
      <c r="C444" s="822" t="s">
        <v>2048</v>
      </c>
      <c r="D444" s="823" t="s">
        <v>3207</v>
      </c>
      <c r="E444" s="824" t="s">
        <v>2062</v>
      </c>
      <c r="F444" s="822" t="s">
        <v>2043</v>
      </c>
      <c r="G444" s="822" t="s">
        <v>2431</v>
      </c>
      <c r="H444" s="822" t="s">
        <v>622</v>
      </c>
      <c r="I444" s="822" t="s">
        <v>2746</v>
      </c>
      <c r="J444" s="822" t="s">
        <v>2433</v>
      </c>
      <c r="K444" s="822" t="s">
        <v>2747</v>
      </c>
      <c r="L444" s="825">
        <v>819.07</v>
      </c>
      <c r="M444" s="825">
        <v>2457.21</v>
      </c>
      <c r="N444" s="822">
        <v>3</v>
      </c>
      <c r="O444" s="826">
        <v>1.5</v>
      </c>
      <c r="P444" s="825">
        <v>819.07</v>
      </c>
      <c r="Q444" s="827">
        <v>0.33333333333333337</v>
      </c>
      <c r="R444" s="822">
        <v>1</v>
      </c>
      <c r="S444" s="827">
        <v>0.33333333333333331</v>
      </c>
      <c r="T444" s="826">
        <v>0.5</v>
      </c>
      <c r="U444" s="828">
        <v>0.33333333333333331</v>
      </c>
    </row>
    <row r="445" spans="1:21" ht="14.45" customHeight="1" x14ac:dyDescent="0.2">
      <c r="A445" s="821">
        <v>50</v>
      </c>
      <c r="B445" s="822" t="s">
        <v>2042</v>
      </c>
      <c r="C445" s="822" t="s">
        <v>2048</v>
      </c>
      <c r="D445" s="823" t="s">
        <v>3207</v>
      </c>
      <c r="E445" s="824" t="s">
        <v>2062</v>
      </c>
      <c r="F445" s="822" t="s">
        <v>2043</v>
      </c>
      <c r="G445" s="822" t="s">
        <v>2431</v>
      </c>
      <c r="H445" s="822" t="s">
        <v>622</v>
      </c>
      <c r="I445" s="822" t="s">
        <v>2748</v>
      </c>
      <c r="J445" s="822" t="s">
        <v>2433</v>
      </c>
      <c r="K445" s="822" t="s">
        <v>2749</v>
      </c>
      <c r="L445" s="825">
        <v>742.17</v>
      </c>
      <c r="M445" s="825">
        <v>742.17</v>
      </c>
      <c r="N445" s="822">
        <v>1</v>
      </c>
      <c r="O445" s="826">
        <v>0.5</v>
      </c>
      <c r="P445" s="825">
        <v>742.17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50</v>
      </c>
      <c r="B446" s="822" t="s">
        <v>2042</v>
      </c>
      <c r="C446" s="822" t="s">
        <v>2048</v>
      </c>
      <c r="D446" s="823" t="s">
        <v>3207</v>
      </c>
      <c r="E446" s="824" t="s">
        <v>2062</v>
      </c>
      <c r="F446" s="822" t="s">
        <v>2043</v>
      </c>
      <c r="G446" s="822" t="s">
        <v>2296</v>
      </c>
      <c r="H446" s="822" t="s">
        <v>329</v>
      </c>
      <c r="I446" s="822" t="s">
        <v>2297</v>
      </c>
      <c r="J446" s="822" t="s">
        <v>2298</v>
      </c>
      <c r="K446" s="822" t="s">
        <v>2299</v>
      </c>
      <c r="L446" s="825">
        <v>218.62</v>
      </c>
      <c r="M446" s="825">
        <v>655.86</v>
      </c>
      <c r="N446" s="822">
        <v>3</v>
      </c>
      <c r="O446" s="826">
        <v>2.5</v>
      </c>
      <c r="P446" s="825">
        <v>437.24</v>
      </c>
      <c r="Q446" s="827">
        <v>0.66666666666666663</v>
      </c>
      <c r="R446" s="822">
        <v>2</v>
      </c>
      <c r="S446" s="827">
        <v>0.66666666666666663</v>
      </c>
      <c r="T446" s="826">
        <v>1.5</v>
      </c>
      <c r="U446" s="828">
        <v>0.6</v>
      </c>
    </row>
    <row r="447" spans="1:21" ht="14.45" customHeight="1" x14ac:dyDescent="0.2">
      <c r="A447" s="821">
        <v>50</v>
      </c>
      <c r="B447" s="822" t="s">
        <v>2042</v>
      </c>
      <c r="C447" s="822" t="s">
        <v>2048</v>
      </c>
      <c r="D447" s="823" t="s">
        <v>3207</v>
      </c>
      <c r="E447" s="824" t="s">
        <v>2062</v>
      </c>
      <c r="F447" s="822" t="s">
        <v>2043</v>
      </c>
      <c r="G447" s="822" t="s">
        <v>2296</v>
      </c>
      <c r="H447" s="822" t="s">
        <v>329</v>
      </c>
      <c r="I447" s="822" t="s">
        <v>2750</v>
      </c>
      <c r="J447" s="822" t="s">
        <v>2298</v>
      </c>
      <c r="K447" s="822" t="s">
        <v>2751</v>
      </c>
      <c r="L447" s="825">
        <v>437.23</v>
      </c>
      <c r="M447" s="825">
        <v>1748.92</v>
      </c>
      <c r="N447" s="822">
        <v>4</v>
      </c>
      <c r="O447" s="826">
        <v>2</v>
      </c>
      <c r="P447" s="825">
        <v>1311.69</v>
      </c>
      <c r="Q447" s="827">
        <v>0.75</v>
      </c>
      <c r="R447" s="822">
        <v>3</v>
      </c>
      <c r="S447" s="827">
        <v>0.75</v>
      </c>
      <c r="T447" s="826">
        <v>1.5</v>
      </c>
      <c r="U447" s="828">
        <v>0.75</v>
      </c>
    </row>
    <row r="448" spans="1:21" ht="14.45" customHeight="1" x14ac:dyDescent="0.2">
      <c r="A448" s="821">
        <v>50</v>
      </c>
      <c r="B448" s="822" t="s">
        <v>2042</v>
      </c>
      <c r="C448" s="822" t="s">
        <v>2048</v>
      </c>
      <c r="D448" s="823" t="s">
        <v>3207</v>
      </c>
      <c r="E448" s="824" t="s">
        <v>2062</v>
      </c>
      <c r="F448" s="822" t="s">
        <v>2043</v>
      </c>
      <c r="G448" s="822" t="s">
        <v>2300</v>
      </c>
      <c r="H448" s="822" t="s">
        <v>329</v>
      </c>
      <c r="I448" s="822" t="s">
        <v>2752</v>
      </c>
      <c r="J448" s="822" t="s">
        <v>2302</v>
      </c>
      <c r="K448" s="822" t="s">
        <v>2753</v>
      </c>
      <c r="L448" s="825">
        <v>21.92</v>
      </c>
      <c r="M448" s="825">
        <v>21.92</v>
      </c>
      <c r="N448" s="822">
        <v>1</v>
      </c>
      <c r="O448" s="826">
        <v>1</v>
      </c>
      <c r="P448" s="825">
        <v>21.92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50</v>
      </c>
      <c r="B449" s="822" t="s">
        <v>2042</v>
      </c>
      <c r="C449" s="822" t="s">
        <v>2048</v>
      </c>
      <c r="D449" s="823" t="s">
        <v>3207</v>
      </c>
      <c r="E449" s="824" t="s">
        <v>2062</v>
      </c>
      <c r="F449" s="822" t="s">
        <v>2043</v>
      </c>
      <c r="G449" s="822" t="s">
        <v>2300</v>
      </c>
      <c r="H449" s="822" t="s">
        <v>329</v>
      </c>
      <c r="I449" s="822" t="s">
        <v>2301</v>
      </c>
      <c r="J449" s="822" t="s">
        <v>2302</v>
      </c>
      <c r="K449" s="822" t="s">
        <v>2303</v>
      </c>
      <c r="L449" s="825">
        <v>87.67</v>
      </c>
      <c r="M449" s="825">
        <v>87.67</v>
      </c>
      <c r="N449" s="822">
        <v>1</v>
      </c>
      <c r="O449" s="826">
        <v>1</v>
      </c>
      <c r="P449" s="825">
        <v>87.67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50</v>
      </c>
      <c r="B450" s="822" t="s">
        <v>2042</v>
      </c>
      <c r="C450" s="822" t="s">
        <v>2048</v>
      </c>
      <c r="D450" s="823" t="s">
        <v>3207</v>
      </c>
      <c r="E450" s="824" t="s">
        <v>2062</v>
      </c>
      <c r="F450" s="822" t="s">
        <v>2043</v>
      </c>
      <c r="G450" s="822" t="s">
        <v>2754</v>
      </c>
      <c r="H450" s="822" t="s">
        <v>329</v>
      </c>
      <c r="I450" s="822" t="s">
        <v>2755</v>
      </c>
      <c r="J450" s="822" t="s">
        <v>2756</v>
      </c>
      <c r="K450" s="822" t="s">
        <v>2757</v>
      </c>
      <c r="L450" s="825">
        <v>89.88</v>
      </c>
      <c r="M450" s="825">
        <v>539.28</v>
      </c>
      <c r="N450" s="822">
        <v>6</v>
      </c>
      <c r="O450" s="826">
        <v>1</v>
      </c>
      <c r="P450" s="825">
        <v>539.28</v>
      </c>
      <c r="Q450" s="827">
        <v>1</v>
      </c>
      <c r="R450" s="822">
        <v>6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50</v>
      </c>
      <c r="B451" s="822" t="s">
        <v>2042</v>
      </c>
      <c r="C451" s="822" t="s">
        <v>2048</v>
      </c>
      <c r="D451" s="823" t="s">
        <v>3207</v>
      </c>
      <c r="E451" s="824" t="s">
        <v>2062</v>
      </c>
      <c r="F451" s="822" t="s">
        <v>2043</v>
      </c>
      <c r="G451" s="822" t="s">
        <v>2758</v>
      </c>
      <c r="H451" s="822" t="s">
        <v>329</v>
      </c>
      <c r="I451" s="822" t="s">
        <v>2759</v>
      </c>
      <c r="J451" s="822" t="s">
        <v>2760</v>
      </c>
      <c r="K451" s="822" t="s">
        <v>2761</v>
      </c>
      <c r="L451" s="825">
        <v>115.27</v>
      </c>
      <c r="M451" s="825">
        <v>230.54</v>
      </c>
      <c r="N451" s="822">
        <v>2</v>
      </c>
      <c r="O451" s="826">
        <v>1</v>
      </c>
      <c r="P451" s="825">
        <v>230.54</v>
      </c>
      <c r="Q451" s="827">
        <v>1</v>
      </c>
      <c r="R451" s="822">
        <v>2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50</v>
      </c>
      <c r="B452" s="822" t="s">
        <v>2042</v>
      </c>
      <c r="C452" s="822" t="s">
        <v>2048</v>
      </c>
      <c r="D452" s="823" t="s">
        <v>3207</v>
      </c>
      <c r="E452" s="824" t="s">
        <v>2062</v>
      </c>
      <c r="F452" s="822" t="s">
        <v>2043</v>
      </c>
      <c r="G452" s="822" t="s">
        <v>2758</v>
      </c>
      <c r="H452" s="822" t="s">
        <v>329</v>
      </c>
      <c r="I452" s="822" t="s">
        <v>2762</v>
      </c>
      <c r="J452" s="822" t="s">
        <v>2763</v>
      </c>
      <c r="K452" s="822" t="s">
        <v>1664</v>
      </c>
      <c r="L452" s="825">
        <v>205.84</v>
      </c>
      <c r="M452" s="825">
        <v>1646.72</v>
      </c>
      <c r="N452" s="822">
        <v>8</v>
      </c>
      <c r="O452" s="826">
        <v>7.5</v>
      </c>
      <c r="P452" s="825">
        <v>1235.04</v>
      </c>
      <c r="Q452" s="827">
        <v>0.75</v>
      </c>
      <c r="R452" s="822">
        <v>6</v>
      </c>
      <c r="S452" s="827">
        <v>0.75</v>
      </c>
      <c r="T452" s="826">
        <v>5.5</v>
      </c>
      <c r="U452" s="828">
        <v>0.73333333333333328</v>
      </c>
    </row>
    <row r="453" spans="1:21" ht="14.45" customHeight="1" x14ac:dyDescent="0.2">
      <c r="A453" s="821">
        <v>50</v>
      </c>
      <c r="B453" s="822" t="s">
        <v>2042</v>
      </c>
      <c r="C453" s="822" t="s">
        <v>2048</v>
      </c>
      <c r="D453" s="823" t="s">
        <v>3207</v>
      </c>
      <c r="E453" s="824" t="s">
        <v>2062</v>
      </c>
      <c r="F453" s="822" t="s">
        <v>2043</v>
      </c>
      <c r="G453" s="822" t="s">
        <v>2758</v>
      </c>
      <c r="H453" s="822" t="s">
        <v>329</v>
      </c>
      <c r="I453" s="822" t="s">
        <v>2762</v>
      </c>
      <c r="J453" s="822" t="s">
        <v>2763</v>
      </c>
      <c r="K453" s="822" t="s">
        <v>1664</v>
      </c>
      <c r="L453" s="825">
        <v>97.76</v>
      </c>
      <c r="M453" s="825">
        <v>97.76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2042</v>
      </c>
      <c r="C454" s="822" t="s">
        <v>2048</v>
      </c>
      <c r="D454" s="823" t="s">
        <v>3207</v>
      </c>
      <c r="E454" s="824" t="s">
        <v>2062</v>
      </c>
      <c r="F454" s="822" t="s">
        <v>2043</v>
      </c>
      <c r="G454" s="822" t="s">
        <v>2304</v>
      </c>
      <c r="H454" s="822" t="s">
        <v>622</v>
      </c>
      <c r="I454" s="822" t="s">
        <v>2764</v>
      </c>
      <c r="J454" s="822" t="s">
        <v>1770</v>
      </c>
      <c r="K454" s="822" t="s">
        <v>2765</v>
      </c>
      <c r="L454" s="825">
        <v>68.930000000000007</v>
      </c>
      <c r="M454" s="825">
        <v>137.86000000000001</v>
      </c>
      <c r="N454" s="822">
        <v>2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2042</v>
      </c>
      <c r="C455" s="822" t="s">
        <v>2048</v>
      </c>
      <c r="D455" s="823" t="s">
        <v>3207</v>
      </c>
      <c r="E455" s="824" t="s">
        <v>2062</v>
      </c>
      <c r="F455" s="822" t="s">
        <v>2043</v>
      </c>
      <c r="G455" s="822" t="s">
        <v>2304</v>
      </c>
      <c r="H455" s="822" t="s">
        <v>622</v>
      </c>
      <c r="I455" s="822" t="s">
        <v>2305</v>
      </c>
      <c r="J455" s="822" t="s">
        <v>1770</v>
      </c>
      <c r="K455" s="822" t="s">
        <v>1764</v>
      </c>
      <c r="L455" s="825">
        <v>229.76</v>
      </c>
      <c r="M455" s="825">
        <v>229.76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2042</v>
      </c>
      <c r="C456" s="822" t="s">
        <v>2048</v>
      </c>
      <c r="D456" s="823" t="s">
        <v>3207</v>
      </c>
      <c r="E456" s="824" t="s">
        <v>2062</v>
      </c>
      <c r="F456" s="822" t="s">
        <v>2043</v>
      </c>
      <c r="G456" s="822" t="s">
        <v>2304</v>
      </c>
      <c r="H456" s="822" t="s">
        <v>622</v>
      </c>
      <c r="I456" s="822" t="s">
        <v>2435</v>
      </c>
      <c r="J456" s="822" t="s">
        <v>1770</v>
      </c>
      <c r="K456" s="822" t="s">
        <v>2436</v>
      </c>
      <c r="L456" s="825">
        <v>7.47</v>
      </c>
      <c r="M456" s="825">
        <v>89.64</v>
      </c>
      <c r="N456" s="822">
        <v>12</v>
      </c>
      <c r="O456" s="826">
        <v>2</v>
      </c>
      <c r="P456" s="825">
        <v>74.7</v>
      </c>
      <c r="Q456" s="827">
        <v>0.83333333333333337</v>
      </c>
      <c r="R456" s="822">
        <v>10</v>
      </c>
      <c r="S456" s="827">
        <v>0.83333333333333337</v>
      </c>
      <c r="T456" s="826">
        <v>1.5</v>
      </c>
      <c r="U456" s="828">
        <v>0.75</v>
      </c>
    </row>
    <row r="457" spans="1:21" ht="14.45" customHeight="1" x14ac:dyDescent="0.2">
      <c r="A457" s="821">
        <v>50</v>
      </c>
      <c r="B457" s="822" t="s">
        <v>2042</v>
      </c>
      <c r="C457" s="822" t="s">
        <v>2048</v>
      </c>
      <c r="D457" s="823" t="s">
        <v>3207</v>
      </c>
      <c r="E457" s="824" t="s">
        <v>2062</v>
      </c>
      <c r="F457" s="822" t="s">
        <v>2043</v>
      </c>
      <c r="G457" s="822" t="s">
        <v>2304</v>
      </c>
      <c r="H457" s="822" t="s">
        <v>622</v>
      </c>
      <c r="I457" s="822" t="s">
        <v>1769</v>
      </c>
      <c r="J457" s="822" t="s">
        <v>1770</v>
      </c>
      <c r="K457" s="822" t="s">
        <v>1771</v>
      </c>
      <c r="L457" s="825">
        <v>11.48</v>
      </c>
      <c r="M457" s="825">
        <v>183.68</v>
      </c>
      <c r="N457" s="822">
        <v>16</v>
      </c>
      <c r="O457" s="826">
        <v>2</v>
      </c>
      <c r="P457" s="825">
        <v>57.400000000000006</v>
      </c>
      <c r="Q457" s="827">
        <v>0.3125</v>
      </c>
      <c r="R457" s="822">
        <v>5</v>
      </c>
      <c r="S457" s="827">
        <v>0.3125</v>
      </c>
      <c r="T457" s="826">
        <v>0.5</v>
      </c>
      <c r="U457" s="828">
        <v>0.25</v>
      </c>
    </row>
    <row r="458" spans="1:21" ht="14.45" customHeight="1" x14ac:dyDescent="0.2">
      <c r="A458" s="821">
        <v>50</v>
      </c>
      <c r="B458" s="822" t="s">
        <v>2042</v>
      </c>
      <c r="C458" s="822" t="s">
        <v>2048</v>
      </c>
      <c r="D458" s="823" t="s">
        <v>3207</v>
      </c>
      <c r="E458" s="824" t="s">
        <v>2062</v>
      </c>
      <c r="F458" s="822" t="s">
        <v>2043</v>
      </c>
      <c r="G458" s="822" t="s">
        <v>2304</v>
      </c>
      <c r="H458" s="822" t="s">
        <v>622</v>
      </c>
      <c r="I458" s="822" t="s">
        <v>1772</v>
      </c>
      <c r="J458" s="822" t="s">
        <v>1770</v>
      </c>
      <c r="K458" s="822" t="s">
        <v>1773</v>
      </c>
      <c r="L458" s="825">
        <v>34.47</v>
      </c>
      <c r="M458" s="825">
        <v>34.47</v>
      </c>
      <c r="N458" s="822">
        <v>1</v>
      </c>
      <c r="O458" s="826">
        <v>0.5</v>
      </c>
      <c r="P458" s="825">
        <v>34.47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50</v>
      </c>
      <c r="B459" s="822" t="s">
        <v>2042</v>
      </c>
      <c r="C459" s="822" t="s">
        <v>2048</v>
      </c>
      <c r="D459" s="823" t="s">
        <v>3207</v>
      </c>
      <c r="E459" s="824" t="s">
        <v>2062</v>
      </c>
      <c r="F459" s="822" t="s">
        <v>2043</v>
      </c>
      <c r="G459" s="822" t="s">
        <v>2304</v>
      </c>
      <c r="H459" s="822" t="s">
        <v>622</v>
      </c>
      <c r="I459" s="822" t="s">
        <v>2437</v>
      </c>
      <c r="J459" s="822" t="s">
        <v>1770</v>
      </c>
      <c r="K459" s="822" t="s">
        <v>2438</v>
      </c>
      <c r="L459" s="825">
        <v>114.88</v>
      </c>
      <c r="M459" s="825">
        <v>344.64</v>
      </c>
      <c r="N459" s="822">
        <v>3</v>
      </c>
      <c r="O459" s="826">
        <v>2.5</v>
      </c>
      <c r="P459" s="825">
        <v>114.88</v>
      </c>
      <c r="Q459" s="827">
        <v>0.33333333333333331</v>
      </c>
      <c r="R459" s="822">
        <v>1</v>
      </c>
      <c r="S459" s="827">
        <v>0.33333333333333331</v>
      </c>
      <c r="T459" s="826">
        <v>1</v>
      </c>
      <c r="U459" s="828">
        <v>0.4</v>
      </c>
    </row>
    <row r="460" spans="1:21" ht="14.45" customHeight="1" x14ac:dyDescent="0.2">
      <c r="A460" s="821">
        <v>50</v>
      </c>
      <c r="B460" s="822" t="s">
        <v>2042</v>
      </c>
      <c r="C460" s="822" t="s">
        <v>2048</v>
      </c>
      <c r="D460" s="823" t="s">
        <v>3207</v>
      </c>
      <c r="E460" s="824" t="s">
        <v>2062</v>
      </c>
      <c r="F460" s="822" t="s">
        <v>2043</v>
      </c>
      <c r="G460" s="822" t="s">
        <v>2304</v>
      </c>
      <c r="H460" s="822" t="s">
        <v>329</v>
      </c>
      <c r="I460" s="822" t="s">
        <v>2766</v>
      </c>
      <c r="J460" s="822" t="s">
        <v>2527</v>
      </c>
      <c r="K460" s="822" t="s">
        <v>1955</v>
      </c>
      <c r="L460" s="825">
        <v>206.78</v>
      </c>
      <c r="M460" s="825">
        <v>206.78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2042</v>
      </c>
      <c r="C461" s="822" t="s">
        <v>2048</v>
      </c>
      <c r="D461" s="823" t="s">
        <v>3207</v>
      </c>
      <c r="E461" s="824" t="s">
        <v>2062</v>
      </c>
      <c r="F461" s="822" t="s">
        <v>2043</v>
      </c>
      <c r="G461" s="822" t="s">
        <v>2767</v>
      </c>
      <c r="H461" s="822" t="s">
        <v>329</v>
      </c>
      <c r="I461" s="822" t="s">
        <v>2768</v>
      </c>
      <c r="J461" s="822" t="s">
        <v>2769</v>
      </c>
      <c r="K461" s="822" t="s">
        <v>2770</v>
      </c>
      <c r="L461" s="825">
        <v>480.66</v>
      </c>
      <c r="M461" s="825">
        <v>480.66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2042</v>
      </c>
      <c r="C462" s="822" t="s">
        <v>2048</v>
      </c>
      <c r="D462" s="823" t="s">
        <v>3207</v>
      </c>
      <c r="E462" s="824" t="s">
        <v>2062</v>
      </c>
      <c r="F462" s="822" t="s">
        <v>2043</v>
      </c>
      <c r="G462" s="822" t="s">
        <v>2771</v>
      </c>
      <c r="H462" s="822" t="s">
        <v>622</v>
      </c>
      <c r="I462" s="822" t="s">
        <v>2772</v>
      </c>
      <c r="J462" s="822" t="s">
        <v>2773</v>
      </c>
      <c r="K462" s="822" t="s">
        <v>2774</v>
      </c>
      <c r="L462" s="825">
        <v>341.53</v>
      </c>
      <c r="M462" s="825">
        <v>341.53</v>
      </c>
      <c r="N462" s="822">
        <v>1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50</v>
      </c>
      <c r="B463" s="822" t="s">
        <v>2042</v>
      </c>
      <c r="C463" s="822" t="s">
        <v>2048</v>
      </c>
      <c r="D463" s="823" t="s">
        <v>3207</v>
      </c>
      <c r="E463" s="824" t="s">
        <v>2062</v>
      </c>
      <c r="F463" s="822" t="s">
        <v>2043</v>
      </c>
      <c r="G463" s="822" t="s">
        <v>2133</v>
      </c>
      <c r="H463" s="822" t="s">
        <v>329</v>
      </c>
      <c r="I463" s="822" t="s">
        <v>2134</v>
      </c>
      <c r="J463" s="822" t="s">
        <v>2135</v>
      </c>
      <c r="K463" s="822" t="s">
        <v>2136</v>
      </c>
      <c r="L463" s="825">
        <v>1653.72</v>
      </c>
      <c r="M463" s="825">
        <v>1653.72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50</v>
      </c>
      <c r="B464" s="822" t="s">
        <v>2042</v>
      </c>
      <c r="C464" s="822" t="s">
        <v>2048</v>
      </c>
      <c r="D464" s="823" t="s">
        <v>3207</v>
      </c>
      <c r="E464" s="824" t="s">
        <v>2062</v>
      </c>
      <c r="F464" s="822" t="s">
        <v>2043</v>
      </c>
      <c r="G464" s="822" t="s">
        <v>2133</v>
      </c>
      <c r="H464" s="822" t="s">
        <v>329</v>
      </c>
      <c r="I464" s="822" t="s">
        <v>2775</v>
      </c>
      <c r="J464" s="822" t="s">
        <v>2135</v>
      </c>
      <c r="K464" s="822" t="s">
        <v>2776</v>
      </c>
      <c r="L464" s="825">
        <v>4341</v>
      </c>
      <c r="M464" s="825">
        <v>4341</v>
      </c>
      <c r="N464" s="822">
        <v>1</v>
      </c>
      <c r="O464" s="826">
        <v>0.5</v>
      </c>
      <c r="P464" s="825">
        <v>4341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50</v>
      </c>
      <c r="B465" s="822" t="s">
        <v>2042</v>
      </c>
      <c r="C465" s="822" t="s">
        <v>2048</v>
      </c>
      <c r="D465" s="823" t="s">
        <v>3207</v>
      </c>
      <c r="E465" s="824" t="s">
        <v>2062</v>
      </c>
      <c r="F465" s="822" t="s">
        <v>2043</v>
      </c>
      <c r="G465" s="822" t="s">
        <v>2137</v>
      </c>
      <c r="H465" s="822" t="s">
        <v>329</v>
      </c>
      <c r="I465" s="822" t="s">
        <v>2777</v>
      </c>
      <c r="J465" s="822" t="s">
        <v>2139</v>
      </c>
      <c r="K465" s="822" t="s">
        <v>1927</v>
      </c>
      <c r="L465" s="825">
        <v>279.52999999999997</v>
      </c>
      <c r="M465" s="825">
        <v>279.52999999999997</v>
      </c>
      <c r="N465" s="822">
        <v>1</v>
      </c>
      <c r="O465" s="826">
        <v>1</v>
      </c>
      <c r="P465" s="825">
        <v>279.52999999999997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50</v>
      </c>
      <c r="B466" s="822" t="s">
        <v>2042</v>
      </c>
      <c r="C466" s="822" t="s">
        <v>2048</v>
      </c>
      <c r="D466" s="823" t="s">
        <v>3207</v>
      </c>
      <c r="E466" s="824" t="s">
        <v>2062</v>
      </c>
      <c r="F466" s="822" t="s">
        <v>2043</v>
      </c>
      <c r="G466" s="822" t="s">
        <v>2137</v>
      </c>
      <c r="H466" s="822" t="s">
        <v>329</v>
      </c>
      <c r="I466" s="822" t="s">
        <v>2777</v>
      </c>
      <c r="J466" s="822" t="s">
        <v>2139</v>
      </c>
      <c r="K466" s="822" t="s">
        <v>1927</v>
      </c>
      <c r="L466" s="825">
        <v>165.41</v>
      </c>
      <c r="M466" s="825">
        <v>165.41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2042</v>
      </c>
      <c r="C467" s="822" t="s">
        <v>2048</v>
      </c>
      <c r="D467" s="823" t="s">
        <v>3207</v>
      </c>
      <c r="E467" s="824" t="s">
        <v>2062</v>
      </c>
      <c r="F467" s="822" t="s">
        <v>2043</v>
      </c>
      <c r="G467" s="822" t="s">
        <v>2137</v>
      </c>
      <c r="H467" s="822" t="s">
        <v>329</v>
      </c>
      <c r="I467" s="822" t="s">
        <v>2778</v>
      </c>
      <c r="J467" s="822" t="s">
        <v>2139</v>
      </c>
      <c r="K467" s="822" t="s">
        <v>2185</v>
      </c>
      <c r="L467" s="825">
        <v>430.05</v>
      </c>
      <c r="M467" s="825">
        <v>430.05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2042</v>
      </c>
      <c r="C468" s="822" t="s">
        <v>2048</v>
      </c>
      <c r="D468" s="823" t="s">
        <v>3207</v>
      </c>
      <c r="E468" s="824" t="s">
        <v>2062</v>
      </c>
      <c r="F468" s="822" t="s">
        <v>2043</v>
      </c>
      <c r="G468" s="822" t="s">
        <v>2137</v>
      </c>
      <c r="H468" s="822" t="s">
        <v>329</v>
      </c>
      <c r="I468" s="822" t="s">
        <v>2779</v>
      </c>
      <c r="J468" s="822" t="s">
        <v>2139</v>
      </c>
      <c r="K468" s="822" t="s">
        <v>2182</v>
      </c>
      <c r="L468" s="825">
        <v>661.62</v>
      </c>
      <c r="M468" s="825">
        <v>661.62</v>
      </c>
      <c r="N468" s="822">
        <v>1</v>
      </c>
      <c r="O468" s="826">
        <v>1</v>
      </c>
      <c r="P468" s="825">
        <v>661.62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50</v>
      </c>
      <c r="B469" s="822" t="s">
        <v>2042</v>
      </c>
      <c r="C469" s="822" t="s">
        <v>2048</v>
      </c>
      <c r="D469" s="823" t="s">
        <v>3207</v>
      </c>
      <c r="E469" s="824" t="s">
        <v>2062</v>
      </c>
      <c r="F469" s="822" t="s">
        <v>2043</v>
      </c>
      <c r="G469" s="822" t="s">
        <v>2137</v>
      </c>
      <c r="H469" s="822" t="s">
        <v>329</v>
      </c>
      <c r="I469" s="822" t="s">
        <v>2779</v>
      </c>
      <c r="J469" s="822" t="s">
        <v>2139</v>
      </c>
      <c r="K469" s="822" t="s">
        <v>2182</v>
      </c>
      <c r="L469" s="825">
        <v>391.5</v>
      </c>
      <c r="M469" s="825">
        <v>1174.5</v>
      </c>
      <c r="N469" s="822">
        <v>3</v>
      </c>
      <c r="O469" s="826">
        <v>1.5</v>
      </c>
      <c r="P469" s="825">
        <v>1174.5</v>
      </c>
      <c r="Q469" s="827">
        <v>1</v>
      </c>
      <c r="R469" s="822">
        <v>3</v>
      </c>
      <c r="S469" s="827">
        <v>1</v>
      </c>
      <c r="T469" s="826">
        <v>1.5</v>
      </c>
      <c r="U469" s="828">
        <v>1</v>
      </c>
    </row>
    <row r="470" spans="1:21" ht="14.45" customHeight="1" x14ac:dyDescent="0.2">
      <c r="A470" s="821">
        <v>50</v>
      </c>
      <c r="B470" s="822" t="s">
        <v>2042</v>
      </c>
      <c r="C470" s="822" t="s">
        <v>2048</v>
      </c>
      <c r="D470" s="823" t="s">
        <v>3207</v>
      </c>
      <c r="E470" s="824" t="s">
        <v>2062</v>
      </c>
      <c r="F470" s="822" t="s">
        <v>2043</v>
      </c>
      <c r="G470" s="822" t="s">
        <v>2137</v>
      </c>
      <c r="H470" s="822" t="s">
        <v>329</v>
      </c>
      <c r="I470" s="822" t="s">
        <v>2780</v>
      </c>
      <c r="J470" s="822" t="s">
        <v>2781</v>
      </c>
      <c r="K470" s="822" t="s">
        <v>2387</v>
      </c>
      <c r="L470" s="825">
        <v>477.84</v>
      </c>
      <c r="M470" s="825">
        <v>477.84</v>
      </c>
      <c r="N470" s="822">
        <v>1</v>
      </c>
      <c r="O470" s="826">
        <v>0.5</v>
      </c>
      <c r="P470" s="825">
        <v>477.84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50</v>
      </c>
      <c r="B471" s="822" t="s">
        <v>2042</v>
      </c>
      <c r="C471" s="822" t="s">
        <v>2048</v>
      </c>
      <c r="D471" s="823" t="s">
        <v>3207</v>
      </c>
      <c r="E471" s="824" t="s">
        <v>2062</v>
      </c>
      <c r="F471" s="822" t="s">
        <v>2043</v>
      </c>
      <c r="G471" s="822" t="s">
        <v>2137</v>
      </c>
      <c r="H471" s="822" t="s">
        <v>329</v>
      </c>
      <c r="I471" s="822" t="s">
        <v>2780</v>
      </c>
      <c r="J471" s="822" t="s">
        <v>2781</v>
      </c>
      <c r="K471" s="822" t="s">
        <v>2387</v>
      </c>
      <c r="L471" s="825">
        <v>282.76</v>
      </c>
      <c r="M471" s="825">
        <v>282.76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2042</v>
      </c>
      <c r="C472" s="822" t="s">
        <v>2048</v>
      </c>
      <c r="D472" s="823" t="s">
        <v>3207</v>
      </c>
      <c r="E472" s="824" t="s">
        <v>2062</v>
      </c>
      <c r="F472" s="822" t="s">
        <v>2043</v>
      </c>
      <c r="G472" s="822" t="s">
        <v>2137</v>
      </c>
      <c r="H472" s="822" t="s">
        <v>329</v>
      </c>
      <c r="I472" s="822" t="s">
        <v>2782</v>
      </c>
      <c r="J472" s="822" t="s">
        <v>2781</v>
      </c>
      <c r="K472" s="822" t="s">
        <v>1784</v>
      </c>
      <c r="L472" s="825">
        <v>130.51</v>
      </c>
      <c r="M472" s="825">
        <v>391.53</v>
      </c>
      <c r="N472" s="822">
        <v>3</v>
      </c>
      <c r="O472" s="826">
        <v>0.5</v>
      </c>
      <c r="P472" s="825">
        <v>391.53</v>
      </c>
      <c r="Q472" s="827">
        <v>1</v>
      </c>
      <c r="R472" s="822">
        <v>3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50</v>
      </c>
      <c r="B473" s="822" t="s">
        <v>2042</v>
      </c>
      <c r="C473" s="822" t="s">
        <v>2048</v>
      </c>
      <c r="D473" s="823" t="s">
        <v>3207</v>
      </c>
      <c r="E473" s="824" t="s">
        <v>2062</v>
      </c>
      <c r="F473" s="822" t="s">
        <v>2043</v>
      </c>
      <c r="G473" s="822" t="s">
        <v>2137</v>
      </c>
      <c r="H473" s="822" t="s">
        <v>329</v>
      </c>
      <c r="I473" s="822" t="s">
        <v>2783</v>
      </c>
      <c r="J473" s="822" t="s">
        <v>2781</v>
      </c>
      <c r="K473" s="822" t="s">
        <v>2311</v>
      </c>
      <c r="L473" s="825">
        <v>310.58999999999997</v>
      </c>
      <c r="M473" s="825">
        <v>310.58999999999997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50</v>
      </c>
      <c r="B474" s="822" t="s">
        <v>2042</v>
      </c>
      <c r="C474" s="822" t="s">
        <v>2048</v>
      </c>
      <c r="D474" s="823" t="s">
        <v>3207</v>
      </c>
      <c r="E474" s="824" t="s">
        <v>2062</v>
      </c>
      <c r="F474" s="822" t="s">
        <v>2043</v>
      </c>
      <c r="G474" s="822" t="s">
        <v>2140</v>
      </c>
      <c r="H474" s="822" t="s">
        <v>329</v>
      </c>
      <c r="I474" s="822" t="s">
        <v>2439</v>
      </c>
      <c r="J474" s="822" t="s">
        <v>1084</v>
      </c>
      <c r="K474" s="822" t="s">
        <v>2440</v>
      </c>
      <c r="L474" s="825">
        <v>64.349999999999994</v>
      </c>
      <c r="M474" s="825">
        <v>64.349999999999994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50</v>
      </c>
      <c r="B475" s="822" t="s">
        <v>2042</v>
      </c>
      <c r="C475" s="822" t="s">
        <v>2048</v>
      </c>
      <c r="D475" s="823" t="s">
        <v>3207</v>
      </c>
      <c r="E475" s="824" t="s">
        <v>2062</v>
      </c>
      <c r="F475" s="822" t="s">
        <v>2043</v>
      </c>
      <c r="G475" s="822" t="s">
        <v>2784</v>
      </c>
      <c r="H475" s="822" t="s">
        <v>329</v>
      </c>
      <c r="I475" s="822" t="s">
        <v>2785</v>
      </c>
      <c r="J475" s="822" t="s">
        <v>1906</v>
      </c>
      <c r="K475" s="822" t="s">
        <v>1363</v>
      </c>
      <c r="L475" s="825">
        <v>439.14</v>
      </c>
      <c r="M475" s="825">
        <v>439.14</v>
      </c>
      <c r="N475" s="822">
        <v>1</v>
      </c>
      <c r="O475" s="826">
        <v>1</v>
      </c>
      <c r="P475" s="825">
        <v>439.14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50</v>
      </c>
      <c r="B476" s="822" t="s">
        <v>2042</v>
      </c>
      <c r="C476" s="822" t="s">
        <v>2048</v>
      </c>
      <c r="D476" s="823" t="s">
        <v>3207</v>
      </c>
      <c r="E476" s="824" t="s">
        <v>2062</v>
      </c>
      <c r="F476" s="822" t="s">
        <v>2043</v>
      </c>
      <c r="G476" s="822" t="s">
        <v>2784</v>
      </c>
      <c r="H476" s="822" t="s">
        <v>622</v>
      </c>
      <c r="I476" s="822" t="s">
        <v>1905</v>
      </c>
      <c r="J476" s="822" t="s">
        <v>1906</v>
      </c>
      <c r="K476" s="822" t="s">
        <v>1907</v>
      </c>
      <c r="L476" s="825">
        <v>122.96</v>
      </c>
      <c r="M476" s="825">
        <v>491.84</v>
      </c>
      <c r="N476" s="822">
        <v>4</v>
      </c>
      <c r="O476" s="826">
        <v>1</v>
      </c>
      <c r="P476" s="825">
        <v>245.92</v>
      </c>
      <c r="Q476" s="827">
        <v>0.5</v>
      </c>
      <c r="R476" s="822">
        <v>2</v>
      </c>
      <c r="S476" s="827">
        <v>0.5</v>
      </c>
      <c r="T476" s="826">
        <v>0.5</v>
      </c>
      <c r="U476" s="828">
        <v>0.5</v>
      </c>
    </row>
    <row r="477" spans="1:21" ht="14.45" customHeight="1" x14ac:dyDescent="0.2">
      <c r="A477" s="821">
        <v>50</v>
      </c>
      <c r="B477" s="822" t="s">
        <v>2042</v>
      </c>
      <c r="C477" s="822" t="s">
        <v>2048</v>
      </c>
      <c r="D477" s="823" t="s">
        <v>3207</v>
      </c>
      <c r="E477" s="824" t="s">
        <v>2062</v>
      </c>
      <c r="F477" s="822" t="s">
        <v>2043</v>
      </c>
      <c r="G477" s="822" t="s">
        <v>2786</v>
      </c>
      <c r="H477" s="822" t="s">
        <v>329</v>
      </c>
      <c r="I477" s="822" t="s">
        <v>2787</v>
      </c>
      <c r="J477" s="822" t="s">
        <v>2788</v>
      </c>
      <c r="K477" s="822" t="s">
        <v>2789</v>
      </c>
      <c r="L477" s="825">
        <v>0</v>
      </c>
      <c r="M477" s="825">
        <v>0</v>
      </c>
      <c r="N477" s="822">
        <v>19</v>
      </c>
      <c r="O477" s="826">
        <v>8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2042</v>
      </c>
      <c r="C478" s="822" t="s">
        <v>2048</v>
      </c>
      <c r="D478" s="823" t="s">
        <v>3207</v>
      </c>
      <c r="E478" s="824" t="s">
        <v>2062</v>
      </c>
      <c r="F478" s="822" t="s">
        <v>2043</v>
      </c>
      <c r="G478" s="822" t="s">
        <v>2786</v>
      </c>
      <c r="H478" s="822" t="s">
        <v>329</v>
      </c>
      <c r="I478" s="822" t="s">
        <v>2790</v>
      </c>
      <c r="J478" s="822" t="s">
        <v>2791</v>
      </c>
      <c r="K478" s="822" t="s">
        <v>2792</v>
      </c>
      <c r="L478" s="825">
        <v>0</v>
      </c>
      <c r="M478" s="825">
        <v>0</v>
      </c>
      <c r="N478" s="822">
        <v>2</v>
      </c>
      <c r="O478" s="826">
        <v>1</v>
      </c>
      <c r="P478" s="825">
        <v>0</v>
      </c>
      <c r="Q478" s="827"/>
      <c r="R478" s="822">
        <v>2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50</v>
      </c>
      <c r="B479" s="822" t="s">
        <v>2042</v>
      </c>
      <c r="C479" s="822" t="s">
        <v>2048</v>
      </c>
      <c r="D479" s="823" t="s">
        <v>3207</v>
      </c>
      <c r="E479" s="824" t="s">
        <v>2062</v>
      </c>
      <c r="F479" s="822" t="s">
        <v>2043</v>
      </c>
      <c r="G479" s="822" t="s">
        <v>2786</v>
      </c>
      <c r="H479" s="822" t="s">
        <v>329</v>
      </c>
      <c r="I479" s="822" t="s">
        <v>2793</v>
      </c>
      <c r="J479" s="822" t="s">
        <v>2794</v>
      </c>
      <c r="K479" s="822" t="s">
        <v>2795</v>
      </c>
      <c r="L479" s="825">
        <v>0</v>
      </c>
      <c r="M479" s="825">
        <v>0</v>
      </c>
      <c r="N479" s="822">
        <v>5</v>
      </c>
      <c r="O479" s="826">
        <v>2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50</v>
      </c>
      <c r="B480" s="822" t="s">
        <v>2042</v>
      </c>
      <c r="C480" s="822" t="s">
        <v>2048</v>
      </c>
      <c r="D480" s="823" t="s">
        <v>3207</v>
      </c>
      <c r="E480" s="824" t="s">
        <v>2062</v>
      </c>
      <c r="F480" s="822" t="s">
        <v>2043</v>
      </c>
      <c r="G480" s="822" t="s">
        <v>2786</v>
      </c>
      <c r="H480" s="822" t="s">
        <v>329</v>
      </c>
      <c r="I480" s="822" t="s">
        <v>2796</v>
      </c>
      <c r="J480" s="822" t="s">
        <v>2794</v>
      </c>
      <c r="K480" s="822" t="s">
        <v>2797</v>
      </c>
      <c r="L480" s="825">
        <v>0</v>
      </c>
      <c r="M480" s="825">
        <v>0</v>
      </c>
      <c r="N480" s="822">
        <v>3</v>
      </c>
      <c r="O480" s="826">
        <v>1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50</v>
      </c>
      <c r="B481" s="822" t="s">
        <v>2042</v>
      </c>
      <c r="C481" s="822" t="s">
        <v>2048</v>
      </c>
      <c r="D481" s="823" t="s">
        <v>3207</v>
      </c>
      <c r="E481" s="824" t="s">
        <v>2062</v>
      </c>
      <c r="F481" s="822" t="s">
        <v>2043</v>
      </c>
      <c r="G481" s="822" t="s">
        <v>2786</v>
      </c>
      <c r="H481" s="822" t="s">
        <v>329</v>
      </c>
      <c r="I481" s="822" t="s">
        <v>2798</v>
      </c>
      <c r="J481" s="822" t="s">
        <v>2794</v>
      </c>
      <c r="K481" s="822" t="s">
        <v>2797</v>
      </c>
      <c r="L481" s="825">
        <v>0</v>
      </c>
      <c r="M481" s="825">
        <v>0</v>
      </c>
      <c r="N481" s="822">
        <v>2</v>
      </c>
      <c r="O481" s="826">
        <v>0.5</v>
      </c>
      <c r="P481" s="825"/>
      <c r="Q481" s="827"/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50</v>
      </c>
      <c r="B482" s="822" t="s">
        <v>2042</v>
      </c>
      <c r="C482" s="822" t="s">
        <v>2048</v>
      </c>
      <c r="D482" s="823" t="s">
        <v>3207</v>
      </c>
      <c r="E482" s="824" t="s">
        <v>2062</v>
      </c>
      <c r="F482" s="822" t="s">
        <v>2043</v>
      </c>
      <c r="G482" s="822" t="s">
        <v>2799</v>
      </c>
      <c r="H482" s="822" t="s">
        <v>329</v>
      </c>
      <c r="I482" s="822" t="s">
        <v>2800</v>
      </c>
      <c r="J482" s="822" t="s">
        <v>2801</v>
      </c>
      <c r="K482" s="822" t="s">
        <v>2802</v>
      </c>
      <c r="L482" s="825">
        <v>0</v>
      </c>
      <c r="M482" s="825">
        <v>0</v>
      </c>
      <c r="N482" s="822">
        <v>2</v>
      </c>
      <c r="O482" s="826">
        <v>0.5</v>
      </c>
      <c r="P482" s="825"/>
      <c r="Q482" s="827"/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50</v>
      </c>
      <c r="B483" s="822" t="s">
        <v>2042</v>
      </c>
      <c r="C483" s="822" t="s">
        <v>2048</v>
      </c>
      <c r="D483" s="823" t="s">
        <v>3207</v>
      </c>
      <c r="E483" s="824" t="s">
        <v>2062</v>
      </c>
      <c r="F483" s="822" t="s">
        <v>2043</v>
      </c>
      <c r="G483" s="822" t="s">
        <v>2803</v>
      </c>
      <c r="H483" s="822" t="s">
        <v>329</v>
      </c>
      <c r="I483" s="822" t="s">
        <v>2804</v>
      </c>
      <c r="J483" s="822" t="s">
        <v>2805</v>
      </c>
      <c r="K483" s="822" t="s">
        <v>2806</v>
      </c>
      <c r="L483" s="825">
        <v>73.09</v>
      </c>
      <c r="M483" s="825">
        <v>584.72</v>
      </c>
      <c r="N483" s="822">
        <v>8</v>
      </c>
      <c r="O483" s="826">
        <v>1</v>
      </c>
      <c r="P483" s="825">
        <v>292.36</v>
      </c>
      <c r="Q483" s="827">
        <v>0.5</v>
      </c>
      <c r="R483" s="822">
        <v>4</v>
      </c>
      <c r="S483" s="827">
        <v>0.5</v>
      </c>
      <c r="T483" s="826">
        <v>0.5</v>
      </c>
      <c r="U483" s="828">
        <v>0.5</v>
      </c>
    </row>
    <row r="484" spans="1:21" ht="14.45" customHeight="1" x14ac:dyDescent="0.2">
      <c r="A484" s="821">
        <v>50</v>
      </c>
      <c r="B484" s="822" t="s">
        <v>2042</v>
      </c>
      <c r="C484" s="822" t="s">
        <v>2048</v>
      </c>
      <c r="D484" s="823" t="s">
        <v>3207</v>
      </c>
      <c r="E484" s="824" t="s">
        <v>2062</v>
      </c>
      <c r="F484" s="822" t="s">
        <v>2043</v>
      </c>
      <c r="G484" s="822" t="s">
        <v>2538</v>
      </c>
      <c r="H484" s="822" t="s">
        <v>622</v>
      </c>
      <c r="I484" s="822" t="s">
        <v>1860</v>
      </c>
      <c r="J484" s="822" t="s">
        <v>1018</v>
      </c>
      <c r="K484" s="822" t="s">
        <v>1019</v>
      </c>
      <c r="L484" s="825">
        <v>0</v>
      </c>
      <c r="M484" s="825">
        <v>0</v>
      </c>
      <c r="N484" s="822">
        <v>20</v>
      </c>
      <c r="O484" s="826">
        <v>6.5</v>
      </c>
      <c r="P484" s="825">
        <v>0</v>
      </c>
      <c r="Q484" s="827"/>
      <c r="R484" s="822">
        <v>8</v>
      </c>
      <c r="S484" s="827">
        <v>0.4</v>
      </c>
      <c r="T484" s="826">
        <v>3</v>
      </c>
      <c r="U484" s="828">
        <v>0.46153846153846156</v>
      </c>
    </row>
    <row r="485" spans="1:21" ht="14.45" customHeight="1" x14ac:dyDescent="0.2">
      <c r="A485" s="821">
        <v>50</v>
      </c>
      <c r="B485" s="822" t="s">
        <v>2042</v>
      </c>
      <c r="C485" s="822" t="s">
        <v>2048</v>
      </c>
      <c r="D485" s="823" t="s">
        <v>3207</v>
      </c>
      <c r="E485" s="824" t="s">
        <v>2062</v>
      </c>
      <c r="F485" s="822" t="s">
        <v>2043</v>
      </c>
      <c r="G485" s="822" t="s">
        <v>2807</v>
      </c>
      <c r="H485" s="822" t="s">
        <v>329</v>
      </c>
      <c r="I485" s="822" t="s">
        <v>2808</v>
      </c>
      <c r="J485" s="822" t="s">
        <v>2809</v>
      </c>
      <c r="K485" s="822" t="s">
        <v>733</v>
      </c>
      <c r="L485" s="825">
        <v>1543.27</v>
      </c>
      <c r="M485" s="825">
        <v>1543.27</v>
      </c>
      <c r="N485" s="822">
        <v>1</v>
      </c>
      <c r="O485" s="826">
        <v>0.5</v>
      </c>
      <c r="P485" s="825">
        <v>1543.27</v>
      </c>
      <c r="Q485" s="827">
        <v>1</v>
      </c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50</v>
      </c>
      <c r="B486" s="822" t="s">
        <v>2042</v>
      </c>
      <c r="C486" s="822" t="s">
        <v>2048</v>
      </c>
      <c r="D486" s="823" t="s">
        <v>3207</v>
      </c>
      <c r="E486" s="824" t="s">
        <v>2062</v>
      </c>
      <c r="F486" s="822" t="s">
        <v>2043</v>
      </c>
      <c r="G486" s="822" t="s">
        <v>2312</v>
      </c>
      <c r="H486" s="822" t="s">
        <v>329</v>
      </c>
      <c r="I486" s="822" t="s">
        <v>2313</v>
      </c>
      <c r="J486" s="822" t="s">
        <v>2314</v>
      </c>
      <c r="K486" s="822" t="s">
        <v>1104</v>
      </c>
      <c r="L486" s="825">
        <v>120.14</v>
      </c>
      <c r="M486" s="825">
        <v>840.98</v>
      </c>
      <c r="N486" s="822">
        <v>7</v>
      </c>
      <c r="O486" s="826">
        <v>4</v>
      </c>
      <c r="P486" s="825">
        <v>240.28</v>
      </c>
      <c r="Q486" s="827">
        <v>0.2857142857142857</v>
      </c>
      <c r="R486" s="822">
        <v>2</v>
      </c>
      <c r="S486" s="827">
        <v>0.2857142857142857</v>
      </c>
      <c r="T486" s="826">
        <v>1</v>
      </c>
      <c r="U486" s="828">
        <v>0.25</v>
      </c>
    </row>
    <row r="487" spans="1:21" ht="14.45" customHeight="1" x14ac:dyDescent="0.2">
      <c r="A487" s="821">
        <v>50</v>
      </c>
      <c r="B487" s="822" t="s">
        <v>2042</v>
      </c>
      <c r="C487" s="822" t="s">
        <v>2048</v>
      </c>
      <c r="D487" s="823" t="s">
        <v>3207</v>
      </c>
      <c r="E487" s="824" t="s">
        <v>2062</v>
      </c>
      <c r="F487" s="822" t="s">
        <v>2043</v>
      </c>
      <c r="G487" s="822" t="s">
        <v>2312</v>
      </c>
      <c r="H487" s="822" t="s">
        <v>329</v>
      </c>
      <c r="I487" s="822" t="s">
        <v>2810</v>
      </c>
      <c r="J487" s="822" t="s">
        <v>2811</v>
      </c>
      <c r="K487" s="822" t="s">
        <v>2812</v>
      </c>
      <c r="L487" s="825">
        <v>240.27</v>
      </c>
      <c r="M487" s="825">
        <v>720.81000000000006</v>
      </c>
      <c r="N487" s="822">
        <v>3</v>
      </c>
      <c r="O487" s="826">
        <v>1.5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50</v>
      </c>
      <c r="B488" s="822" t="s">
        <v>2042</v>
      </c>
      <c r="C488" s="822" t="s">
        <v>2048</v>
      </c>
      <c r="D488" s="823" t="s">
        <v>3207</v>
      </c>
      <c r="E488" s="824" t="s">
        <v>2062</v>
      </c>
      <c r="F488" s="822" t="s">
        <v>2043</v>
      </c>
      <c r="G488" s="822" t="s">
        <v>2312</v>
      </c>
      <c r="H488" s="822" t="s">
        <v>329</v>
      </c>
      <c r="I488" s="822" t="s">
        <v>2813</v>
      </c>
      <c r="J488" s="822" t="s">
        <v>2811</v>
      </c>
      <c r="K488" s="822" t="s">
        <v>2814</v>
      </c>
      <c r="L488" s="825">
        <v>120.14</v>
      </c>
      <c r="M488" s="825">
        <v>480.56</v>
      </c>
      <c r="N488" s="822">
        <v>4</v>
      </c>
      <c r="O488" s="826">
        <v>0.5</v>
      </c>
      <c r="P488" s="825">
        <v>480.56</v>
      </c>
      <c r="Q488" s="827">
        <v>1</v>
      </c>
      <c r="R488" s="822">
        <v>4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50</v>
      </c>
      <c r="B489" s="822" t="s">
        <v>2042</v>
      </c>
      <c r="C489" s="822" t="s">
        <v>2048</v>
      </c>
      <c r="D489" s="823" t="s">
        <v>3207</v>
      </c>
      <c r="E489" s="824" t="s">
        <v>2062</v>
      </c>
      <c r="F489" s="822" t="s">
        <v>2043</v>
      </c>
      <c r="G489" s="822" t="s">
        <v>2143</v>
      </c>
      <c r="H489" s="822" t="s">
        <v>329</v>
      </c>
      <c r="I489" s="822" t="s">
        <v>2315</v>
      </c>
      <c r="J489" s="822" t="s">
        <v>1145</v>
      </c>
      <c r="K489" s="822" t="s">
        <v>2316</v>
      </c>
      <c r="L489" s="825">
        <v>210.38</v>
      </c>
      <c r="M489" s="825">
        <v>2945.3200000000006</v>
      </c>
      <c r="N489" s="822">
        <v>14</v>
      </c>
      <c r="O489" s="826">
        <v>9</v>
      </c>
      <c r="P489" s="825">
        <v>1262.2800000000002</v>
      </c>
      <c r="Q489" s="827">
        <v>0.42857142857142855</v>
      </c>
      <c r="R489" s="822">
        <v>6</v>
      </c>
      <c r="S489" s="827">
        <v>0.42857142857142855</v>
      </c>
      <c r="T489" s="826">
        <v>3.5</v>
      </c>
      <c r="U489" s="828">
        <v>0.3888888888888889</v>
      </c>
    </row>
    <row r="490" spans="1:21" ht="14.45" customHeight="1" x14ac:dyDescent="0.2">
      <c r="A490" s="821">
        <v>50</v>
      </c>
      <c r="B490" s="822" t="s">
        <v>2042</v>
      </c>
      <c r="C490" s="822" t="s">
        <v>2048</v>
      </c>
      <c r="D490" s="823" t="s">
        <v>3207</v>
      </c>
      <c r="E490" s="824" t="s">
        <v>2062</v>
      </c>
      <c r="F490" s="822" t="s">
        <v>2043</v>
      </c>
      <c r="G490" s="822" t="s">
        <v>2143</v>
      </c>
      <c r="H490" s="822" t="s">
        <v>329</v>
      </c>
      <c r="I490" s="822" t="s">
        <v>2144</v>
      </c>
      <c r="J490" s="822" t="s">
        <v>1145</v>
      </c>
      <c r="K490" s="822" t="s">
        <v>2145</v>
      </c>
      <c r="L490" s="825">
        <v>42.08</v>
      </c>
      <c r="M490" s="825">
        <v>42.08</v>
      </c>
      <c r="N490" s="822">
        <v>1</v>
      </c>
      <c r="O490" s="826">
        <v>0.5</v>
      </c>
      <c r="P490" s="825">
        <v>42.08</v>
      </c>
      <c r="Q490" s="827">
        <v>1</v>
      </c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50</v>
      </c>
      <c r="B491" s="822" t="s">
        <v>2042</v>
      </c>
      <c r="C491" s="822" t="s">
        <v>2048</v>
      </c>
      <c r="D491" s="823" t="s">
        <v>3207</v>
      </c>
      <c r="E491" s="824" t="s">
        <v>2062</v>
      </c>
      <c r="F491" s="822" t="s">
        <v>2043</v>
      </c>
      <c r="G491" s="822" t="s">
        <v>2143</v>
      </c>
      <c r="H491" s="822" t="s">
        <v>329</v>
      </c>
      <c r="I491" s="822" t="s">
        <v>2815</v>
      </c>
      <c r="J491" s="822" t="s">
        <v>1145</v>
      </c>
      <c r="K491" s="822" t="s">
        <v>2316</v>
      </c>
      <c r="L491" s="825">
        <v>210.38</v>
      </c>
      <c r="M491" s="825">
        <v>210.38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2042</v>
      </c>
      <c r="C492" s="822" t="s">
        <v>2048</v>
      </c>
      <c r="D492" s="823" t="s">
        <v>3207</v>
      </c>
      <c r="E492" s="824" t="s">
        <v>2062</v>
      </c>
      <c r="F492" s="822" t="s">
        <v>2043</v>
      </c>
      <c r="G492" s="822" t="s">
        <v>2816</v>
      </c>
      <c r="H492" s="822" t="s">
        <v>329</v>
      </c>
      <c r="I492" s="822" t="s">
        <v>2817</v>
      </c>
      <c r="J492" s="822" t="s">
        <v>1068</v>
      </c>
      <c r="K492" s="822" t="s">
        <v>2659</v>
      </c>
      <c r="L492" s="825">
        <v>282.05</v>
      </c>
      <c r="M492" s="825">
        <v>564.1</v>
      </c>
      <c r="N492" s="822">
        <v>2</v>
      </c>
      <c r="O492" s="826">
        <v>0.5</v>
      </c>
      <c r="P492" s="825">
        <v>564.1</v>
      </c>
      <c r="Q492" s="827">
        <v>1</v>
      </c>
      <c r="R492" s="822">
        <v>2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50</v>
      </c>
      <c r="B493" s="822" t="s">
        <v>2042</v>
      </c>
      <c r="C493" s="822" t="s">
        <v>2048</v>
      </c>
      <c r="D493" s="823" t="s">
        <v>3207</v>
      </c>
      <c r="E493" s="824" t="s">
        <v>2062</v>
      </c>
      <c r="F493" s="822" t="s">
        <v>2043</v>
      </c>
      <c r="G493" s="822" t="s">
        <v>2146</v>
      </c>
      <c r="H493" s="822" t="s">
        <v>329</v>
      </c>
      <c r="I493" s="822" t="s">
        <v>2147</v>
      </c>
      <c r="J493" s="822" t="s">
        <v>1258</v>
      </c>
      <c r="K493" s="822" t="s">
        <v>2148</v>
      </c>
      <c r="L493" s="825">
        <v>219.37</v>
      </c>
      <c r="M493" s="825">
        <v>877.48</v>
      </c>
      <c r="N493" s="822">
        <v>4</v>
      </c>
      <c r="O493" s="826">
        <v>1.5</v>
      </c>
      <c r="P493" s="825">
        <v>877.48</v>
      </c>
      <c r="Q493" s="827">
        <v>1</v>
      </c>
      <c r="R493" s="822">
        <v>4</v>
      </c>
      <c r="S493" s="827">
        <v>1</v>
      </c>
      <c r="T493" s="826">
        <v>1.5</v>
      </c>
      <c r="U493" s="828">
        <v>1</v>
      </c>
    </row>
    <row r="494" spans="1:21" ht="14.45" customHeight="1" x14ac:dyDescent="0.2">
      <c r="A494" s="821">
        <v>50</v>
      </c>
      <c r="B494" s="822" t="s">
        <v>2042</v>
      </c>
      <c r="C494" s="822" t="s">
        <v>2048</v>
      </c>
      <c r="D494" s="823" t="s">
        <v>3207</v>
      </c>
      <c r="E494" s="824" t="s">
        <v>2062</v>
      </c>
      <c r="F494" s="822" t="s">
        <v>2043</v>
      </c>
      <c r="G494" s="822" t="s">
        <v>2818</v>
      </c>
      <c r="H494" s="822" t="s">
        <v>622</v>
      </c>
      <c r="I494" s="822" t="s">
        <v>1786</v>
      </c>
      <c r="J494" s="822" t="s">
        <v>849</v>
      </c>
      <c r="K494" s="822" t="s">
        <v>1787</v>
      </c>
      <c r="L494" s="825">
        <v>100.1</v>
      </c>
      <c r="M494" s="825">
        <v>100.1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2042</v>
      </c>
      <c r="C495" s="822" t="s">
        <v>2048</v>
      </c>
      <c r="D495" s="823" t="s">
        <v>3207</v>
      </c>
      <c r="E495" s="824" t="s">
        <v>2062</v>
      </c>
      <c r="F495" s="822" t="s">
        <v>2043</v>
      </c>
      <c r="G495" s="822" t="s">
        <v>2818</v>
      </c>
      <c r="H495" s="822" t="s">
        <v>329</v>
      </c>
      <c r="I495" s="822" t="s">
        <v>2819</v>
      </c>
      <c r="J495" s="822" t="s">
        <v>2820</v>
      </c>
      <c r="K495" s="822" t="s">
        <v>2821</v>
      </c>
      <c r="L495" s="825">
        <v>333.68</v>
      </c>
      <c r="M495" s="825">
        <v>667.36</v>
      </c>
      <c r="N495" s="822">
        <v>2</v>
      </c>
      <c r="O495" s="826">
        <v>1.5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2042</v>
      </c>
      <c r="C496" s="822" t="s">
        <v>2048</v>
      </c>
      <c r="D496" s="823" t="s">
        <v>3207</v>
      </c>
      <c r="E496" s="824" t="s">
        <v>2062</v>
      </c>
      <c r="F496" s="822" t="s">
        <v>2043</v>
      </c>
      <c r="G496" s="822" t="s">
        <v>2153</v>
      </c>
      <c r="H496" s="822" t="s">
        <v>329</v>
      </c>
      <c r="I496" s="822" t="s">
        <v>2154</v>
      </c>
      <c r="J496" s="822" t="s">
        <v>1103</v>
      </c>
      <c r="K496" s="822" t="s">
        <v>2155</v>
      </c>
      <c r="L496" s="825">
        <v>79.11</v>
      </c>
      <c r="M496" s="825">
        <v>158.22</v>
      </c>
      <c r="N496" s="822">
        <v>2</v>
      </c>
      <c r="O496" s="826">
        <v>1</v>
      </c>
      <c r="P496" s="825">
        <v>158.22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50</v>
      </c>
      <c r="B497" s="822" t="s">
        <v>2042</v>
      </c>
      <c r="C497" s="822" t="s">
        <v>2048</v>
      </c>
      <c r="D497" s="823" t="s">
        <v>3207</v>
      </c>
      <c r="E497" s="824" t="s">
        <v>2062</v>
      </c>
      <c r="F497" s="822" t="s">
        <v>2043</v>
      </c>
      <c r="G497" s="822" t="s">
        <v>2153</v>
      </c>
      <c r="H497" s="822" t="s">
        <v>329</v>
      </c>
      <c r="I497" s="822" t="s">
        <v>2323</v>
      </c>
      <c r="J497" s="822" t="s">
        <v>1103</v>
      </c>
      <c r="K497" s="822" t="s">
        <v>1104</v>
      </c>
      <c r="L497" s="825">
        <v>263.68</v>
      </c>
      <c r="M497" s="825">
        <v>3955.2</v>
      </c>
      <c r="N497" s="822">
        <v>15</v>
      </c>
      <c r="O497" s="826">
        <v>13</v>
      </c>
      <c r="P497" s="825">
        <v>1318.4</v>
      </c>
      <c r="Q497" s="827">
        <v>0.33333333333333337</v>
      </c>
      <c r="R497" s="822">
        <v>5</v>
      </c>
      <c r="S497" s="827">
        <v>0.33333333333333331</v>
      </c>
      <c r="T497" s="826">
        <v>4</v>
      </c>
      <c r="U497" s="828">
        <v>0.30769230769230771</v>
      </c>
    </row>
    <row r="498" spans="1:21" ht="14.45" customHeight="1" x14ac:dyDescent="0.2">
      <c r="A498" s="821">
        <v>50</v>
      </c>
      <c r="B498" s="822" t="s">
        <v>2042</v>
      </c>
      <c r="C498" s="822" t="s">
        <v>2048</v>
      </c>
      <c r="D498" s="823" t="s">
        <v>3207</v>
      </c>
      <c r="E498" s="824" t="s">
        <v>2062</v>
      </c>
      <c r="F498" s="822" t="s">
        <v>2043</v>
      </c>
      <c r="G498" s="822" t="s">
        <v>2153</v>
      </c>
      <c r="H498" s="822" t="s">
        <v>329</v>
      </c>
      <c r="I498" s="822" t="s">
        <v>2822</v>
      </c>
      <c r="J498" s="822" t="s">
        <v>2823</v>
      </c>
      <c r="K498" s="822" t="s">
        <v>2824</v>
      </c>
      <c r="L498" s="825">
        <v>221.48</v>
      </c>
      <c r="M498" s="825">
        <v>221.48</v>
      </c>
      <c r="N498" s="822">
        <v>1</v>
      </c>
      <c r="O498" s="826">
        <v>0.5</v>
      </c>
      <c r="P498" s="825">
        <v>221.48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50</v>
      </c>
      <c r="B499" s="822" t="s">
        <v>2042</v>
      </c>
      <c r="C499" s="822" t="s">
        <v>2048</v>
      </c>
      <c r="D499" s="823" t="s">
        <v>3207</v>
      </c>
      <c r="E499" s="824" t="s">
        <v>2062</v>
      </c>
      <c r="F499" s="822" t="s">
        <v>2043</v>
      </c>
      <c r="G499" s="822" t="s">
        <v>2328</v>
      </c>
      <c r="H499" s="822" t="s">
        <v>329</v>
      </c>
      <c r="I499" s="822" t="s">
        <v>2825</v>
      </c>
      <c r="J499" s="822" t="s">
        <v>2826</v>
      </c>
      <c r="K499" s="822" t="s">
        <v>2827</v>
      </c>
      <c r="L499" s="825">
        <v>330.58</v>
      </c>
      <c r="M499" s="825">
        <v>1983.48</v>
      </c>
      <c r="N499" s="822">
        <v>6</v>
      </c>
      <c r="O499" s="826">
        <v>5.5</v>
      </c>
      <c r="P499" s="825">
        <v>661.16</v>
      </c>
      <c r="Q499" s="827">
        <v>0.33333333333333331</v>
      </c>
      <c r="R499" s="822">
        <v>2</v>
      </c>
      <c r="S499" s="827">
        <v>0.33333333333333331</v>
      </c>
      <c r="T499" s="826">
        <v>2</v>
      </c>
      <c r="U499" s="828">
        <v>0.36363636363636365</v>
      </c>
    </row>
    <row r="500" spans="1:21" ht="14.45" customHeight="1" x14ac:dyDescent="0.2">
      <c r="A500" s="821">
        <v>50</v>
      </c>
      <c r="B500" s="822" t="s">
        <v>2042</v>
      </c>
      <c r="C500" s="822" t="s">
        <v>2048</v>
      </c>
      <c r="D500" s="823" t="s">
        <v>3207</v>
      </c>
      <c r="E500" s="824" t="s">
        <v>2062</v>
      </c>
      <c r="F500" s="822" t="s">
        <v>2043</v>
      </c>
      <c r="G500" s="822" t="s">
        <v>2328</v>
      </c>
      <c r="H500" s="822" t="s">
        <v>329</v>
      </c>
      <c r="I500" s="822" t="s">
        <v>2828</v>
      </c>
      <c r="J500" s="822" t="s">
        <v>2826</v>
      </c>
      <c r="K500" s="822" t="s">
        <v>2829</v>
      </c>
      <c r="L500" s="825">
        <v>423.86</v>
      </c>
      <c r="M500" s="825">
        <v>423.86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2042</v>
      </c>
      <c r="C501" s="822" t="s">
        <v>2048</v>
      </c>
      <c r="D501" s="823" t="s">
        <v>3207</v>
      </c>
      <c r="E501" s="824" t="s">
        <v>2062</v>
      </c>
      <c r="F501" s="822" t="s">
        <v>2043</v>
      </c>
      <c r="G501" s="822" t="s">
        <v>2328</v>
      </c>
      <c r="H501" s="822" t="s">
        <v>329</v>
      </c>
      <c r="I501" s="822" t="s">
        <v>2830</v>
      </c>
      <c r="J501" s="822" t="s">
        <v>2826</v>
      </c>
      <c r="K501" s="822" t="s">
        <v>2831</v>
      </c>
      <c r="L501" s="825">
        <v>150.13999999999999</v>
      </c>
      <c r="M501" s="825">
        <v>1201.1199999999999</v>
      </c>
      <c r="N501" s="822">
        <v>8</v>
      </c>
      <c r="O501" s="826">
        <v>3</v>
      </c>
      <c r="P501" s="825">
        <v>1201.1199999999999</v>
      </c>
      <c r="Q501" s="827">
        <v>1</v>
      </c>
      <c r="R501" s="822">
        <v>8</v>
      </c>
      <c r="S501" s="827">
        <v>1</v>
      </c>
      <c r="T501" s="826">
        <v>3</v>
      </c>
      <c r="U501" s="828">
        <v>1</v>
      </c>
    </row>
    <row r="502" spans="1:21" ht="14.45" customHeight="1" x14ac:dyDescent="0.2">
      <c r="A502" s="821">
        <v>50</v>
      </c>
      <c r="B502" s="822" t="s">
        <v>2042</v>
      </c>
      <c r="C502" s="822" t="s">
        <v>2048</v>
      </c>
      <c r="D502" s="823" t="s">
        <v>3207</v>
      </c>
      <c r="E502" s="824" t="s">
        <v>2062</v>
      </c>
      <c r="F502" s="822" t="s">
        <v>2043</v>
      </c>
      <c r="G502" s="822" t="s">
        <v>2332</v>
      </c>
      <c r="H502" s="822" t="s">
        <v>329</v>
      </c>
      <c r="I502" s="822" t="s">
        <v>2832</v>
      </c>
      <c r="J502" s="822" t="s">
        <v>2833</v>
      </c>
      <c r="K502" s="822" t="s">
        <v>2834</v>
      </c>
      <c r="L502" s="825">
        <v>311.12</v>
      </c>
      <c r="M502" s="825">
        <v>311.12</v>
      </c>
      <c r="N502" s="822">
        <v>1</v>
      </c>
      <c r="O502" s="826">
        <v>0.5</v>
      </c>
      <c r="P502" s="825">
        <v>311.12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50</v>
      </c>
      <c r="B503" s="822" t="s">
        <v>2042</v>
      </c>
      <c r="C503" s="822" t="s">
        <v>2048</v>
      </c>
      <c r="D503" s="823" t="s">
        <v>3207</v>
      </c>
      <c r="E503" s="824" t="s">
        <v>2062</v>
      </c>
      <c r="F503" s="822" t="s">
        <v>2043</v>
      </c>
      <c r="G503" s="822" t="s">
        <v>2332</v>
      </c>
      <c r="H503" s="822" t="s">
        <v>329</v>
      </c>
      <c r="I503" s="822" t="s">
        <v>2835</v>
      </c>
      <c r="J503" s="822" t="s">
        <v>2836</v>
      </c>
      <c r="K503" s="822" t="s">
        <v>2837</v>
      </c>
      <c r="L503" s="825">
        <v>59.88</v>
      </c>
      <c r="M503" s="825">
        <v>838.32</v>
      </c>
      <c r="N503" s="822">
        <v>14</v>
      </c>
      <c r="O503" s="826">
        <v>2.5</v>
      </c>
      <c r="P503" s="825">
        <v>119.76</v>
      </c>
      <c r="Q503" s="827">
        <v>0.14285714285714285</v>
      </c>
      <c r="R503" s="822">
        <v>2</v>
      </c>
      <c r="S503" s="827">
        <v>0.14285714285714285</v>
      </c>
      <c r="T503" s="826">
        <v>1</v>
      </c>
      <c r="U503" s="828">
        <v>0.4</v>
      </c>
    </row>
    <row r="504" spans="1:21" ht="14.45" customHeight="1" x14ac:dyDescent="0.2">
      <c r="A504" s="821">
        <v>50</v>
      </c>
      <c r="B504" s="822" t="s">
        <v>2042</v>
      </c>
      <c r="C504" s="822" t="s">
        <v>2048</v>
      </c>
      <c r="D504" s="823" t="s">
        <v>3207</v>
      </c>
      <c r="E504" s="824" t="s">
        <v>2062</v>
      </c>
      <c r="F504" s="822" t="s">
        <v>2043</v>
      </c>
      <c r="G504" s="822" t="s">
        <v>2332</v>
      </c>
      <c r="H504" s="822" t="s">
        <v>622</v>
      </c>
      <c r="I504" s="822" t="s">
        <v>2838</v>
      </c>
      <c r="J504" s="822" t="s">
        <v>2334</v>
      </c>
      <c r="K504" s="822" t="s">
        <v>2839</v>
      </c>
      <c r="L504" s="825">
        <v>103.72</v>
      </c>
      <c r="M504" s="825">
        <v>103.72</v>
      </c>
      <c r="N504" s="822">
        <v>1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2042</v>
      </c>
      <c r="C505" s="822" t="s">
        <v>2048</v>
      </c>
      <c r="D505" s="823" t="s">
        <v>3207</v>
      </c>
      <c r="E505" s="824" t="s">
        <v>2062</v>
      </c>
      <c r="F505" s="822" t="s">
        <v>2043</v>
      </c>
      <c r="G505" s="822" t="s">
        <v>2332</v>
      </c>
      <c r="H505" s="822" t="s">
        <v>622</v>
      </c>
      <c r="I505" s="822" t="s">
        <v>2333</v>
      </c>
      <c r="J505" s="822" t="s">
        <v>2334</v>
      </c>
      <c r="K505" s="822" t="s">
        <v>2335</v>
      </c>
      <c r="L505" s="825">
        <v>345.69</v>
      </c>
      <c r="M505" s="825">
        <v>6913.7999999999993</v>
      </c>
      <c r="N505" s="822">
        <v>20</v>
      </c>
      <c r="O505" s="826">
        <v>15</v>
      </c>
      <c r="P505" s="825">
        <v>2765.52</v>
      </c>
      <c r="Q505" s="827">
        <v>0.4</v>
      </c>
      <c r="R505" s="822">
        <v>8</v>
      </c>
      <c r="S505" s="827">
        <v>0.4</v>
      </c>
      <c r="T505" s="826">
        <v>6.5</v>
      </c>
      <c r="U505" s="828">
        <v>0.43333333333333335</v>
      </c>
    </row>
    <row r="506" spans="1:21" ht="14.45" customHeight="1" x14ac:dyDescent="0.2">
      <c r="A506" s="821">
        <v>50</v>
      </c>
      <c r="B506" s="822" t="s">
        <v>2042</v>
      </c>
      <c r="C506" s="822" t="s">
        <v>2048</v>
      </c>
      <c r="D506" s="823" t="s">
        <v>3207</v>
      </c>
      <c r="E506" s="824" t="s">
        <v>2062</v>
      </c>
      <c r="F506" s="822" t="s">
        <v>2043</v>
      </c>
      <c r="G506" s="822" t="s">
        <v>2332</v>
      </c>
      <c r="H506" s="822" t="s">
        <v>622</v>
      </c>
      <c r="I506" s="822" t="s">
        <v>2840</v>
      </c>
      <c r="J506" s="822" t="s">
        <v>2334</v>
      </c>
      <c r="K506" s="822" t="s">
        <v>2841</v>
      </c>
      <c r="L506" s="825">
        <v>86.73</v>
      </c>
      <c r="M506" s="825">
        <v>2601.9</v>
      </c>
      <c r="N506" s="822">
        <v>30</v>
      </c>
      <c r="O506" s="826">
        <v>6</v>
      </c>
      <c r="P506" s="825">
        <v>1561.14</v>
      </c>
      <c r="Q506" s="827">
        <v>0.6</v>
      </c>
      <c r="R506" s="822">
        <v>18</v>
      </c>
      <c r="S506" s="827">
        <v>0.6</v>
      </c>
      <c r="T506" s="826">
        <v>3.5</v>
      </c>
      <c r="U506" s="828">
        <v>0.58333333333333337</v>
      </c>
    </row>
    <row r="507" spans="1:21" ht="14.45" customHeight="1" x14ac:dyDescent="0.2">
      <c r="A507" s="821">
        <v>50</v>
      </c>
      <c r="B507" s="822" t="s">
        <v>2042</v>
      </c>
      <c r="C507" s="822" t="s">
        <v>2048</v>
      </c>
      <c r="D507" s="823" t="s">
        <v>3207</v>
      </c>
      <c r="E507" s="824" t="s">
        <v>2062</v>
      </c>
      <c r="F507" s="822" t="s">
        <v>2043</v>
      </c>
      <c r="G507" s="822" t="s">
        <v>2332</v>
      </c>
      <c r="H507" s="822" t="s">
        <v>329</v>
      </c>
      <c r="I507" s="822" t="s">
        <v>2842</v>
      </c>
      <c r="J507" s="822" t="s">
        <v>2843</v>
      </c>
      <c r="K507" s="822" t="s">
        <v>2844</v>
      </c>
      <c r="L507" s="825">
        <v>59.88</v>
      </c>
      <c r="M507" s="825">
        <v>119.76</v>
      </c>
      <c r="N507" s="822">
        <v>2</v>
      </c>
      <c r="O507" s="826">
        <v>1</v>
      </c>
      <c r="P507" s="825">
        <v>119.76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50</v>
      </c>
      <c r="B508" s="822" t="s">
        <v>2042</v>
      </c>
      <c r="C508" s="822" t="s">
        <v>2048</v>
      </c>
      <c r="D508" s="823" t="s">
        <v>3207</v>
      </c>
      <c r="E508" s="824" t="s">
        <v>2062</v>
      </c>
      <c r="F508" s="822" t="s">
        <v>2043</v>
      </c>
      <c r="G508" s="822" t="s">
        <v>2156</v>
      </c>
      <c r="H508" s="822" t="s">
        <v>329</v>
      </c>
      <c r="I508" s="822" t="s">
        <v>2157</v>
      </c>
      <c r="J508" s="822" t="s">
        <v>2158</v>
      </c>
      <c r="K508" s="822" t="s">
        <v>2159</v>
      </c>
      <c r="L508" s="825">
        <v>93.43</v>
      </c>
      <c r="M508" s="825">
        <v>1027.73</v>
      </c>
      <c r="N508" s="822">
        <v>11</v>
      </c>
      <c r="O508" s="826">
        <v>2</v>
      </c>
      <c r="P508" s="825">
        <v>654.01</v>
      </c>
      <c r="Q508" s="827">
        <v>0.63636363636363635</v>
      </c>
      <c r="R508" s="822">
        <v>7</v>
      </c>
      <c r="S508" s="827">
        <v>0.63636363636363635</v>
      </c>
      <c r="T508" s="826">
        <v>1.5</v>
      </c>
      <c r="U508" s="828">
        <v>0.75</v>
      </c>
    </row>
    <row r="509" spans="1:21" ht="14.45" customHeight="1" x14ac:dyDescent="0.2">
      <c r="A509" s="821">
        <v>50</v>
      </c>
      <c r="B509" s="822" t="s">
        <v>2042</v>
      </c>
      <c r="C509" s="822" t="s">
        <v>2048</v>
      </c>
      <c r="D509" s="823" t="s">
        <v>3207</v>
      </c>
      <c r="E509" s="824" t="s">
        <v>2062</v>
      </c>
      <c r="F509" s="822" t="s">
        <v>2043</v>
      </c>
      <c r="G509" s="822" t="s">
        <v>2845</v>
      </c>
      <c r="H509" s="822" t="s">
        <v>329</v>
      </c>
      <c r="I509" s="822" t="s">
        <v>2846</v>
      </c>
      <c r="J509" s="822" t="s">
        <v>2847</v>
      </c>
      <c r="K509" s="822" t="s">
        <v>2848</v>
      </c>
      <c r="L509" s="825">
        <v>914.24</v>
      </c>
      <c r="M509" s="825">
        <v>914.24</v>
      </c>
      <c r="N509" s="822">
        <v>1</v>
      </c>
      <c r="O509" s="826">
        <v>1</v>
      </c>
      <c r="P509" s="825">
        <v>914.24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50</v>
      </c>
      <c r="B510" s="822" t="s">
        <v>2042</v>
      </c>
      <c r="C510" s="822" t="s">
        <v>2048</v>
      </c>
      <c r="D510" s="823" t="s">
        <v>3207</v>
      </c>
      <c r="E510" s="824" t="s">
        <v>2062</v>
      </c>
      <c r="F510" s="822" t="s">
        <v>2043</v>
      </c>
      <c r="G510" s="822" t="s">
        <v>2845</v>
      </c>
      <c r="H510" s="822" t="s">
        <v>329</v>
      </c>
      <c r="I510" s="822" t="s">
        <v>2849</v>
      </c>
      <c r="J510" s="822" t="s">
        <v>2847</v>
      </c>
      <c r="K510" s="822" t="s">
        <v>2850</v>
      </c>
      <c r="L510" s="825">
        <v>580.38</v>
      </c>
      <c r="M510" s="825">
        <v>580.38</v>
      </c>
      <c r="N510" s="822">
        <v>1</v>
      </c>
      <c r="O510" s="826">
        <v>1</v>
      </c>
      <c r="P510" s="825">
        <v>580.38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50</v>
      </c>
      <c r="B511" s="822" t="s">
        <v>2042</v>
      </c>
      <c r="C511" s="822" t="s">
        <v>2048</v>
      </c>
      <c r="D511" s="823" t="s">
        <v>3207</v>
      </c>
      <c r="E511" s="824" t="s">
        <v>2062</v>
      </c>
      <c r="F511" s="822" t="s">
        <v>2043</v>
      </c>
      <c r="G511" s="822" t="s">
        <v>2539</v>
      </c>
      <c r="H511" s="822" t="s">
        <v>329</v>
      </c>
      <c r="I511" s="822" t="s">
        <v>2851</v>
      </c>
      <c r="J511" s="822" t="s">
        <v>2541</v>
      </c>
      <c r="K511" s="822" t="s">
        <v>2852</v>
      </c>
      <c r="L511" s="825">
        <v>264</v>
      </c>
      <c r="M511" s="825">
        <v>1320</v>
      </c>
      <c r="N511" s="822">
        <v>5</v>
      </c>
      <c r="O511" s="826">
        <v>3.5</v>
      </c>
      <c r="P511" s="825">
        <v>1056</v>
      </c>
      <c r="Q511" s="827">
        <v>0.8</v>
      </c>
      <c r="R511" s="822">
        <v>4</v>
      </c>
      <c r="S511" s="827">
        <v>0.8</v>
      </c>
      <c r="T511" s="826">
        <v>3</v>
      </c>
      <c r="U511" s="828">
        <v>0.8571428571428571</v>
      </c>
    </row>
    <row r="512" spans="1:21" ht="14.45" customHeight="1" x14ac:dyDescent="0.2">
      <c r="A512" s="821">
        <v>50</v>
      </c>
      <c r="B512" s="822" t="s">
        <v>2042</v>
      </c>
      <c r="C512" s="822" t="s">
        <v>2048</v>
      </c>
      <c r="D512" s="823" t="s">
        <v>3207</v>
      </c>
      <c r="E512" s="824" t="s">
        <v>2062</v>
      </c>
      <c r="F512" s="822" t="s">
        <v>2043</v>
      </c>
      <c r="G512" s="822" t="s">
        <v>2336</v>
      </c>
      <c r="H512" s="822" t="s">
        <v>329</v>
      </c>
      <c r="I512" s="822" t="s">
        <v>2337</v>
      </c>
      <c r="J512" s="822" t="s">
        <v>2338</v>
      </c>
      <c r="K512" s="822" t="s">
        <v>2339</v>
      </c>
      <c r="L512" s="825">
        <v>131.32</v>
      </c>
      <c r="M512" s="825">
        <v>1181.8799999999999</v>
      </c>
      <c r="N512" s="822">
        <v>9</v>
      </c>
      <c r="O512" s="826">
        <v>2.5</v>
      </c>
      <c r="P512" s="825">
        <v>787.92</v>
      </c>
      <c r="Q512" s="827">
        <v>0.66666666666666674</v>
      </c>
      <c r="R512" s="822">
        <v>6</v>
      </c>
      <c r="S512" s="827">
        <v>0.66666666666666663</v>
      </c>
      <c r="T512" s="826">
        <v>2</v>
      </c>
      <c r="U512" s="828">
        <v>0.8</v>
      </c>
    </row>
    <row r="513" spans="1:21" ht="14.45" customHeight="1" x14ac:dyDescent="0.2">
      <c r="A513" s="821">
        <v>50</v>
      </c>
      <c r="B513" s="822" t="s">
        <v>2042</v>
      </c>
      <c r="C513" s="822" t="s">
        <v>2048</v>
      </c>
      <c r="D513" s="823" t="s">
        <v>3207</v>
      </c>
      <c r="E513" s="824" t="s">
        <v>2062</v>
      </c>
      <c r="F513" s="822" t="s">
        <v>2043</v>
      </c>
      <c r="G513" s="822" t="s">
        <v>2336</v>
      </c>
      <c r="H513" s="822" t="s">
        <v>329</v>
      </c>
      <c r="I513" s="822" t="s">
        <v>2853</v>
      </c>
      <c r="J513" s="822" t="s">
        <v>2338</v>
      </c>
      <c r="K513" s="822" t="s">
        <v>2854</v>
      </c>
      <c r="L513" s="825">
        <v>393.94</v>
      </c>
      <c r="M513" s="825">
        <v>787.88</v>
      </c>
      <c r="N513" s="822">
        <v>2</v>
      </c>
      <c r="O513" s="826">
        <v>1.5</v>
      </c>
      <c r="P513" s="825">
        <v>393.94</v>
      </c>
      <c r="Q513" s="827">
        <v>0.5</v>
      </c>
      <c r="R513" s="822">
        <v>1</v>
      </c>
      <c r="S513" s="827">
        <v>0.5</v>
      </c>
      <c r="T513" s="826">
        <v>0.5</v>
      </c>
      <c r="U513" s="828">
        <v>0.33333333333333331</v>
      </c>
    </row>
    <row r="514" spans="1:21" ht="14.45" customHeight="1" x14ac:dyDescent="0.2">
      <c r="A514" s="821">
        <v>50</v>
      </c>
      <c r="B514" s="822" t="s">
        <v>2042</v>
      </c>
      <c r="C514" s="822" t="s">
        <v>2048</v>
      </c>
      <c r="D514" s="823" t="s">
        <v>3207</v>
      </c>
      <c r="E514" s="824" t="s">
        <v>2062</v>
      </c>
      <c r="F514" s="822" t="s">
        <v>2043</v>
      </c>
      <c r="G514" s="822" t="s">
        <v>2336</v>
      </c>
      <c r="H514" s="822" t="s">
        <v>622</v>
      </c>
      <c r="I514" s="822" t="s">
        <v>2855</v>
      </c>
      <c r="J514" s="822" t="s">
        <v>2856</v>
      </c>
      <c r="K514" s="822" t="s">
        <v>2857</v>
      </c>
      <c r="L514" s="825">
        <v>131.32</v>
      </c>
      <c r="M514" s="825">
        <v>1181.8799999999999</v>
      </c>
      <c r="N514" s="822">
        <v>9</v>
      </c>
      <c r="O514" s="826">
        <v>2.5</v>
      </c>
      <c r="P514" s="825">
        <v>787.92</v>
      </c>
      <c r="Q514" s="827">
        <v>0.66666666666666674</v>
      </c>
      <c r="R514" s="822">
        <v>6</v>
      </c>
      <c r="S514" s="827">
        <v>0.66666666666666663</v>
      </c>
      <c r="T514" s="826">
        <v>2</v>
      </c>
      <c r="U514" s="828">
        <v>0.8</v>
      </c>
    </row>
    <row r="515" spans="1:21" ht="14.45" customHeight="1" x14ac:dyDescent="0.2">
      <c r="A515" s="821">
        <v>50</v>
      </c>
      <c r="B515" s="822" t="s">
        <v>2042</v>
      </c>
      <c r="C515" s="822" t="s">
        <v>2048</v>
      </c>
      <c r="D515" s="823" t="s">
        <v>3207</v>
      </c>
      <c r="E515" s="824" t="s">
        <v>2062</v>
      </c>
      <c r="F515" s="822" t="s">
        <v>2043</v>
      </c>
      <c r="G515" s="822" t="s">
        <v>2858</v>
      </c>
      <c r="H515" s="822" t="s">
        <v>329</v>
      </c>
      <c r="I515" s="822" t="s">
        <v>2859</v>
      </c>
      <c r="J515" s="822" t="s">
        <v>2860</v>
      </c>
      <c r="K515" s="822" t="s">
        <v>2861</v>
      </c>
      <c r="L515" s="825">
        <v>87.87</v>
      </c>
      <c r="M515" s="825">
        <v>351.48</v>
      </c>
      <c r="N515" s="822">
        <v>4</v>
      </c>
      <c r="O515" s="826">
        <v>0.5</v>
      </c>
      <c r="P515" s="825">
        <v>351.48</v>
      </c>
      <c r="Q515" s="827">
        <v>1</v>
      </c>
      <c r="R515" s="822">
        <v>4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50</v>
      </c>
      <c r="B516" s="822" t="s">
        <v>2042</v>
      </c>
      <c r="C516" s="822" t="s">
        <v>2048</v>
      </c>
      <c r="D516" s="823" t="s">
        <v>3207</v>
      </c>
      <c r="E516" s="824" t="s">
        <v>2062</v>
      </c>
      <c r="F516" s="822" t="s">
        <v>2043</v>
      </c>
      <c r="G516" s="822" t="s">
        <v>2340</v>
      </c>
      <c r="H516" s="822" t="s">
        <v>622</v>
      </c>
      <c r="I516" s="822" t="s">
        <v>2862</v>
      </c>
      <c r="J516" s="822" t="s">
        <v>2863</v>
      </c>
      <c r="K516" s="822" t="s">
        <v>2864</v>
      </c>
      <c r="L516" s="825">
        <v>218.73</v>
      </c>
      <c r="M516" s="825">
        <v>437.46</v>
      </c>
      <c r="N516" s="822">
        <v>2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50</v>
      </c>
      <c r="B517" s="822" t="s">
        <v>2042</v>
      </c>
      <c r="C517" s="822" t="s">
        <v>2048</v>
      </c>
      <c r="D517" s="823" t="s">
        <v>3207</v>
      </c>
      <c r="E517" s="824" t="s">
        <v>2062</v>
      </c>
      <c r="F517" s="822" t="s">
        <v>2043</v>
      </c>
      <c r="G517" s="822" t="s">
        <v>2340</v>
      </c>
      <c r="H517" s="822" t="s">
        <v>622</v>
      </c>
      <c r="I517" s="822" t="s">
        <v>2865</v>
      </c>
      <c r="J517" s="822" t="s">
        <v>2863</v>
      </c>
      <c r="K517" s="822" t="s">
        <v>2866</v>
      </c>
      <c r="L517" s="825">
        <v>729.09</v>
      </c>
      <c r="M517" s="825">
        <v>5103.63</v>
      </c>
      <c r="N517" s="822">
        <v>7</v>
      </c>
      <c r="O517" s="826">
        <v>5</v>
      </c>
      <c r="P517" s="825">
        <v>3645.45</v>
      </c>
      <c r="Q517" s="827">
        <v>0.71428571428571419</v>
      </c>
      <c r="R517" s="822">
        <v>5</v>
      </c>
      <c r="S517" s="827">
        <v>0.7142857142857143</v>
      </c>
      <c r="T517" s="826">
        <v>3.5</v>
      </c>
      <c r="U517" s="828">
        <v>0.7</v>
      </c>
    </row>
    <row r="518" spans="1:21" ht="14.45" customHeight="1" x14ac:dyDescent="0.2">
      <c r="A518" s="821">
        <v>50</v>
      </c>
      <c r="B518" s="822" t="s">
        <v>2042</v>
      </c>
      <c r="C518" s="822" t="s">
        <v>2048</v>
      </c>
      <c r="D518" s="823" t="s">
        <v>3207</v>
      </c>
      <c r="E518" s="824" t="s">
        <v>2062</v>
      </c>
      <c r="F518" s="822" t="s">
        <v>2043</v>
      </c>
      <c r="G518" s="822" t="s">
        <v>1149</v>
      </c>
      <c r="H518" s="822" t="s">
        <v>622</v>
      </c>
      <c r="I518" s="822" t="s">
        <v>1690</v>
      </c>
      <c r="J518" s="822" t="s">
        <v>1688</v>
      </c>
      <c r="K518" s="822" t="s">
        <v>1691</v>
      </c>
      <c r="L518" s="825">
        <v>184.74</v>
      </c>
      <c r="M518" s="825">
        <v>554.22</v>
      </c>
      <c r="N518" s="822">
        <v>3</v>
      </c>
      <c r="O518" s="826">
        <v>2.5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50</v>
      </c>
      <c r="B519" s="822" t="s">
        <v>2042</v>
      </c>
      <c r="C519" s="822" t="s">
        <v>2048</v>
      </c>
      <c r="D519" s="823" t="s">
        <v>3207</v>
      </c>
      <c r="E519" s="824" t="s">
        <v>2062</v>
      </c>
      <c r="F519" s="822" t="s">
        <v>2043</v>
      </c>
      <c r="G519" s="822" t="s">
        <v>1149</v>
      </c>
      <c r="H519" s="822" t="s">
        <v>622</v>
      </c>
      <c r="I519" s="822" t="s">
        <v>2344</v>
      </c>
      <c r="J519" s="822" t="s">
        <v>2345</v>
      </c>
      <c r="K519" s="822" t="s">
        <v>2346</v>
      </c>
      <c r="L519" s="825">
        <v>120.61</v>
      </c>
      <c r="M519" s="825">
        <v>723.66</v>
      </c>
      <c r="N519" s="822">
        <v>6</v>
      </c>
      <c r="O519" s="826">
        <v>3</v>
      </c>
      <c r="P519" s="825">
        <v>361.83</v>
      </c>
      <c r="Q519" s="827">
        <v>0.5</v>
      </c>
      <c r="R519" s="822">
        <v>3</v>
      </c>
      <c r="S519" s="827">
        <v>0.5</v>
      </c>
      <c r="T519" s="826">
        <v>1</v>
      </c>
      <c r="U519" s="828">
        <v>0.33333333333333331</v>
      </c>
    </row>
    <row r="520" spans="1:21" ht="14.45" customHeight="1" x14ac:dyDescent="0.2">
      <c r="A520" s="821">
        <v>50</v>
      </c>
      <c r="B520" s="822" t="s">
        <v>2042</v>
      </c>
      <c r="C520" s="822" t="s">
        <v>2048</v>
      </c>
      <c r="D520" s="823" t="s">
        <v>3207</v>
      </c>
      <c r="E520" s="824" t="s">
        <v>2062</v>
      </c>
      <c r="F520" s="822" t="s">
        <v>2043</v>
      </c>
      <c r="G520" s="822" t="s">
        <v>2347</v>
      </c>
      <c r="H520" s="822" t="s">
        <v>329</v>
      </c>
      <c r="I520" s="822" t="s">
        <v>2867</v>
      </c>
      <c r="J520" s="822" t="s">
        <v>2868</v>
      </c>
      <c r="K520" s="822" t="s">
        <v>1901</v>
      </c>
      <c r="L520" s="825">
        <v>0</v>
      </c>
      <c r="M520" s="825">
        <v>0</v>
      </c>
      <c r="N520" s="822">
        <v>10</v>
      </c>
      <c r="O520" s="826">
        <v>2.5</v>
      </c>
      <c r="P520" s="825"/>
      <c r="Q520" s="827"/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50</v>
      </c>
      <c r="B521" s="822" t="s">
        <v>2042</v>
      </c>
      <c r="C521" s="822" t="s">
        <v>2048</v>
      </c>
      <c r="D521" s="823" t="s">
        <v>3207</v>
      </c>
      <c r="E521" s="824" t="s">
        <v>2062</v>
      </c>
      <c r="F521" s="822" t="s">
        <v>2043</v>
      </c>
      <c r="G521" s="822" t="s">
        <v>2347</v>
      </c>
      <c r="H521" s="822" t="s">
        <v>329</v>
      </c>
      <c r="I521" s="822" t="s">
        <v>2869</v>
      </c>
      <c r="J521" s="822" t="s">
        <v>2870</v>
      </c>
      <c r="K521" s="822" t="s">
        <v>2311</v>
      </c>
      <c r="L521" s="825">
        <v>0</v>
      </c>
      <c r="M521" s="825">
        <v>0</v>
      </c>
      <c r="N521" s="822">
        <v>2</v>
      </c>
      <c r="O521" s="826">
        <v>2</v>
      </c>
      <c r="P521" s="825">
        <v>0</v>
      </c>
      <c r="Q521" s="827"/>
      <c r="R521" s="822">
        <v>2</v>
      </c>
      <c r="S521" s="827">
        <v>1</v>
      </c>
      <c r="T521" s="826">
        <v>2</v>
      </c>
      <c r="U521" s="828">
        <v>1</v>
      </c>
    </row>
    <row r="522" spans="1:21" ht="14.45" customHeight="1" x14ac:dyDescent="0.2">
      <c r="A522" s="821">
        <v>50</v>
      </c>
      <c r="B522" s="822" t="s">
        <v>2042</v>
      </c>
      <c r="C522" s="822" t="s">
        <v>2048</v>
      </c>
      <c r="D522" s="823" t="s">
        <v>3207</v>
      </c>
      <c r="E522" s="824" t="s">
        <v>2062</v>
      </c>
      <c r="F522" s="822" t="s">
        <v>2043</v>
      </c>
      <c r="G522" s="822" t="s">
        <v>2347</v>
      </c>
      <c r="H522" s="822" t="s">
        <v>622</v>
      </c>
      <c r="I522" s="822" t="s">
        <v>1902</v>
      </c>
      <c r="J522" s="822" t="s">
        <v>1168</v>
      </c>
      <c r="K522" s="822" t="s">
        <v>1903</v>
      </c>
      <c r="L522" s="825">
        <v>0</v>
      </c>
      <c r="M522" s="825">
        <v>0</v>
      </c>
      <c r="N522" s="822">
        <v>10</v>
      </c>
      <c r="O522" s="826">
        <v>4.5</v>
      </c>
      <c r="P522" s="825">
        <v>0</v>
      </c>
      <c r="Q522" s="827"/>
      <c r="R522" s="822">
        <v>4</v>
      </c>
      <c r="S522" s="827">
        <v>0.4</v>
      </c>
      <c r="T522" s="826">
        <v>2</v>
      </c>
      <c r="U522" s="828">
        <v>0.44444444444444442</v>
      </c>
    </row>
    <row r="523" spans="1:21" ht="14.45" customHeight="1" x14ac:dyDescent="0.2">
      <c r="A523" s="821">
        <v>50</v>
      </c>
      <c r="B523" s="822" t="s">
        <v>2042</v>
      </c>
      <c r="C523" s="822" t="s">
        <v>2048</v>
      </c>
      <c r="D523" s="823" t="s">
        <v>3207</v>
      </c>
      <c r="E523" s="824" t="s">
        <v>2062</v>
      </c>
      <c r="F523" s="822" t="s">
        <v>2043</v>
      </c>
      <c r="G523" s="822" t="s">
        <v>2871</v>
      </c>
      <c r="H523" s="822" t="s">
        <v>329</v>
      </c>
      <c r="I523" s="822" t="s">
        <v>2872</v>
      </c>
      <c r="J523" s="822" t="s">
        <v>2873</v>
      </c>
      <c r="K523" s="822" t="s">
        <v>2874</v>
      </c>
      <c r="L523" s="825">
        <v>36.51</v>
      </c>
      <c r="M523" s="825">
        <v>73.02</v>
      </c>
      <c r="N523" s="822">
        <v>2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50</v>
      </c>
      <c r="B524" s="822" t="s">
        <v>2042</v>
      </c>
      <c r="C524" s="822" t="s">
        <v>2048</v>
      </c>
      <c r="D524" s="823" t="s">
        <v>3207</v>
      </c>
      <c r="E524" s="824" t="s">
        <v>2062</v>
      </c>
      <c r="F524" s="822" t="s">
        <v>2043</v>
      </c>
      <c r="G524" s="822" t="s">
        <v>2160</v>
      </c>
      <c r="H524" s="822" t="s">
        <v>622</v>
      </c>
      <c r="I524" s="822" t="s">
        <v>2348</v>
      </c>
      <c r="J524" s="822" t="s">
        <v>1715</v>
      </c>
      <c r="K524" s="822" t="s">
        <v>2349</v>
      </c>
      <c r="L524" s="825">
        <v>4961.1400000000003</v>
      </c>
      <c r="M524" s="825">
        <v>4961.1400000000003</v>
      </c>
      <c r="N524" s="822">
        <v>1</v>
      </c>
      <c r="O524" s="826">
        <v>0.5</v>
      </c>
      <c r="P524" s="825">
        <v>4961.1400000000003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50</v>
      </c>
      <c r="B525" s="822" t="s">
        <v>2042</v>
      </c>
      <c r="C525" s="822" t="s">
        <v>2048</v>
      </c>
      <c r="D525" s="823" t="s">
        <v>3207</v>
      </c>
      <c r="E525" s="824" t="s">
        <v>2062</v>
      </c>
      <c r="F525" s="822" t="s">
        <v>2043</v>
      </c>
      <c r="G525" s="822" t="s">
        <v>2160</v>
      </c>
      <c r="H525" s="822" t="s">
        <v>622</v>
      </c>
      <c r="I525" s="822" t="s">
        <v>1717</v>
      </c>
      <c r="J525" s="822" t="s">
        <v>1715</v>
      </c>
      <c r="K525" s="822" t="s">
        <v>1718</v>
      </c>
      <c r="L525" s="825">
        <v>1771.84</v>
      </c>
      <c r="M525" s="825">
        <v>109854.07999999999</v>
      </c>
      <c r="N525" s="822">
        <v>62</v>
      </c>
      <c r="O525" s="826">
        <v>18</v>
      </c>
      <c r="P525" s="825">
        <v>26577.599999999999</v>
      </c>
      <c r="Q525" s="827">
        <v>0.24193548387096775</v>
      </c>
      <c r="R525" s="822">
        <v>15</v>
      </c>
      <c r="S525" s="827">
        <v>0.24193548387096775</v>
      </c>
      <c r="T525" s="826">
        <v>4</v>
      </c>
      <c r="U525" s="828">
        <v>0.22222222222222221</v>
      </c>
    </row>
    <row r="526" spans="1:21" ht="14.45" customHeight="1" x14ac:dyDescent="0.2">
      <c r="A526" s="821">
        <v>50</v>
      </c>
      <c r="B526" s="822" t="s">
        <v>2042</v>
      </c>
      <c r="C526" s="822" t="s">
        <v>2048</v>
      </c>
      <c r="D526" s="823" t="s">
        <v>3207</v>
      </c>
      <c r="E526" s="824" t="s">
        <v>2062</v>
      </c>
      <c r="F526" s="822" t="s">
        <v>2043</v>
      </c>
      <c r="G526" s="822" t="s">
        <v>2160</v>
      </c>
      <c r="H526" s="822" t="s">
        <v>622</v>
      </c>
      <c r="I526" s="822" t="s">
        <v>1714</v>
      </c>
      <c r="J526" s="822" t="s">
        <v>1715</v>
      </c>
      <c r="K526" s="822" t="s">
        <v>1716</v>
      </c>
      <c r="L526" s="825">
        <v>2669.75</v>
      </c>
      <c r="M526" s="825">
        <v>10679</v>
      </c>
      <c r="N526" s="822">
        <v>4</v>
      </c>
      <c r="O526" s="826">
        <v>3</v>
      </c>
      <c r="P526" s="825">
        <v>2669.75</v>
      </c>
      <c r="Q526" s="827">
        <v>0.25</v>
      </c>
      <c r="R526" s="822">
        <v>1</v>
      </c>
      <c r="S526" s="827">
        <v>0.25</v>
      </c>
      <c r="T526" s="826">
        <v>0.5</v>
      </c>
      <c r="U526" s="828">
        <v>0.16666666666666666</v>
      </c>
    </row>
    <row r="527" spans="1:21" ht="14.45" customHeight="1" x14ac:dyDescent="0.2">
      <c r="A527" s="821">
        <v>50</v>
      </c>
      <c r="B527" s="822" t="s">
        <v>2042</v>
      </c>
      <c r="C527" s="822" t="s">
        <v>2048</v>
      </c>
      <c r="D527" s="823" t="s">
        <v>3207</v>
      </c>
      <c r="E527" s="824" t="s">
        <v>2062</v>
      </c>
      <c r="F527" s="822" t="s">
        <v>2043</v>
      </c>
      <c r="G527" s="822" t="s">
        <v>2875</v>
      </c>
      <c r="H527" s="822" t="s">
        <v>329</v>
      </c>
      <c r="I527" s="822" t="s">
        <v>2876</v>
      </c>
      <c r="J527" s="822" t="s">
        <v>676</v>
      </c>
      <c r="K527" s="822" t="s">
        <v>2877</v>
      </c>
      <c r="L527" s="825">
        <v>193.98</v>
      </c>
      <c r="M527" s="825">
        <v>581.93999999999994</v>
      </c>
      <c r="N527" s="822">
        <v>3</v>
      </c>
      <c r="O527" s="826">
        <v>1</v>
      </c>
      <c r="P527" s="825">
        <v>387.96</v>
      </c>
      <c r="Q527" s="827">
        <v>0.66666666666666674</v>
      </c>
      <c r="R527" s="822">
        <v>2</v>
      </c>
      <c r="S527" s="827">
        <v>0.66666666666666663</v>
      </c>
      <c r="T527" s="826">
        <v>0.5</v>
      </c>
      <c r="U527" s="828">
        <v>0.5</v>
      </c>
    </row>
    <row r="528" spans="1:21" ht="14.45" customHeight="1" x14ac:dyDescent="0.2">
      <c r="A528" s="821">
        <v>50</v>
      </c>
      <c r="B528" s="822" t="s">
        <v>2042</v>
      </c>
      <c r="C528" s="822" t="s">
        <v>2048</v>
      </c>
      <c r="D528" s="823" t="s">
        <v>3207</v>
      </c>
      <c r="E528" s="824" t="s">
        <v>2062</v>
      </c>
      <c r="F528" s="822" t="s">
        <v>2043</v>
      </c>
      <c r="G528" s="822" t="s">
        <v>2878</v>
      </c>
      <c r="H528" s="822" t="s">
        <v>329</v>
      </c>
      <c r="I528" s="822" t="s">
        <v>2879</v>
      </c>
      <c r="J528" s="822" t="s">
        <v>1070</v>
      </c>
      <c r="K528" s="822" t="s">
        <v>2880</v>
      </c>
      <c r="L528" s="825">
        <v>473.71</v>
      </c>
      <c r="M528" s="825">
        <v>473.71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2042</v>
      </c>
      <c r="C529" s="822" t="s">
        <v>2048</v>
      </c>
      <c r="D529" s="823" t="s">
        <v>3207</v>
      </c>
      <c r="E529" s="824" t="s">
        <v>2062</v>
      </c>
      <c r="F529" s="822" t="s">
        <v>2043</v>
      </c>
      <c r="G529" s="822" t="s">
        <v>2543</v>
      </c>
      <c r="H529" s="822" t="s">
        <v>329</v>
      </c>
      <c r="I529" s="822" t="s">
        <v>2544</v>
      </c>
      <c r="J529" s="822" t="s">
        <v>2545</v>
      </c>
      <c r="K529" s="822" t="s">
        <v>2546</v>
      </c>
      <c r="L529" s="825">
        <v>900.59</v>
      </c>
      <c r="M529" s="825">
        <v>900.59</v>
      </c>
      <c r="N529" s="822">
        <v>1</v>
      </c>
      <c r="O529" s="826">
        <v>0.5</v>
      </c>
      <c r="P529" s="825">
        <v>900.59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50</v>
      </c>
      <c r="B530" s="822" t="s">
        <v>2042</v>
      </c>
      <c r="C530" s="822" t="s">
        <v>2048</v>
      </c>
      <c r="D530" s="823" t="s">
        <v>3207</v>
      </c>
      <c r="E530" s="824" t="s">
        <v>2062</v>
      </c>
      <c r="F530" s="822" t="s">
        <v>2043</v>
      </c>
      <c r="G530" s="822" t="s">
        <v>2442</v>
      </c>
      <c r="H530" s="822" t="s">
        <v>329</v>
      </c>
      <c r="I530" s="822" t="s">
        <v>2881</v>
      </c>
      <c r="J530" s="822" t="s">
        <v>2444</v>
      </c>
      <c r="K530" s="822" t="s">
        <v>2882</v>
      </c>
      <c r="L530" s="825">
        <v>654.95000000000005</v>
      </c>
      <c r="M530" s="825">
        <v>1964.8500000000001</v>
      </c>
      <c r="N530" s="822">
        <v>3</v>
      </c>
      <c r="O530" s="826">
        <v>2.5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50</v>
      </c>
      <c r="B531" s="822" t="s">
        <v>2042</v>
      </c>
      <c r="C531" s="822" t="s">
        <v>2048</v>
      </c>
      <c r="D531" s="823" t="s">
        <v>3207</v>
      </c>
      <c r="E531" s="824" t="s">
        <v>2062</v>
      </c>
      <c r="F531" s="822" t="s">
        <v>2043</v>
      </c>
      <c r="G531" s="822" t="s">
        <v>2442</v>
      </c>
      <c r="H531" s="822" t="s">
        <v>329</v>
      </c>
      <c r="I531" s="822" t="s">
        <v>2883</v>
      </c>
      <c r="J531" s="822" t="s">
        <v>2444</v>
      </c>
      <c r="K531" s="822" t="s">
        <v>2884</v>
      </c>
      <c r="L531" s="825">
        <v>544.38</v>
      </c>
      <c r="M531" s="825">
        <v>544.38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50</v>
      </c>
      <c r="B532" s="822" t="s">
        <v>2042</v>
      </c>
      <c r="C532" s="822" t="s">
        <v>2048</v>
      </c>
      <c r="D532" s="823" t="s">
        <v>3207</v>
      </c>
      <c r="E532" s="824" t="s">
        <v>2062</v>
      </c>
      <c r="F532" s="822" t="s">
        <v>2043</v>
      </c>
      <c r="G532" s="822" t="s">
        <v>2442</v>
      </c>
      <c r="H532" s="822" t="s">
        <v>329</v>
      </c>
      <c r="I532" s="822" t="s">
        <v>2885</v>
      </c>
      <c r="J532" s="822" t="s">
        <v>2444</v>
      </c>
      <c r="K532" s="822" t="s">
        <v>2886</v>
      </c>
      <c r="L532" s="825">
        <v>327.49</v>
      </c>
      <c r="M532" s="825">
        <v>327.49</v>
      </c>
      <c r="N532" s="822">
        <v>1</v>
      </c>
      <c r="O532" s="826">
        <v>1</v>
      </c>
      <c r="P532" s="825">
        <v>327.49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50</v>
      </c>
      <c r="B533" s="822" t="s">
        <v>2042</v>
      </c>
      <c r="C533" s="822" t="s">
        <v>2048</v>
      </c>
      <c r="D533" s="823" t="s">
        <v>3207</v>
      </c>
      <c r="E533" s="824" t="s">
        <v>2062</v>
      </c>
      <c r="F533" s="822" t="s">
        <v>2043</v>
      </c>
      <c r="G533" s="822" t="s">
        <v>2887</v>
      </c>
      <c r="H533" s="822" t="s">
        <v>329</v>
      </c>
      <c r="I533" s="822" t="s">
        <v>2888</v>
      </c>
      <c r="J533" s="822" t="s">
        <v>1004</v>
      </c>
      <c r="K533" s="822" t="s">
        <v>2889</v>
      </c>
      <c r="L533" s="825">
        <v>0</v>
      </c>
      <c r="M533" s="825">
        <v>0</v>
      </c>
      <c r="N533" s="822">
        <v>10</v>
      </c>
      <c r="O533" s="826">
        <v>1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50</v>
      </c>
      <c r="B534" s="822" t="s">
        <v>2042</v>
      </c>
      <c r="C534" s="822" t="s">
        <v>2048</v>
      </c>
      <c r="D534" s="823" t="s">
        <v>3207</v>
      </c>
      <c r="E534" s="824" t="s">
        <v>2062</v>
      </c>
      <c r="F534" s="822" t="s">
        <v>2043</v>
      </c>
      <c r="G534" s="822" t="s">
        <v>2350</v>
      </c>
      <c r="H534" s="822" t="s">
        <v>622</v>
      </c>
      <c r="I534" s="822" t="s">
        <v>2351</v>
      </c>
      <c r="J534" s="822" t="s">
        <v>936</v>
      </c>
      <c r="K534" s="822" t="s">
        <v>2352</v>
      </c>
      <c r="L534" s="825">
        <v>414.07</v>
      </c>
      <c r="M534" s="825">
        <v>1656.28</v>
      </c>
      <c r="N534" s="822">
        <v>4</v>
      </c>
      <c r="O534" s="826">
        <v>2.5</v>
      </c>
      <c r="P534" s="825">
        <v>1656.28</v>
      </c>
      <c r="Q534" s="827">
        <v>1</v>
      </c>
      <c r="R534" s="822">
        <v>4</v>
      </c>
      <c r="S534" s="827">
        <v>1</v>
      </c>
      <c r="T534" s="826">
        <v>2.5</v>
      </c>
      <c r="U534" s="828">
        <v>1</v>
      </c>
    </row>
    <row r="535" spans="1:21" ht="14.45" customHeight="1" x14ac:dyDescent="0.2">
      <c r="A535" s="821">
        <v>50</v>
      </c>
      <c r="B535" s="822" t="s">
        <v>2042</v>
      </c>
      <c r="C535" s="822" t="s">
        <v>2048</v>
      </c>
      <c r="D535" s="823" t="s">
        <v>3207</v>
      </c>
      <c r="E535" s="824" t="s">
        <v>2062</v>
      </c>
      <c r="F535" s="822" t="s">
        <v>2043</v>
      </c>
      <c r="G535" s="822" t="s">
        <v>2890</v>
      </c>
      <c r="H535" s="822" t="s">
        <v>329</v>
      </c>
      <c r="I535" s="822" t="s">
        <v>2891</v>
      </c>
      <c r="J535" s="822" t="s">
        <v>2892</v>
      </c>
      <c r="K535" s="822" t="s">
        <v>2893</v>
      </c>
      <c r="L535" s="825">
        <v>274.41000000000003</v>
      </c>
      <c r="M535" s="825">
        <v>1646.46</v>
      </c>
      <c r="N535" s="822">
        <v>6</v>
      </c>
      <c r="O535" s="826">
        <v>2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2042</v>
      </c>
      <c r="C536" s="822" t="s">
        <v>2048</v>
      </c>
      <c r="D536" s="823" t="s">
        <v>3207</v>
      </c>
      <c r="E536" s="824" t="s">
        <v>2062</v>
      </c>
      <c r="F536" s="822" t="s">
        <v>2043</v>
      </c>
      <c r="G536" s="822" t="s">
        <v>2890</v>
      </c>
      <c r="H536" s="822" t="s">
        <v>329</v>
      </c>
      <c r="I536" s="822" t="s">
        <v>2894</v>
      </c>
      <c r="J536" s="822" t="s">
        <v>2892</v>
      </c>
      <c r="K536" s="822" t="s">
        <v>2895</v>
      </c>
      <c r="L536" s="825">
        <v>327.38</v>
      </c>
      <c r="M536" s="825">
        <v>7857.1200000000008</v>
      </c>
      <c r="N536" s="822">
        <v>24</v>
      </c>
      <c r="O536" s="826">
        <v>6.5</v>
      </c>
      <c r="P536" s="825">
        <v>982.14</v>
      </c>
      <c r="Q536" s="827">
        <v>0.12499999999999999</v>
      </c>
      <c r="R536" s="822">
        <v>3</v>
      </c>
      <c r="S536" s="827">
        <v>0.125</v>
      </c>
      <c r="T536" s="826">
        <v>1</v>
      </c>
      <c r="U536" s="828">
        <v>0.15384615384615385</v>
      </c>
    </row>
    <row r="537" spans="1:21" ht="14.45" customHeight="1" x14ac:dyDescent="0.2">
      <c r="A537" s="821">
        <v>50</v>
      </c>
      <c r="B537" s="822" t="s">
        <v>2042</v>
      </c>
      <c r="C537" s="822" t="s">
        <v>2048</v>
      </c>
      <c r="D537" s="823" t="s">
        <v>3207</v>
      </c>
      <c r="E537" s="824" t="s">
        <v>2062</v>
      </c>
      <c r="F537" s="822" t="s">
        <v>2043</v>
      </c>
      <c r="G537" s="822" t="s">
        <v>2890</v>
      </c>
      <c r="H537" s="822" t="s">
        <v>329</v>
      </c>
      <c r="I537" s="822" t="s">
        <v>2896</v>
      </c>
      <c r="J537" s="822" t="s">
        <v>2892</v>
      </c>
      <c r="K537" s="822" t="s">
        <v>2897</v>
      </c>
      <c r="L537" s="825">
        <v>823.27</v>
      </c>
      <c r="M537" s="825">
        <v>823.27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2042</v>
      </c>
      <c r="C538" s="822" t="s">
        <v>2048</v>
      </c>
      <c r="D538" s="823" t="s">
        <v>3207</v>
      </c>
      <c r="E538" s="824" t="s">
        <v>2062</v>
      </c>
      <c r="F538" s="822" t="s">
        <v>2043</v>
      </c>
      <c r="G538" s="822" t="s">
        <v>2890</v>
      </c>
      <c r="H538" s="822" t="s">
        <v>329</v>
      </c>
      <c r="I538" s="822" t="s">
        <v>2898</v>
      </c>
      <c r="J538" s="822" t="s">
        <v>2892</v>
      </c>
      <c r="K538" s="822" t="s">
        <v>2899</v>
      </c>
      <c r="L538" s="825">
        <v>163.69999999999999</v>
      </c>
      <c r="M538" s="825">
        <v>982.19999999999993</v>
      </c>
      <c r="N538" s="822">
        <v>6</v>
      </c>
      <c r="O538" s="826">
        <v>1.5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50</v>
      </c>
      <c r="B539" s="822" t="s">
        <v>2042</v>
      </c>
      <c r="C539" s="822" t="s">
        <v>2048</v>
      </c>
      <c r="D539" s="823" t="s">
        <v>3207</v>
      </c>
      <c r="E539" s="824" t="s">
        <v>2062</v>
      </c>
      <c r="F539" s="822" t="s">
        <v>2043</v>
      </c>
      <c r="G539" s="822" t="s">
        <v>2547</v>
      </c>
      <c r="H539" s="822" t="s">
        <v>329</v>
      </c>
      <c r="I539" s="822" t="s">
        <v>2900</v>
      </c>
      <c r="J539" s="822" t="s">
        <v>2549</v>
      </c>
      <c r="K539" s="822" t="s">
        <v>2901</v>
      </c>
      <c r="L539" s="825">
        <v>4195.37</v>
      </c>
      <c r="M539" s="825">
        <v>4195.37</v>
      </c>
      <c r="N539" s="822">
        <v>1</v>
      </c>
      <c r="O539" s="826">
        <v>0.5</v>
      </c>
      <c r="P539" s="825">
        <v>4195.37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50</v>
      </c>
      <c r="B540" s="822" t="s">
        <v>2042</v>
      </c>
      <c r="C540" s="822" t="s">
        <v>2048</v>
      </c>
      <c r="D540" s="823" t="s">
        <v>3207</v>
      </c>
      <c r="E540" s="824" t="s">
        <v>2062</v>
      </c>
      <c r="F540" s="822" t="s">
        <v>2043</v>
      </c>
      <c r="G540" s="822" t="s">
        <v>2547</v>
      </c>
      <c r="H540" s="822" t="s">
        <v>329</v>
      </c>
      <c r="I540" s="822" t="s">
        <v>2902</v>
      </c>
      <c r="J540" s="822" t="s">
        <v>2549</v>
      </c>
      <c r="K540" s="822" t="s">
        <v>2550</v>
      </c>
      <c r="L540" s="825">
        <v>3968.05</v>
      </c>
      <c r="M540" s="825">
        <v>3968.05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2042</v>
      </c>
      <c r="C541" s="822" t="s">
        <v>2048</v>
      </c>
      <c r="D541" s="823" t="s">
        <v>3207</v>
      </c>
      <c r="E541" s="824" t="s">
        <v>2062</v>
      </c>
      <c r="F541" s="822" t="s">
        <v>2043</v>
      </c>
      <c r="G541" s="822" t="s">
        <v>2547</v>
      </c>
      <c r="H541" s="822" t="s">
        <v>622</v>
      </c>
      <c r="I541" s="822" t="s">
        <v>2903</v>
      </c>
      <c r="J541" s="822" t="s">
        <v>2904</v>
      </c>
      <c r="K541" s="822" t="s">
        <v>2905</v>
      </c>
      <c r="L541" s="825">
        <v>345.02</v>
      </c>
      <c r="M541" s="825">
        <v>1035.06</v>
      </c>
      <c r="N541" s="822">
        <v>3</v>
      </c>
      <c r="O541" s="826">
        <v>1</v>
      </c>
      <c r="P541" s="825">
        <v>1035.06</v>
      </c>
      <c r="Q541" s="827">
        <v>1</v>
      </c>
      <c r="R541" s="822">
        <v>3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50</v>
      </c>
      <c r="B542" s="822" t="s">
        <v>2042</v>
      </c>
      <c r="C542" s="822" t="s">
        <v>2048</v>
      </c>
      <c r="D542" s="823" t="s">
        <v>3207</v>
      </c>
      <c r="E542" s="824" t="s">
        <v>2062</v>
      </c>
      <c r="F542" s="822" t="s">
        <v>2043</v>
      </c>
      <c r="G542" s="822" t="s">
        <v>2083</v>
      </c>
      <c r="H542" s="822" t="s">
        <v>329</v>
      </c>
      <c r="I542" s="822" t="s">
        <v>2551</v>
      </c>
      <c r="J542" s="822" t="s">
        <v>2085</v>
      </c>
      <c r="K542" s="822" t="s">
        <v>2552</v>
      </c>
      <c r="L542" s="825">
        <v>299.83999999999997</v>
      </c>
      <c r="M542" s="825">
        <v>599.67999999999995</v>
      </c>
      <c r="N542" s="822">
        <v>2</v>
      </c>
      <c r="O542" s="826">
        <v>1.5</v>
      </c>
      <c r="P542" s="825">
        <v>299.83999999999997</v>
      </c>
      <c r="Q542" s="827">
        <v>0.5</v>
      </c>
      <c r="R542" s="822">
        <v>1</v>
      </c>
      <c r="S542" s="827">
        <v>0.5</v>
      </c>
      <c r="T542" s="826">
        <v>0.5</v>
      </c>
      <c r="U542" s="828">
        <v>0.33333333333333331</v>
      </c>
    </row>
    <row r="543" spans="1:21" ht="14.45" customHeight="1" x14ac:dyDescent="0.2">
      <c r="A543" s="821">
        <v>50</v>
      </c>
      <c r="B543" s="822" t="s">
        <v>2042</v>
      </c>
      <c r="C543" s="822" t="s">
        <v>2048</v>
      </c>
      <c r="D543" s="823" t="s">
        <v>3207</v>
      </c>
      <c r="E543" s="824" t="s">
        <v>2062</v>
      </c>
      <c r="F543" s="822" t="s">
        <v>2043</v>
      </c>
      <c r="G543" s="822" t="s">
        <v>2357</v>
      </c>
      <c r="H543" s="822" t="s">
        <v>329</v>
      </c>
      <c r="I543" s="822" t="s">
        <v>2358</v>
      </c>
      <c r="J543" s="822" t="s">
        <v>2359</v>
      </c>
      <c r="K543" s="822" t="s">
        <v>2360</v>
      </c>
      <c r="L543" s="825">
        <v>83.38</v>
      </c>
      <c r="M543" s="825">
        <v>166.76</v>
      </c>
      <c r="N543" s="822">
        <v>2</v>
      </c>
      <c r="O543" s="826">
        <v>0.5</v>
      </c>
      <c r="P543" s="825">
        <v>166.76</v>
      </c>
      <c r="Q543" s="827">
        <v>1</v>
      </c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50</v>
      </c>
      <c r="B544" s="822" t="s">
        <v>2042</v>
      </c>
      <c r="C544" s="822" t="s">
        <v>2048</v>
      </c>
      <c r="D544" s="823" t="s">
        <v>3207</v>
      </c>
      <c r="E544" s="824" t="s">
        <v>2062</v>
      </c>
      <c r="F544" s="822" t="s">
        <v>2043</v>
      </c>
      <c r="G544" s="822" t="s">
        <v>2357</v>
      </c>
      <c r="H544" s="822" t="s">
        <v>329</v>
      </c>
      <c r="I544" s="822" t="s">
        <v>2906</v>
      </c>
      <c r="J544" s="822" t="s">
        <v>2359</v>
      </c>
      <c r="K544" s="822" t="s">
        <v>2596</v>
      </c>
      <c r="L544" s="825">
        <v>131.63999999999999</v>
      </c>
      <c r="M544" s="825">
        <v>131.63999999999999</v>
      </c>
      <c r="N544" s="822">
        <v>1</v>
      </c>
      <c r="O544" s="826">
        <v>1</v>
      </c>
      <c r="P544" s="825">
        <v>131.63999999999999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50</v>
      </c>
      <c r="B545" s="822" t="s">
        <v>2042</v>
      </c>
      <c r="C545" s="822" t="s">
        <v>2048</v>
      </c>
      <c r="D545" s="823" t="s">
        <v>3207</v>
      </c>
      <c r="E545" s="824" t="s">
        <v>2062</v>
      </c>
      <c r="F545" s="822" t="s">
        <v>2043</v>
      </c>
      <c r="G545" s="822" t="s">
        <v>2357</v>
      </c>
      <c r="H545" s="822" t="s">
        <v>329</v>
      </c>
      <c r="I545" s="822" t="s">
        <v>2907</v>
      </c>
      <c r="J545" s="822" t="s">
        <v>2359</v>
      </c>
      <c r="K545" s="822" t="s">
        <v>2908</v>
      </c>
      <c r="L545" s="825">
        <v>118.5</v>
      </c>
      <c r="M545" s="825">
        <v>474</v>
      </c>
      <c r="N545" s="822">
        <v>4</v>
      </c>
      <c r="O545" s="826">
        <v>1.5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50</v>
      </c>
      <c r="B546" s="822" t="s">
        <v>2042</v>
      </c>
      <c r="C546" s="822" t="s">
        <v>2048</v>
      </c>
      <c r="D546" s="823" t="s">
        <v>3207</v>
      </c>
      <c r="E546" s="824" t="s">
        <v>2062</v>
      </c>
      <c r="F546" s="822" t="s">
        <v>2043</v>
      </c>
      <c r="G546" s="822" t="s">
        <v>2079</v>
      </c>
      <c r="H546" s="822" t="s">
        <v>622</v>
      </c>
      <c r="I546" s="822" t="s">
        <v>1812</v>
      </c>
      <c r="J546" s="822" t="s">
        <v>1192</v>
      </c>
      <c r="K546" s="822" t="s">
        <v>1813</v>
      </c>
      <c r="L546" s="825">
        <v>154.36000000000001</v>
      </c>
      <c r="M546" s="825">
        <v>308.72000000000003</v>
      </c>
      <c r="N546" s="822">
        <v>2</v>
      </c>
      <c r="O546" s="826">
        <v>2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50</v>
      </c>
      <c r="B547" s="822" t="s">
        <v>2042</v>
      </c>
      <c r="C547" s="822" t="s">
        <v>2048</v>
      </c>
      <c r="D547" s="823" t="s">
        <v>3207</v>
      </c>
      <c r="E547" s="824" t="s">
        <v>2062</v>
      </c>
      <c r="F547" s="822" t="s">
        <v>2043</v>
      </c>
      <c r="G547" s="822" t="s">
        <v>2909</v>
      </c>
      <c r="H547" s="822" t="s">
        <v>329</v>
      </c>
      <c r="I547" s="822" t="s">
        <v>2910</v>
      </c>
      <c r="J547" s="822" t="s">
        <v>2911</v>
      </c>
      <c r="K547" s="822" t="s">
        <v>2912</v>
      </c>
      <c r="L547" s="825">
        <v>240.7</v>
      </c>
      <c r="M547" s="825">
        <v>722.09999999999991</v>
      </c>
      <c r="N547" s="822">
        <v>3</v>
      </c>
      <c r="O547" s="826">
        <v>1</v>
      </c>
      <c r="P547" s="825">
        <v>722.09999999999991</v>
      </c>
      <c r="Q547" s="827">
        <v>1</v>
      </c>
      <c r="R547" s="822">
        <v>3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50</v>
      </c>
      <c r="B548" s="822" t="s">
        <v>2042</v>
      </c>
      <c r="C548" s="822" t="s">
        <v>2048</v>
      </c>
      <c r="D548" s="823" t="s">
        <v>3207</v>
      </c>
      <c r="E548" s="824" t="s">
        <v>2062</v>
      </c>
      <c r="F548" s="822" t="s">
        <v>2043</v>
      </c>
      <c r="G548" s="822" t="s">
        <v>2909</v>
      </c>
      <c r="H548" s="822" t="s">
        <v>329</v>
      </c>
      <c r="I548" s="822" t="s">
        <v>2913</v>
      </c>
      <c r="J548" s="822" t="s">
        <v>2914</v>
      </c>
      <c r="K548" s="822" t="s">
        <v>2915</v>
      </c>
      <c r="L548" s="825">
        <v>374.79</v>
      </c>
      <c r="M548" s="825">
        <v>2248.7400000000002</v>
      </c>
      <c r="N548" s="822">
        <v>6</v>
      </c>
      <c r="O548" s="826">
        <v>1</v>
      </c>
      <c r="P548" s="825">
        <v>2248.7400000000002</v>
      </c>
      <c r="Q548" s="827">
        <v>1</v>
      </c>
      <c r="R548" s="822">
        <v>6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50</v>
      </c>
      <c r="B549" s="822" t="s">
        <v>2042</v>
      </c>
      <c r="C549" s="822" t="s">
        <v>2048</v>
      </c>
      <c r="D549" s="823" t="s">
        <v>3207</v>
      </c>
      <c r="E549" s="824" t="s">
        <v>2062</v>
      </c>
      <c r="F549" s="822" t="s">
        <v>2043</v>
      </c>
      <c r="G549" s="822" t="s">
        <v>2909</v>
      </c>
      <c r="H549" s="822" t="s">
        <v>329</v>
      </c>
      <c r="I549" s="822" t="s">
        <v>2916</v>
      </c>
      <c r="J549" s="822" t="s">
        <v>2914</v>
      </c>
      <c r="K549" s="822" t="s">
        <v>2915</v>
      </c>
      <c r="L549" s="825">
        <v>374.79</v>
      </c>
      <c r="M549" s="825">
        <v>9369.75</v>
      </c>
      <c r="N549" s="822">
        <v>25</v>
      </c>
      <c r="O549" s="826">
        <v>6</v>
      </c>
      <c r="P549" s="825">
        <v>7870.59</v>
      </c>
      <c r="Q549" s="827">
        <v>0.84</v>
      </c>
      <c r="R549" s="822">
        <v>21</v>
      </c>
      <c r="S549" s="827">
        <v>0.84</v>
      </c>
      <c r="T549" s="826">
        <v>4</v>
      </c>
      <c r="U549" s="828">
        <v>0.66666666666666663</v>
      </c>
    </row>
    <row r="550" spans="1:21" ht="14.45" customHeight="1" x14ac:dyDescent="0.2">
      <c r="A550" s="821">
        <v>50</v>
      </c>
      <c r="B550" s="822" t="s">
        <v>2042</v>
      </c>
      <c r="C550" s="822" t="s">
        <v>2048</v>
      </c>
      <c r="D550" s="823" t="s">
        <v>3207</v>
      </c>
      <c r="E550" s="824" t="s">
        <v>2062</v>
      </c>
      <c r="F550" s="822" t="s">
        <v>2043</v>
      </c>
      <c r="G550" s="822" t="s">
        <v>2361</v>
      </c>
      <c r="H550" s="822" t="s">
        <v>329</v>
      </c>
      <c r="I550" s="822" t="s">
        <v>2917</v>
      </c>
      <c r="J550" s="822" t="s">
        <v>831</v>
      </c>
      <c r="K550" s="822" t="s">
        <v>2918</v>
      </c>
      <c r="L550" s="825">
        <v>94.28</v>
      </c>
      <c r="M550" s="825">
        <v>94.28</v>
      </c>
      <c r="N550" s="822">
        <v>1</v>
      </c>
      <c r="O550" s="826">
        <v>1</v>
      </c>
      <c r="P550" s="825">
        <v>94.28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50</v>
      </c>
      <c r="B551" s="822" t="s">
        <v>2042</v>
      </c>
      <c r="C551" s="822" t="s">
        <v>2048</v>
      </c>
      <c r="D551" s="823" t="s">
        <v>3207</v>
      </c>
      <c r="E551" s="824" t="s">
        <v>2062</v>
      </c>
      <c r="F551" s="822" t="s">
        <v>2043</v>
      </c>
      <c r="G551" s="822" t="s">
        <v>2361</v>
      </c>
      <c r="H551" s="822" t="s">
        <v>622</v>
      </c>
      <c r="I551" s="822" t="s">
        <v>2919</v>
      </c>
      <c r="J551" s="822" t="s">
        <v>1797</v>
      </c>
      <c r="K551" s="822" t="s">
        <v>2920</v>
      </c>
      <c r="L551" s="825">
        <v>126.27</v>
      </c>
      <c r="M551" s="825">
        <v>252.54</v>
      </c>
      <c r="N551" s="822">
        <v>2</v>
      </c>
      <c r="O551" s="826">
        <v>1.5</v>
      </c>
      <c r="P551" s="825">
        <v>126.27</v>
      </c>
      <c r="Q551" s="827">
        <v>0.5</v>
      </c>
      <c r="R551" s="822">
        <v>1</v>
      </c>
      <c r="S551" s="827">
        <v>0.5</v>
      </c>
      <c r="T551" s="826">
        <v>1</v>
      </c>
      <c r="U551" s="828">
        <v>0.66666666666666663</v>
      </c>
    </row>
    <row r="552" spans="1:21" ht="14.45" customHeight="1" x14ac:dyDescent="0.2">
      <c r="A552" s="821">
        <v>50</v>
      </c>
      <c r="B552" s="822" t="s">
        <v>2042</v>
      </c>
      <c r="C552" s="822" t="s">
        <v>2048</v>
      </c>
      <c r="D552" s="823" t="s">
        <v>3207</v>
      </c>
      <c r="E552" s="824" t="s">
        <v>2062</v>
      </c>
      <c r="F552" s="822" t="s">
        <v>2043</v>
      </c>
      <c r="G552" s="822" t="s">
        <v>2361</v>
      </c>
      <c r="H552" s="822" t="s">
        <v>329</v>
      </c>
      <c r="I552" s="822" t="s">
        <v>2363</v>
      </c>
      <c r="J552" s="822" t="s">
        <v>831</v>
      </c>
      <c r="K552" s="822" t="s">
        <v>1803</v>
      </c>
      <c r="L552" s="825">
        <v>49.08</v>
      </c>
      <c r="M552" s="825">
        <v>49.08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2042</v>
      </c>
      <c r="C553" s="822" t="s">
        <v>2048</v>
      </c>
      <c r="D553" s="823" t="s">
        <v>3207</v>
      </c>
      <c r="E553" s="824" t="s">
        <v>2062</v>
      </c>
      <c r="F553" s="822" t="s">
        <v>2043</v>
      </c>
      <c r="G553" s="822" t="s">
        <v>2361</v>
      </c>
      <c r="H553" s="822" t="s">
        <v>622</v>
      </c>
      <c r="I553" s="822" t="s">
        <v>2448</v>
      </c>
      <c r="J553" s="822" t="s">
        <v>1797</v>
      </c>
      <c r="K553" s="822" t="s">
        <v>2449</v>
      </c>
      <c r="L553" s="825">
        <v>49.08</v>
      </c>
      <c r="M553" s="825">
        <v>98.16</v>
      </c>
      <c r="N553" s="822">
        <v>2</v>
      </c>
      <c r="O553" s="826">
        <v>2</v>
      </c>
      <c r="P553" s="825">
        <v>49.08</v>
      </c>
      <c r="Q553" s="827">
        <v>0.5</v>
      </c>
      <c r="R553" s="822">
        <v>1</v>
      </c>
      <c r="S553" s="827">
        <v>0.5</v>
      </c>
      <c r="T553" s="826">
        <v>1</v>
      </c>
      <c r="U553" s="828">
        <v>0.5</v>
      </c>
    </row>
    <row r="554" spans="1:21" ht="14.45" customHeight="1" x14ac:dyDescent="0.2">
      <c r="A554" s="821">
        <v>50</v>
      </c>
      <c r="B554" s="822" t="s">
        <v>2042</v>
      </c>
      <c r="C554" s="822" t="s">
        <v>2048</v>
      </c>
      <c r="D554" s="823" t="s">
        <v>3207</v>
      </c>
      <c r="E554" s="824" t="s">
        <v>2062</v>
      </c>
      <c r="F554" s="822" t="s">
        <v>2043</v>
      </c>
      <c r="G554" s="822" t="s">
        <v>2361</v>
      </c>
      <c r="H554" s="822" t="s">
        <v>622</v>
      </c>
      <c r="I554" s="822" t="s">
        <v>1801</v>
      </c>
      <c r="J554" s="822" t="s">
        <v>831</v>
      </c>
      <c r="K554" s="822" t="s">
        <v>832</v>
      </c>
      <c r="L554" s="825">
        <v>115.33</v>
      </c>
      <c r="M554" s="825">
        <v>115.33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50</v>
      </c>
      <c r="B555" s="822" t="s">
        <v>2042</v>
      </c>
      <c r="C555" s="822" t="s">
        <v>2048</v>
      </c>
      <c r="D555" s="823" t="s">
        <v>3207</v>
      </c>
      <c r="E555" s="824" t="s">
        <v>2062</v>
      </c>
      <c r="F555" s="822" t="s">
        <v>2043</v>
      </c>
      <c r="G555" s="822" t="s">
        <v>2921</v>
      </c>
      <c r="H555" s="822" t="s">
        <v>329</v>
      </c>
      <c r="I555" s="822" t="s">
        <v>2922</v>
      </c>
      <c r="J555" s="822" t="s">
        <v>2923</v>
      </c>
      <c r="K555" s="822" t="s">
        <v>2924</v>
      </c>
      <c r="L555" s="825">
        <v>248.55</v>
      </c>
      <c r="M555" s="825">
        <v>497.1</v>
      </c>
      <c r="N555" s="822">
        <v>2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50</v>
      </c>
      <c r="B556" s="822" t="s">
        <v>2042</v>
      </c>
      <c r="C556" s="822" t="s">
        <v>2048</v>
      </c>
      <c r="D556" s="823" t="s">
        <v>3207</v>
      </c>
      <c r="E556" s="824" t="s">
        <v>2062</v>
      </c>
      <c r="F556" s="822" t="s">
        <v>2043</v>
      </c>
      <c r="G556" s="822" t="s">
        <v>2921</v>
      </c>
      <c r="H556" s="822" t="s">
        <v>329</v>
      </c>
      <c r="I556" s="822" t="s">
        <v>2925</v>
      </c>
      <c r="J556" s="822" t="s">
        <v>2926</v>
      </c>
      <c r="K556" s="822" t="s">
        <v>2927</v>
      </c>
      <c r="L556" s="825">
        <v>248.55</v>
      </c>
      <c r="M556" s="825">
        <v>497.1</v>
      </c>
      <c r="N556" s="822">
        <v>2</v>
      </c>
      <c r="O556" s="826">
        <v>2</v>
      </c>
      <c r="P556" s="825">
        <v>248.55</v>
      </c>
      <c r="Q556" s="827">
        <v>0.5</v>
      </c>
      <c r="R556" s="822">
        <v>1</v>
      </c>
      <c r="S556" s="827">
        <v>0.5</v>
      </c>
      <c r="T556" s="826">
        <v>1</v>
      </c>
      <c r="U556" s="828">
        <v>0.5</v>
      </c>
    </row>
    <row r="557" spans="1:21" ht="14.45" customHeight="1" x14ac:dyDescent="0.2">
      <c r="A557" s="821">
        <v>50</v>
      </c>
      <c r="B557" s="822" t="s">
        <v>2042</v>
      </c>
      <c r="C557" s="822" t="s">
        <v>2048</v>
      </c>
      <c r="D557" s="823" t="s">
        <v>3207</v>
      </c>
      <c r="E557" s="824" t="s">
        <v>2062</v>
      </c>
      <c r="F557" s="822" t="s">
        <v>2043</v>
      </c>
      <c r="G557" s="822" t="s">
        <v>2928</v>
      </c>
      <c r="H557" s="822" t="s">
        <v>329</v>
      </c>
      <c r="I557" s="822" t="s">
        <v>2929</v>
      </c>
      <c r="J557" s="822" t="s">
        <v>2930</v>
      </c>
      <c r="K557" s="822" t="s">
        <v>2931</v>
      </c>
      <c r="L557" s="825">
        <v>1276.4000000000001</v>
      </c>
      <c r="M557" s="825">
        <v>2552.8000000000002</v>
      </c>
      <c r="N557" s="822">
        <v>2</v>
      </c>
      <c r="O557" s="826">
        <v>2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50</v>
      </c>
      <c r="B558" s="822" t="s">
        <v>2042</v>
      </c>
      <c r="C558" s="822" t="s">
        <v>2048</v>
      </c>
      <c r="D558" s="823" t="s">
        <v>3207</v>
      </c>
      <c r="E558" s="824" t="s">
        <v>2062</v>
      </c>
      <c r="F558" s="822" t="s">
        <v>2043</v>
      </c>
      <c r="G558" s="822" t="s">
        <v>2928</v>
      </c>
      <c r="H558" s="822" t="s">
        <v>329</v>
      </c>
      <c r="I558" s="822" t="s">
        <v>2932</v>
      </c>
      <c r="J558" s="822" t="s">
        <v>2933</v>
      </c>
      <c r="K558" s="822" t="s">
        <v>2934</v>
      </c>
      <c r="L558" s="825">
        <v>494.14</v>
      </c>
      <c r="M558" s="825">
        <v>4447.26</v>
      </c>
      <c r="N558" s="822">
        <v>9</v>
      </c>
      <c r="O558" s="826">
        <v>2.5</v>
      </c>
      <c r="P558" s="825">
        <v>1482.42</v>
      </c>
      <c r="Q558" s="827">
        <v>0.33333333333333331</v>
      </c>
      <c r="R558" s="822">
        <v>3</v>
      </c>
      <c r="S558" s="827">
        <v>0.33333333333333331</v>
      </c>
      <c r="T558" s="826">
        <v>1</v>
      </c>
      <c r="U558" s="828">
        <v>0.4</v>
      </c>
    </row>
    <row r="559" spans="1:21" ht="14.45" customHeight="1" x14ac:dyDescent="0.2">
      <c r="A559" s="821">
        <v>50</v>
      </c>
      <c r="B559" s="822" t="s">
        <v>2042</v>
      </c>
      <c r="C559" s="822" t="s">
        <v>2048</v>
      </c>
      <c r="D559" s="823" t="s">
        <v>3207</v>
      </c>
      <c r="E559" s="824" t="s">
        <v>2062</v>
      </c>
      <c r="F559" s="822" t="s">
        <v>2043</v>
      </c>
      <c r="G559" s="822" t="s">
        <v>2935</v>
      </c>
      <c r="H559" s="822" t="s">
        <v>329</v>
      </c>
      <c r="I559" s="822" t="s">
        <v>2936</v>
      </c>
      <c r="J559" s="822" t="s">
        <v>2937</v>
      </c>
      <c r="K559" s="822" t="s">
        <v>2938</v>
      </c>
      <c r="L559" s="825">
        <v>6141.8</v>
      </c>
      <c r="M559" s="825">
        <v>24567.200000000001</v>
      </c>
      <c r="N559" s="822">
        <v>4</v>
      </c>
      <c r="O559" s="826">
        <v>3</v>
      </c>
      <c r="P559" s="825">
        <v>12283.6</v>
      </c>
      <c r="Q559" s="827">
        <v>0.5</v>
      </c>
      <c r="R559" s="822">
        <v>2</v>
      </c>
      <c r="S559" s="827">
        <v>0.5</v>
      </c>
      <c r="T559" s="826">
        <v>1.5</v>
      </c>
      <c r="U559" s="828">
        <v>0.5</v>
      </c>
    </row>
    <row r="560" spans="1:21" ht="14.45" customHeight="1" x14ac:dyDescent="0.2">
      <c r="A560" s="821">
        <v>50</v>
      </c>
      <c r="B560" s="822" t="s">
        <v>2042</v>
      </c>
      <c r="C560" s="822" t="s">
        <v>2048</v>
      </c>
      <c r="D560" s="823" t="s">
        <v>3207</v>
      </c>
      <c r="E560" s="824" t="s">
        <v>2062</v>
      </c>
      <c r="F560" s="822" t="s">
        <v>2043</v>
      </c>
      <c r="G560" s="822" t="s">
        <v>2369</v>
      </c>
      <c r="H560" s="822" t="s">
        <v>329</v>
      </c>
      <c r="I560" s="822" t="s">
        <v>2370</v>
      </c>
      <c r="J560" s="822" t="s">
        <v>1390</v>
      </c>
      <c r="K560" s="822" t="s">
        <v>1391</v>
      </c>
      <c r="L560" s="825">
        <v>121.92</v>
      </c>
      <c r="M560" s="825">
        <v>24871.680000000008</v>
      </c>
      <c r="N560" s="822">
        <v>204</v>
      </c>
      <c r="O560" s="826">
        <v>50</v>
      </c>
      <c r="P560" s="825">
        <v>10241.280000000002</v>
      </c>
      <c r="Q560" s="827">
        <v>0.41176470588235292</v>
      </c>
      <c r="R560" s="822">
        <v>84</v>
      </c>
      <c r="S560" s="827">
        <v>0.41176470588235292</v>
      </c>
      <c r="T560" s="826">
        <v>20</v>
      </c>
      <c r="U560" s="828">
        <v>0.4</v>
      </c>
    </row>
    <row r="561" spans="1:21" ht="14.45" customHeight="1" x14ac:dyDescent="0.2">
      <c r="A561" s="821">
        <v>50</v>
      </c>
      <c r="B561" s="822" t="s">
        <v>2042</v>
      </c>
      <c r="C561" s="822" t="s">
        <v>2048</v>
      </c>
      <c r="D561" s="823" t="s">
        <v>3207</v>
      </c>
      <c r="E561" s="824" t="s">
        <v>2062</v>
      </c>
      <c r="F561" s="822" t="s">
        <v>2043</v>
      </c>
      <c r="G561" s="822" t="s">
        <v>2369</v>
      </c>
      <c r="H561" s="822" t="s">
        <v>329</v>
      </c>
      <c r="I561" s="822" t="s">
        <v>2370</v>
      </c>
      <c r="J561" s="822" t="s">
        <v>1390</v>
      </c>
      <c r="K561" s="822" t="s">
        <v>1391</v>
      </c>
      <c r="L561" s="825">
        <v>107.27</v>
      </c>
      <c r="M561" s="825">
        <v>6114.3899999999994</v>
      </c>
      <c r="N561" s="822">
        <v>57</v>
      </c>
      <c r="O561" s="826">
        <v>16</v>
      </c>
      <c r="P561" s="825">
        <v>3539.91</v>
      </c>
      <c r="Q561" s="827">
        <v>0.57894736842105265</v>
      </c>
      <c r="R561" s="822">
        <v>33</v>
      </c>
      <c r="S561" s="827">
        <v>0.57894736842105265</v>
      </c>
      <c r="T561" s="826">
        <v>9</v>
      </c>
      <c r="U561" s="828">
        <v>0.5625</v>
      </c>
    </row>
    <row r="562" spans="1:21" ht="14.45" customHeight="1" x14ac:dyDescent="0.2">
      <c r="A562" s="821">
        <v>50</v>
      </c>
      <c r="B562" s="822" t="s">
        <v>2042</v>
      </c>
      <c r="C562" s="822" t="s">
        <v>2048</v>
      </c>
      <c r="D562" s="823" t="s">
        <v>3207</v>
      </c>
      <c r="E562" s="824" t="s">
        <v>2062</v>
      </c>
      <c r="F562" s="822" t="s">
        <v>2043</v>
      </c>
      <c r="G562" s="822" t="s">
        <v>2939</v>
      </c>
      <c r="H562" s="822" t="s">
        <v>329</v>
      </c>
      <c r="I562" s="822" t="s">
        <v>2940</v>
      </c>
      <c r="J562" s="822" t="s">
        <v>2941</v>
      </c>
      <c r="K562" s="822" t="s">
        <v>2942</v>
      </c>
      <c r="L562" s="825">
        <v>140.87</v>
      </c>
      <c r="M562" s="825">
        <v>845.22</v>
      </c>
      <c r="N562" s="822">
        <v>6</v>
      </c>
      <c r="O562" s="826">
        <v>1.5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50</v>
      </c>
      <c r="B563" s="822" t="s">
        <v>2042</v>
      </c>
      <c r="C563" s="822" t="s">
        <v>2048</v>
      </c>
      <c r="D563" s="823" t="s">
        <v>3207</v>
      </c>
      <c r="E563" s="824" t="s">
        <v>2062</v>
      </c>
      <c r="F563" s="822" t="s">
        <v>2044</v>
      </c>
      <c r="G563" s="822" t="s">
        <v>2371</v>
      </c>
      <c r="H563" s="822" t="s">
        <v>329</v>
      </c>
      <c r="I563" s="822" t="s">
        <v>2943</v>
      </c>
      <c r="J563" s="822" t="s">
        <v>2944</v>
      </c>
      <c r="K563" s="822"/>
      <c r="L563" s="825">
        <v>0</v>
      </c>
      <c r="M563" s="825">
        <v>0</v>
      </c>
      <c r="N563" s="822">
        <v>2</v>
      </c>
      <c r="O563" s="826">
        <v>2</v>
      </c>
      <c r="P563" s="825">
        <v>0</v>
      </c>
      <c r="Q563" s="827"/>
      <c r="R563" s="822">
        <v>2</v>
      </c>
      <c r="S563" s="827">
        <v>1</v>
      </c>
      <c r="T563" s="826">
        <v>2</v>
      </c>
      <c r="U563" s="828">
        <v>1</v>
      </c>
    </row>
    <row r="564" spans="1:21" ht="14.45" customHeight="1" x14ac:dyDescent="0.2">
      <c r="A564" s="821">
        <v>50</v>
      </c>
      <c r="B564" s="822" t="s">
        <v>2042</v>
      </c>
      <c r="C564" s="822" t="s">
        <v>2048</v>
      </c>
      <c r="D564" s="823" t="s">
        <v>3207</v>
      </c>
      <c r="E564" s="824" t="s">
        <v>2062</v>
      </c>
      <c r="F564" s="822" t="s">
        <v>2044</v>
      </c>
      <c r="G564" s="822" t="s">
        <v>2371</v>
      </c>
      <c r="H564" s="822" t="s">
        <v>329</v>
      </c>
      <c r="I564" s="822" t="s">
        <v>2945</v>
      </c>
      <c r="J564" s="822" t="s">
        <v>2944</v>
      </c>
      <c r="K564" s="822"/>
      <c r="L564" s="825">
        <v>0</v>
      </c>
      <c r="M564" s="825">
        <v>0</v>
      </c>
      <c r="N564" s="822">
        <v>1</v>
      </c>
      <c r="O564" s="826">
        <v>1</v>
      </c>
      <c r="P564" s="825">
        <v>0</v>
      </c>
      <c r="Q564" s="827"/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50</v>
      </c>
      <c r="B565" s="822" t="s">
        <v>2042</v>
      </c>
      <c r="C565" s="822" t="s">
        <v>2048</v>
      </c>
      <c r="D565" s="823" t="s">
        <v>3207</v>
      </c>
      <c r="E565" s="824" t="s">
        <v>2062</v>
      </c>
      <c r="F565" s="822" t="s">
        <v>2044</v>
      </c>
      <c r="G565" s="822" t="s">
        <v>2371</v>
      </c>
      <c r="H565" s="822" t="s">
        <v>329</v>
      </c>
      <c r="I565" s="822" t="s">
        <v>2946</v>
      </c>
      <c r="J565" s="822" t="s">
        <v>2944</v>
      </c>
      <c r="K565" s="822"/>
      <c r="L565" s="825">
        <v>239.79</v>
      </c>
      <c r="M565" s="825">
        <v>479.58</v>
      </c>
      <c r="N565" s="822">
        <v>2</v>
      </c>
      <c r="O565" s="826">
        <v>1</v>
      </c>
      <c r="P565" s="825">
        <v>479.58</v>
      </c>
      <c r="Q565" s="827">
        <v>1</v>
      </c>
      <c r="R565" s="822">
        <v>2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50</v>
      </c>
      <c r="B566" s="822" t="s">
        <v>2042</v>
      </c>
      <c r="C566" s="822" t="s">
        <v>2048</v>
      </c>
      <c r="D566" s="823" t="s">
        <v>3207</v>
      </c>
      <c r="E566" s="824" t="s">
        <v>2062</v>
      </c>
      <c r="F566" s="822" t="s">
        <v>2045</v>
      </c>
      <c r="G566" s="822" t="s">
        <v>2371</v>
      </c>
      <c r="H566" s="822" t="s">
        <v>329</v>
      </c>
      <c r="I566" s="822" t="s">
        <v>2947</v>
      </c>
      <c r="J566" s="822" t="s">
        <v>2948</v>
      </c>
      <c r="K566" s="822" t="s">
        <v>2949</v>
      </c>
      <c r="L566" s="825">
        <v>410.41</v>
      </c>
      <c r="M566" s="825">
        <v>820.82</v>
      </c>
      <c r="N566" s="822">
        <v>2</v>
      </c>
      <c r="O566" s="826">
        <v>2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50</v>
      </c>
      <c r="B567" s="822" t="s">
        <v>2042</v>
      </c>
      <c r="C567" s="822" t="s">
        <v>2048</v>
      </c>
      <c r="D567" s="823" t="s">
        <v>3207</v>
      </c>
      <c r="E567" s="824" t="s">
        <v>2062</v>
      </c>
      <c r="F567" s="822" t="s">
        <v>2045</v>
      </c>
      <c r="G567" s="822" t="s">
        <v>2371</v>
      </c>
      <c r="H567" s="822" t="s">
        <v>329</v>
      </c>
      <c r="I567" s="822" t="s">
        <v>2372</v>
      </c>
      <c r="J567" s="822" t="s">
        <v>2373</v>
      </c>
      <c r="K567" s="822" t="s">
        <v>2374</v>
      </c>
      <c r="L567" s="825">
        <v>389.82</v>
      </c>
      <c r="M567" s="825">
        <v>4288.0200000000004</v>
      </c>
      <c r="N567" s="822">
        <v>11</v>
      </c>
      <c r="O567" s="826">
        <v>11</v>
      </c>
      <c r="P567" s="825">
        <v>4288.0200000000004</v>
      </c>
      <c r="Q567" s="827">
        <v>1</v>
      </c>
      <c r="R567" s="822">
        <v>11</v>
      </c>
      <c r="S567" s="827">
        <v>1</v>
      </c>
      <c r="T567" s="826">
        <v>11</v>
      </c>
      <c r="U567" s="828">
        <v>1</v>
      </c>
    </row>
    <row r="568" spans="1:21" ht="14.45" customHeight="1" x14ac:dyDescent="0.2">
      <c r="A568" s="821">
        <v>50</v>
      </c>
      <c r="B568" s="822" t="s">
        <v>2042</v>
      </c>
      <c r="C568" s="822" t="s">
        <v>2048</v>
      </c>
      <c r="D568" s="823" t="s">
        <v>3207</v>
      </c>
      <c r="E568" s="824" t="s">
        <v>2062</v>
      </c>
      <c r="F568" s="822" t="s">
        <v>2045</v>
      </c>
      <c r="G568" s="822" t="s">
        <v>2371</v>
      </c>
      <c r="H568" s="822" t="s">
        <v>329</v>
      </c>
      <c r="I568" s="822" t="s">
        <v>2375</v>
      </c>
      <c r="J568" s="822" t="s">
        <v>2376</v>
      </c>
      <c r="K568" s="822" t="s">
        <v>2377</v>
      </c>
      <c r="L568" s="825">
        <v>389.82</v>
      </c>
      <c r="M568" s="825">
        <v>3508.3800000000006</v>
      </c>
      <c r="N568" s="822">
        <v>9</v>
      </c>
      <c r="O568" s="826">
        <v>9</v>
      </c>
      <c r="P568" s="825">
        <v>3118.5600000000004</v>
      </c>
      <c r="Q568" s="827">
        <v>0.88888888888888884</v>
      </c>
      <c r="R568" s="822">
        <v>8</v>
      </c>
      <c r="S568" s="827">
        <v>0.88888888888888884</v>
      </c>
      <c r="T568" s="826">
        <v>8</v>
      </c>
      <c r="U568" s="828">
        <v>0.88888888888888884</v>
      </c>
    </row>
    <row r="569" spans="1:21" ht="14.45" customHeight="1" x14ac:dyDescent="0.2">
      <c r="A569" s="821">
        <v>50</v>
      </c>
      <c r="B569" s="822" t="s">
        <v>2042</v>
      </c>
      <c r="C569" s="822" t="s">
        <v>2048</v>
      </c>
      <c r="D569" s="823" t="s">
        <v>3207</v>
      </c>
      <c r="E569" s="824" t="s">
        <v>2062</v>
      </c>
      <c r="F569" s="822" t="s">
        <v>2045</v>
      </c>
      <c r="G569" s="822" t="s">
        <v>2371</v>
      </c>
      <c r="H569" s="822" t="s">
        <v>329</v>
      </c>
      <c r="I569" s="822" t="s">
        <v>2378</v>
      </c>
      <c r="J569" s="822" t="s">
        <v>2379</v>
      </c>
      <c r="K569" s="822" t="s">
        <v>2380</v>
      </c>
      <c r="L569" s="825">
        <v>389.82</v>
      </c>
      <c r="M569" s="825">
        <v>2338.92</v>
      </c>
      <c r="N569" s="822">
        <v>6</v>
      </c>
      <c r="O569" s="826">
        <v>6</v>
      </c>
      <c r="P569" s="825">
        <v>2338.92</v>
      </c>
      <c r="Q569" s="827">
        <v>1</v>
      </c>
      <c r="R569" s="822">
        <v>6</v>
      </c>
      <c r="S569" s="827">
        <v>1</v>
      </c>
      <c r="T569" s="826">
        <v>6</v>
      </c>
      <c r="U569" s="828">
        <v>1</v>
      </c>
    </row>
    <row r="570" spans="1:21" ht="14.45" customHeight="1" x14ac:dyDescent="0.2">
      <c r="A570" s="821">
        <v>50</v>
      </c>
      <c r="B570" s="822" t="s">
        <v>2042</v>
      </c>
      <c r="C570" s="822" t="s">
        <v>2048</v>
      </c>
      <c r="D570" s="823" t="s">
        <v>3207</v>
      </c>
      <c r="E570" s="824" t="s">
        <v>2062</v>
      </c>
      <c r="F570" s="822" t="s">
        <v>2045</v>
      </c>
      <c r="G570" s="822" t="s">
        <v>2371</v>
      </c>
      <c r="H570" s="822" t="s">
        <v>329</v>
      </c>
      <c r="I570" s="822" t="s">
        <v>2950</v>
      </c>
      <c r="J570" s="822" t="s">
        <v>2951</v>
      </c>
      <c r="K570" s="822" t="s">
        <v>2952</v>
      </c>
      <c r="L570" s="825">
        <v>500.25</v>
      </c>
      <c r="M570" s="825">
        <v>500.25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2042</v>
      </c>
      <c r="C571" s="822" t="s">
        <v>2048</v>
      </c>
      <c r="D571" s="823" t="s">
        <v>3207</v>
      </c>
      <c r="E571" s="824" t="s">
        <v>2062</v>
      </c>
      <c r="F571" s="822" t="s">
        <v>2045</v>
      </c>
      <c r="G571" s="822" t="s">
        <v>2371</v>
      </c>
      <c r="H571" s="822" t="s">
        <v>329</v>
      </c>
      <c r="I571" s="822" t="s">
        <v>2381</v>
      </c>
      <c r="J571" s="822" t="s">
        <v>2382</v>
      </c>
      <c r="K571" s="822" t="s">
        <v>2383</v>
      </c>
      <c r="L571" s="825">
        <v>39.1</v>
      </c>
      <c r="M571" s="825">
        <v>3910.0000000000014</v>
      </c>
      <c r="N571" s="822">
        <v>100</v>
      </c>
      <c r="O571" s="826">
        <v>25</v>
      </c>
      <c r="P571" s="825">
        <v>3753.6000000000013</v>
      </c>
      <c r="Q571" s="827">
        <v>0.96</v>
      </c>
      <c r="R571" s="822">
        <v>96</v>
      </c>
      <c r="S571" s="827">
        <v>0.96</v>
      </c>
      <c r="T571" s="826">
        <v>24</v>
      </c>
      <c r="U571" s="828">
        <v>0.96</v>
      </c>
    </row>
    <row r="572" spans="1:21" ht="14.45" customHeight="1" x14ac:dyDescent="0.2">
      <c r="A572" s="821">
        <v>50</v>
      </c>
      <c r="B572" s="822" t="s">
        <v>2042</v>
      </c>
      <c r="C572" s="822" t="s">
        <v>2048</v>
      </c>
      <c r="D572" s="823" t="s">
        <v>3207</v>
      </c>
      <c r="E572" s="824" t="s">
        <v>2062</v>
      </c>
      <c r="F572" s="822" t="s">
        <v>2045</v>
      </c>
      <c r="G572" s="822" t="s">
        <v>2371</v>
      </c>
      <c r="H572" s="822" t="s">
        <v>329</v>
      </c>
      <c r="I572" s="822" t="s">
        <v>2384</v>
      </c>
      <c r="J572" s="822" t="s">
        <v>2382</v>
      </c>
      <c r="K572" s="822" t="s">
        <v>2385</v>
      </c>
      <c r="L572" s="825">
        <v>49.02</v>
      </c>
      <c r="M572" s="825">
        <v>3725.5199999999991</v>
      </c>
      <c r="N572" s="822">
        <v>76</v>
      </c>
      <c r="O572" s="826">
        <v>19</v>
      </c>
      <c r="P572" s="825">
        <v>3725.5199999999991</v>
      </c>
      <c r="Q572" s="827">
        <v>1</v>
      </c>
      <c r="R572" s="822">
        <v>76</v>
      </c>
      <c r="S572" s="827">
        <v>1</v>
      </c>
      <c r="T572" s="826">
        <v>19</v>
      </c>
      <c r="U572" s="828">
        <v>1</v>
      </c>
    </row>
    <row r="573" spans="1:21" ht="14.45" customHeight="1" x14ac:dyDescent="0.2">
      <c r="A573" s="821">
        <v>50</v>
      </c>
      <c r="B573" s="822" t="s">
        <v>2042</v>
      </c>
      <c r="C573" s="822" t="s">
        <v>2048</v>
      </c>
      <c r="D573" s="823" t="s">
        <v>3207</v>
      </c>
      <c r="E573" s="824" t="s">
        <v>2063</v>
      </c>
      <c r="F573" s="822" t="s">
        <v>2043</v>
      </c>
      <c r="G573" s="822" t="s">
        <v>2200</v>
      </c>
      <c r="H573" s="822" t="s">
        <v>329</v>
      </c>
      <c r="I573" s="822" t="s">
        <v>2201</v>
      </c>
      <c r="J573" s="822" t="s">
        <v>2202</v>
      </c>
      <c r="K573" s="822" t="s">
        <v>2203</v>
      </c>
      <c r="L573" s="825">
        <v>1771.84</v>
      </c>
      <c r="M573" s="825">
        <v>14174.72</v>
      </c>
      <c r="N573" s="822">
        <v>8</v>
      </c>
      <c r="O573" s="826">
        <v>3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2042</v>
      </c>
      <c r="C574" s="822" t="s">
        <v>2048</v>
      </c>
      <c r="D574" s="823" t="s">
        <v>3207</v>
      </c>
      <c r="E574" s="824" t="s">
        <v>2063</v>
      </c>
      <c r="F574" s="822" t="s">
        <v>2043</v>
      </c>
      <c r="G574" s="822" t="s">
        <v>2660</v>
      </c>
      <c r="H574" s="822" t="s">
        <v>329</v>
      </c>
      <c r="I574" s="822" t="s">
        <v>2953</v>
      </c>
      <c r="J574" s="822" t="s">
        <v>2662</v>
      </c>
      <c r="K574" s="822" t="s">
        <v>2663</v>
      </c>
      <c r="L574" s="825">
        <v>94.7</v>
      </c>
      <c r="M574" s="825">
        <v>94.7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2042</v>
      </c>
      <c r="C575" s="822" t="s">
        <v>2048</v>
      </c>
      <c r="D575" s="823" t="s">
        <v>3207</v>
      </c>
      <c r="E575" s="824" t="s">
        <v>2063</v>
      </c>
      <c r="F575" s="822" t="s">
        <v>2043</v>
      </c>
      <c r="G575" s="822" t="s">
        <v>2070</v>
      </c>
      <c r="H575" s="822" t="s">
        <v>329</v>
      </c>
      <c r="I575" s="822" t="s">
        <v>2071</v>
      </c>
      <c r="J575" s="822" t="s">
        <v>1314</v>
      </c>
      <c r="K575" s="822" t="s">
        <v>2072</v>
      </c>
      <c r="L575" s="825">
        <v>73.989999999999995</v>
      </c>
      <c r="M575" s="825">
        <v>147.97999999999999</v>
      </c>
      <c r="N575" s="822">
        <v>2</v>
      </c>
      <c r="O575" s="826">
        <v>1</v>
      </c>
      <c r="P575" s="825">
        <v>147.97999999999999</v>
      </c>
      <c r="Q575" s="827">
        <v>1</v>
      </c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50</v>
      </c>
      <c r="B576" s="822" t="s">
        <v>2042</v>
      </c>
      <c r="C576" s="822" t="s">
        <v>2048</v>
      </c>
      <c r="D576" s="823" t="s">
        <v>3207</v>
      </c>
      <c r="E576" s="824" t="s">
        <v>2063</v>
      </c>
      <c r="F576" s="822" t="s">
        <v>2043</v>
      </c>
      <c r="G576" s="822" t="s">
        <v>2408</v>
      </c>
      <c r="H576" s="822" t="s">
        <v>622</v>
      </c>
      <c r="I576" s="822" t="s">
        <v>2409</v>
      </c>
      <c r="J576" s="822" t="s">
        <v>2410</v>
      </c>
      <c r="K576" s="822" t="s">
        <v>2411</v>
      </c>
      <c r="L576" s="825">
        <v>115.27</v>
      </c>
      <c r="M576" s="825">
        <v>230.54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50</v>
      </c>
      <c r="B577" s="822" t="s">
        <v>2042</v>
      </c>
      <c r="C577" s="822" t="s">
        <v>2048</v>
      </c>
      <c r="D577" s="823" t="s">
        <v>3207</v>
      </c>
      <c r="E577" s="824" t="s">
        <v>2063</v>
      </c>
      <c r="F577" s="822" t="s">
        <v>2043</v>
      </c>
      <c r="G577" s="822" t="s">
        <v>2140</v>
      </c>
      <c r="H577" s="822" t="s">
        <v>329</v>
      </c>
      <c r="I577" s="822" t="s">
        <v>2954</v>
      </c>
      <c r="J577" s="822" t="s">
        <v>1084</v>
      </c>
      <c r="K577" s="822" t="s">
        <v>2955</v>
      </c>
      <c r="L577" s="825">
        <v>181.04</v>
      </c>
      <c r="M577" s="825">
        <v>181.04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50</v>
      </c>
      <c r="B578" s="822" t="s">
        <v>2042</v>
      </c>
      <c r="C578" s="822" t="s">
        <v>2048</v>
      </c>
      <c r="D578" s="823" t="s">
        <v>3207</v>
      </c>
      <c r="E578" s="824" t="s">
        <v>2063</v>
      </c>
      <c r="F578" s="822" t="s">
        <v>2043</v>
      </c>
      <c r="G578" s="822" t="s">
        <v>2784</v>
      </c>
      <c r="H578" s="822" t="s">
        <v>622</v>
      </c>
      <c r="I578" s="822" t="s">
        <v>2956</v>
      </c>
      <c r="J578" s="822" t="s">
        <v>2957</v>
      </c>
      <c r="K578" s="822" t="s">
        <v>1363</v>
      </c>
      <c r="L578" s="825">
        <v>439.98</v>
      </c>
      <c r="M578" s="825">
        <v>439.98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50</v>
      </c>
      <c r="B579" s="822" t="s">
        <v>2042</v>
      </c>
      <c r="C579" s="822" t="s">
        <v>2048</v>
      </c>
      <c r="D579" s="823" t="s">
        <v>3207</v>
      </c>
      <c r="E579" s="824" t="s">
        <v>2063</v>
      </c>
      <c r="F579" s="822" t="s">
        <v>2043</v>
      </c>
      <c r="G579" s="822" t="s">
        <v>2784</v>
      </c>
      <c r="H579" s="822" t="s">
        <v>622</v>
      </c>
      <c r="I579" s="822" t="s">
        <v>2958</v>
      </c>
      <c r="J579" s="822" t="s">
        <v>2957</v>
      </c>
      <c r="K579" s="822" t="s">
        <v>2959</v>
      </c>
      <c r="L579" s="825">
        <v>879.97</v>
      </c>
      <c r="M579" s="825">
        <v>879.97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50</v>
      </c>
      <c r="B580" s="822" t="s">
        <v>2042</v>
      </c>
      <c r="C580" s="822" t="s">
        <v>2048</v>
      </c>
      <c r="D580" s="823" t="s">
        <v>3207</v>
      </c>
      <c r="E580" s="824" t="s">
        <v>2063</v>
      </c>
      <c r="F580" s="822" t="s">
        <v>2043</v>
      </c>
      <c r="G580" s="822" t="s">
        <v>2960</v>
      </c>
      <c r="H580" s="822" t="s">
        <v>329</v>
      </c>
      <c r="I580" s="822" t="s">
        <v>2961</v>
      </c>
      <c r="J580" s="822" t="s">
        <v>1529</v>
      </c>
      <c r="K580" s="822" t="s">
        <v>2962</v>
      </c>
      <c r="L580" s="825">
        <v>61.97</v>
      </c>
      <c r="M580" s="825">
        <v>123.94</v>
      </c>
      <c r="N580" s="822">
        <v>2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2042</v>
      </c>
      <c r="C581" s="822" t="s">
        <v>2048</v>
      </c>
      <c r="D581" s="823" t="s">
        <v>3207</v>
      </c>
      <c r="E581" s="824" t="s">
        <v>2063</v>
      </c>
      <c r="F581" s="822" t="s">
        <v>2043</v>
      </c>
      <c r="G581" s="822" t="s">
        <v>2160</v>
      </c>
      <c r="H581" s="822" t="s">
        <v>622</v>
      </c>
      <c r="I581" s="822" t="s">
        <v>2348</v>
      </c>
      <c r="J581" s="822" t="s">
        <v>1715</v>
      </c>
      <c r="K581" s="822" t="s">
        <v>2349</v>
      </c>
      <c r="L581" s="825">
        <v>4961.1400000000003</v>
      </c>
      <c r="M581" s="825">
        <v>4961.1400000000003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2042</v>
      </c>
      <c r="C582" s="822" t="s">
        <v>2048</v>
      </c>
      <c r="D582" s="823" t="s">
        <v>3207</v>
      </c>
      <c r="E582" s="824" t="s">
        <v>2063</v>
      </c>
      <c r="F582" s="822" t="s">
        <v>2045</v>
      </c>
      <c r="G582" s="822" t="s">
        <v>2371</v>
      </c>
      <c r="H582" s="822" t="s">
        <v>329</v>
      </c>
      <c r="I582" s="822" t="s">
        <v>2372</v>
      </c>
      <c r="J582" s="822" t="s">
        <v>2373</v>
      </c>
      <c r="K582" s="822" t="s">
        <v>2374</v>
      </c>
      <c r="L582" s="825">
        <v>389.82</v>
      </c>
      <c r="M582" s="825">
        <v>2338.92</v>
      </c>
      <c r="N582" s="822">
        <v>6</v>
      </c>
      <c r="O582" s="826">
        <v>6</v>
      </c>
      <c r="P582" s="825">
        <v>2338.92</v>
      </c>
      <c r="Q582" s="827">
        <v>1</v>
      </c>
      <c r="R582" s="822">
        <v>6</v>
      </c>
      <c r="S582" s="827">
        <v>1</v>
      </c>
      <c r="T582" s="826">
        <v>6</v>
      </c>
      <c r="U582" s="828">
        <v>1</v>
      </c>
    </row>
    <row r="583" spans="1:21" ht="14.45" customHeight="1" x14ac:dyDescent="0.2">
      <c r="A583" s="821">
        <v>50</v>
      </c>
      <c r="B583" s="822" t="s">
        <v>2042</v>
      </c>
      <c r="C583" s="822" t="s">
        <v>2048</v>
      </c>
      <c r="D583" s="823" t="s">
        <v>3207</v>
      </c>
      <c r="E583" s="824" t="s">
        <v>2063</v>
      </c>
      <c r="F583" s="822" t="s">
        <v>2045</v>
      </c>
      <c r="G583" s="822" t="s">
        <v>2371</v>
      </c>
      <c r="H583" s="822" t="s">
        <v>329</v>
      </c>
      <c r="I583" s="822" t="s">
        <v>2381</v>
      </c>
      <c r="J583" s="822" t="s">
        <v>2382</v>
      </c>
      <c r="K583" s="822" t="s">
        <v>2383</v>
      </c>
      <c r="L583" s="825">
        <v>39.1</v>
      </c>
      <c r="M583" s="825">
        <v>156.4</v>
      </c>
      <c r="N583" s="822">
        <v>4</v>
      </c>
      <c r="O583" s="826">
        <v>1</v>
      </c>
      <c r="P583" s="825">
        <v>156.4</v>
      </c>
      <c r="Q583" s="827">
        <v>1</v>
      </c>
      <c r="R583" s="822">
        <v>4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50</v>
      </c>
      <c r="B584" s="822" t="s">
        <v>2042</v>
      </c>
      <c r="C584" s="822" t="s">
        <v>2048</v>
      </c>
      <c r="D584" s="823" t="s">
        <v>3207</v>
      </c>
      <c r="E584" s="824" t="s">
        <v>2064</v>
      </c>
      <c r="F584" s="822" t="s">
        <v>2043</v>
      </c>
      <c r="G584" s="822" t="s">
        <v>2963</v>
      </c>
      <c r="H584" s="822" t="s">
        <v>622</v>
      </c>
      <c r="I584" s="822" t="s">
        <v>1917</v>
      </c>
      <c r="J584" s="822" t="s">
        <v>998</v>
      </c>
      <c r="K584" s="822" t="s">
        <v>1918</v>
      </c>
      <c r="L584" s="825">
        <v>0</v>
      </c>
      <c r="M584" s="825">
        <v>0</v>
      </c>
      <c r="N584" s="822">
        <v>1</v>
      </c>
      <c r="O584" s="826">
        <v>0.5</v>
      </c>
      <c r="P584" s="825">
        <v>0</v>
      </c>
      <c r="Q584" s="827"/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50</v>
      </c>
      <c r="B585" s="822" t="s">
        <v>2042</v>
      </c>
      <c r="C585" s="822" t="s">
        <v>2048</v>
      </c>
      <c r="D585" s="823" t="s">
        <v>3207</v>
      </c>
      <c r="E585" s="824" t="s">
        <v>2064</v>
      </c>
      <c r="F585" s="822" t="s">
        <v>2043</v>
      </c>
      <c r="G585" s="822" t="s">
        <v>2566</v>
      </c>
      <c r="H585" s="822" t="s">
        <v>329</v>
      </c>
      <c r="I585" s="822" t="s">
        <v>2567</v>
      </c>
      <c r="J585" s="822" t="s">
        <v>2568</v>
      </c>
      <c r="K585" s="822" t="s">
        <v>2569</v>
      </c>
      <c r="L585" s="825">
        <v>247.17</v>
      </c>
      <c r="M585" s="825">
        <v>247.17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2042</v>
      </c>
      <c r="C586" s="822" t="s">
        <v>2048</v>
      </c>
      <c r="D586" s="823" t="s">
        <v>3207</v>
      </c>
      <c r="E586" s="824" t="s">
        <v>2064</v>
      </c>
      <c r="F586" s="822" t="s">
        <v>2043</v>
      </c>
      <c r="G586" s="822" t="s">
        <v>2964</v>
      </c>
      <c r="H586" s="822" t="s">
        <v>329</v>
      </c>
      <c r="I586" s="822" t="s">
        <v>2965</v>
      </c>
      <c r="J586" s="822" t="s">
        <v>641</v>
      </c>
      <c r="K586" s="822" t="s">
        <v>2966</v>
      </c>
      <c r="L586" s="825">
        <v>0</v>
      </c>
      <c r="M586" s="825">
        <v>0</v>
      </c>
      <c r="N586" s="822">
        <v>1</v>
      </c>
      <c r="O586" s="826">
        <v>0.5</v>
      </c>
      <c r="P586" s="825">
        <v>0</v>
      </c>
      <c r="Q586" s="827"/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50</v>
      </c>
      <c r="B587" s="822" t="s">
        <v>2042</v>
      </c>
      <c r="C587" s="822" t="s">
        <v>2048</v>
      </c>
      <c r="D587" s="823" t="s">
        <v>3207</v>
      </c>
      <c r="E587" s="824" t="s">
        <v>2064</v>
      </c>
      <c r="F587" s="822" t="s">
        <v>2043</v>
      </c>
      <c r="G587" s="822" t="s">
        <v>2173</v>
      </c>
      <c r="H587" s="822" t="s">
        <v>622</v>
      </c>
      <c r="I587" s="822" t="s">
        <v>2176</v>
      </c>
      <c r="J587" s="822" t="s">
        <v>1954</v>
      </c>
      <c r="K587" s="822" t="s">
        <v>1773</v>
      </c>
      <c r="L587" s="825">
        <v>31.09</v>
      </c>
      <c r="M587" s="825">
        <v>31.09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2042</v>
      </c>
      <c r="C588" s="822" t="s">
        <v>2048</v>
      </c>
      <c r="D588" s="823" t="s">
        <v>3207</v>
      </c>
      <c r="E588" s="824" t="s">
        <v>2064</v>
      </c>
      <c r="F588" s="822" t="s">
        <v>2043</v>
      </c>
      <c r="G588" s="822" t="s">
        <v>2087</v>
      </c>
      <c r="H588" s="822" t="s">
        <v>622</v>
      </c>
      <c r="I588" s="822" t="s">
        <v>1956</v>
      </c>
      <c r="J588" s="822" t="s">
        <v>1783</v>
      </c>
      <c r="K588" s="822" t="s">
        <v>1957</v>
      </c>
      <c r="L588" s="825">
        <v>130.51</v>
      </c>
      <c r="M588" s="825">
        <v>261.02</v>
      </c>
      <c r="N588" s="822">
        <v>2</v>
      </c>
      <c r="O588" s="826">
        <v>1.5</v>
      </c>
      <c r="P588" s="825">
        <v>130.51</v>
      </c>
      <c r="Q588" s="827">
        <v>0.5</v>
      </c>
      <c r="R588" s="822">
        <v>1</v>
      </c>
      <c r="S588" s="827">
        <v>0.5</v>
      </c>
      <c r="T588" s="826">
        <v>0.5</v>
      </c>
      <c r="U588" s="828">
        <v>0.33333333333333331</v>
      </c>
    </row>
    <row r="589" spans="1:21" ht="14.45" customHeight="1" x14ac:dyDescent="0.2">
      <c r="A589" s="821">
        <v>50</v>
      </c>
      <c r="B589" s="822" t="s">
        <v>2042</v>
      </c>
      <c r="C589" s="822" t="s">
        <v>2048</v>
      </c>
      <c r="D589" s="823" t="s">
        <v>3207</v>
      </c>
      <c r="E589" s="824" t="s">
        <v>2064</v>
      </c>
      <c r="F589" s="822" t="s">
        <v>2043</v>
      </c>
      <c r="G589" s="822" t="s">
        <v>2069</v>
      </c>
      <c r="H589" s="822" t="s">
        <v>329</v>
      </c>
      <c r="I589" s="822" t="s">
        <v>2103</v>
      </c>
      <c r="J589" s="822" t="s">
        <v>2104</v>
      </c>
      <c r="K589" s="822" t="s">
        <v>2078</v>
      </c>
      <c r="L589" s="825">
        <v>35.11</v>
      </c>
      <c r="M589" s="825">
        <v>70.22</v>
      </c>
      <c r="N589" s="822">
        <v>2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2042</v>
      </c>
      <c r="C590" s="822" t="s">
        <v>2048</v>
      </c>
      <c r="D590" s="823" t="s">
        <v>3207</v>
      </c>
      <c r="E590" s="824" t="s">
        <v>2064</v>
      </c>
      <c r="F590" s="822" t="s">
        <v>2043</v>
      </c>
      <c r="G590" s="822" t="s">
        <v>2069</v>
      </c>
      <c r="H590" s="822" t="s">
        <v>622</v>
      </c>
      <c r="I590" s="822" t="s">
        <v>1758</v>
      </c>
      <c r="J590" s="822" t="s">
        <v>695</v>
      </c>
      <c r="K590" s="822" t="s">
        <v>698</v>
      </c>
      <c r="L590" s="825">
        <v>17.559999999999999</v>
      </c>
      <c r="M590" s="825">
        <v>35.119999999999997</v>
      </c>
      <c r="N590" s="822">
        <v>2</v>
      </c>
      <c r="O590" s="826">
        <v>1</v>
      </c>
      <c r="P590" s="825">
        <v>17.559999999999999</v>
      </c>
      <c r="Q590" s="827">
        <v>0.5</v>
      </c>
      <c r="R590" s="822">
        <v>1</v>
      </c>
      <c r="S590" s="827">
        <v>0.5</v>
      </c>
      <c r="T590" s="826">
        <v>0.5</v>
      </c>
      <c r="U590" s="828">
        <v>0.5</v>
      </c>
    </row>
    <row r="591" spans="1:21" ht="14.45" customHeight="1" x14ac:dyDescent="0.2">
      <c r="A591" s="821">
        <v>50</v>
      </c>
      <c r="B591" s="822" t="s">
        <v>2042</v>
      </c>
      <c r="C591" s="822" t="s">
        <v>2048</v>
      </c>
      <c r="D591" s="823" t="s">
        <v>3207</v>
      </c>
      <c r="E591" s="824" t="s">
        <v>2064</v>
      </c>
      <c r="F591" s="822" t="s">
        <v>2043</v>
      </c>
      <c r="G591" s="822" t="s">
        <v>2069</v>
      </c>
      <c r="H591" s="822" t="s">
        <v>622</v>
      </c>
      <c r="I591" s="822" t="s">
        <v>2389</v>
      </c>
      <c r="J591" s="822" t="s">
        <v>695</v>
      </c>
      <c r="K591" s="822" t="s">
        <v>2078</v>
      </c>
      <c r="L591" s="825">
        <v>35.11</v>
      </c>
      <c r="M591" s="825">
        <v>70.22</v>
      </c>
      <c r="N591" s="822">
        <v>2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50</v>
      </c>
      <c r="B592" s="822" t="s">
        <v>2042</v>
      </c>
      <c r="C592" s="822" t="s">
        <v>2048</v>
      </c>
      <c r="D592" s="823" t="s">
        <v>3207</v>
      </c>
      <c r="E592" s="824" t="s">
        <v>2064</v>
      </c>
      <c r="F592" s="822" t="s">
        <v>2043</v>
      </c>
      <c r="G592" s="822" t="s">
        <v>2967</v>
      </c>
      <c r="H592" s="822" t="s">
        <v>622</v>
      </c>
      <c r="I592" s="822" t="s">
        <v>2968</v>
      </c>
      <c r="J592" s="822" t="s">
        <v>1163</v>
      </c>
      <c r="K592" s="822" t="s">
        <v>696</v>
      </c>
      <c r="L592" s="825">
        <v>58.77</v>
      </c>
      <c r="M592" s="825">
        <v>58.77</v>
      </c>
      <c r="N592" s="822">
        <v>1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2042</v>
      </c>
      <c r="C593" s="822" t="s">
        <v>2048</v>
      </c>
      <c r="D593" s="823" t="s">
        <v>3207</v>
      </c>
      <c r="E593" s="824" t="s">
        <v>2064</v>
      </c>
      <c r="F593" s="822" t="s">
        <v>2043</v>
      </c>
      <c r="G593" s="822" t="s">
        <v>2222</v>
      </c>
      <c r="H593" s="822" t="s">
        <v>329</v>
      </c>
      <c r="I593" s="822" t="s">
        <v>2969</v>
      </c>
      <c r="J593" s="822" t="s">
        <v>759</v>
      </c>
      <c r="K593" s="822" t="s">
        <v>2970</v>
      </c>
      <c r="L593" s="825">
        <v>45.56</v>
      </c>
      <c r="M593" s="825">
        <v>45.56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2042</v>
      </c>
      <c r="C594" s="822" t="s">
        <v>2048</v>
      </c>
      <c r="D594" s="823" t="s">
        <v>3207</v>
      </c>
      <c r="E594" s="824" t="s">
        <v>2064</v>
      </c>
      <c r="F594" s="822" t="s">
        <v>2043</v>
      </c>
      <c r="G594" s="822" t="s">
        <v>2107</v>
      </c>
      <c r="H594" s="822" t="s">
        <v>622</v>
      </c>
      <c r="I594" s="822" t="s">
        <v>1944</v>
      </c>
      <c r="J594" s="822" t="s">
        <v>860</v>
      </c>
      <c r="K594" s="822" t="s">
        <v>1945</v>
      </c>
      <c r="L594" s="825">
        <v>42.51</v>
      </c>
      <c r="M594" s="825">
        <v>42.51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50</v>
      </c>
      <c r="B595" s="822" t="s">
        <v>2042</v>
      </c>
      <c r="C595" s="822" t="s">
        <v>2048</v>
      </c>
      <c r="D595" s="823" t="s">
        <v>3207</v>
      </c>
      <c r="E595" s="824" t="s">
        <v>2064</v>
      </c>
      <c r="F595" s="822" t="s">
        <v>2043</v>
      </c>
      <c r="G595" s="822" t="s">
        <v>2070</v>
      </c>
      <c r="H595" s="822" t="s">
        <v>329</v>
      </c>
      <c r="I595" s="822" t="s">
        <v>2071</v>
      </c>
      <c r="J595" s="822" t="s">
        <v>1314</v>
      </c>
      <c r="K595" s="822" t="s">
        <v>2072</v>
      </c>
      <c r="L595" s="825">
        <v>73.989999999999995</v>
      </c>
      <c r="M595" s="825">
        <v>73.989999999999995</v>
      </c>
      <c r="N595" s="822">
        <v>1</v>
      </c>
      <c r="O595" s="826">
        <v>0.5</v>
      </c>
      <c r="P595" s="825">
        <v>73.989999999999995</v>
      </c>
      <c r="Q595" s="827">
        <v>1</v>
      </c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50</v>
      </c>
      <c r="B596" s="822" t="s">
        <v>2042</v>
      </c>
      <c r="C596" s="822" t="s">
        <v>2048</v>
      </c>
      <c r="D596" s="823" t="s">
        <v>3207</v>
      </c>
      <c r="E596" s="824" t="s">
        <v>2064</v>
      </c>
      <c r="F596" s="822" t="s">
        <v>2043</v>
      </c>
      <c r="G596" s="822" t="s">
        <v>2073</v>
      </c>
      <c r="H596" s="822" t="s">
        <v>329</v>
      </c>
      <c r="I596" s="822" t="s">
        <v>2971</v>
      </c>
      <c r="J596" s="822" t="s">
        <v>2972</v>
      </c>
      <c r="K596" s="822" t="s">
        <v>2973</v>
      </c>
      <c r="L596" s="825">
        <v>51.69</v>
      </c>
      <c r="M596" s="825">
        <v>51.69</v>
      </c>
      <c r="N596" s="822">
        <v>1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50</v>
      </c>
      <c r="B597" s="822" t="s">
        <v>2042</v>
      </c>
      <c r="C597" s="822" t="s">
        <v>2048</v>
      </c>
      <c r="D597" s="823" t="s">
        <v>3207</v>
      </c>
      <c r="E597" s="824" t="s">
        <v>2064</v>
      </c>
      <c r="F597" s="822" t="s">
        <v>2043</v>
      </c>
      <c r="G597" s="822" t="s">
        <v>2073</v>
      </c>
      <c r="H597" s="822" t="s">
        <v>329</v>
      </c>
      <c r="I597" s="822" t="s">
        <v>2074</v>
      </c>
      <c r="J597" s="822" t="s">
        <v>650</v>
      </c>
      <c r="K597" s="822" t="s">
        <v>2075</v>
      </c>
      <c r="L597" s="825">
        <v>10.55</v>
      </c>
      <c r="M597" s="825">
        <v>10.55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50</v>
      </c>
      <c r="B598" s="822" t="s">
        <v>2042</v>
      </c>
      <c r="C598" s="822" t="s">
        <v>2048</v>
      </c>
      <c r="D598" s="823" t="s">
        <v>3207</v>
      </c>
      <c r="E598" s="824" t="s">
        <v>2064</v>
      </c>
      <c r="F598" s="822" t="s">
        <v>2043</v>
      </c>
      <c r="G598" s="822" t="s">
        <v>2073</v>
      </c>
      <c r="H598" s="822" t="s">
        <v>329</v>
      </c>
      <c r="I598" s="822" t="s">
        <v>2115</v>
      </c>
      <c r="J598" s="822" t="s">
        <v>2116</v>
      </c>
      <c r="K598" s="822" t="s">
        <v>2117</v>
      </c>
      <c r="L598" s="825">
        <v>10.55</v>
      </c>
      <c r="M598" s="825">
        <v>10.55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2042</v>
      </c>
      <c r="C599" s="822" t="s">
        <v>2048</v>
      </c>
      <c r="D599" s="823" t="s">
        <v>3207</v>
      </c>
      <c r="E599" s="824" t="s">
        <v>2064</v>
      </c>
      <c r="F599" s="822" t="s">
        <v>2043</v>
      </c>
      <c r="G599" s="822" t="s">
        <v>2073</v>
      </c>
      <c r="H599" s="822" t="s">
        <v>329</v>
      </c>
      <c r="I599" s="822" t="s">
        <v>2490</v>
      </c>
      <c r="J599" s="822" t="s">
        <v>2406</v>
      </c>
      <c r="K599" s="822" t="s">
        <v>2491</v>
      </c>
      <c r="L599" s="825">
        <v>31.65</v>
      </c>
      <c r="M599" s="825">
        <v>94.949999999999989</v>
      </c>
      <c r="N599" s="822">
        <v>3</v>
      </c>
      <c r="O599" s="826">
        <v>1.5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2042</v>
      </c>
      <c r="C600" s="822" t="s">
        <v>2048</v>
      </c>
      <c r="D600" s="823" t="s">
        <v>3207</v>
      </c>
      <c r="E600" s="824" t="s">
        <v>2064</v>
      </c>
      <c r="F600" s="822" t="s">
        <v>2043</v>
      </c>
      <c r="G600" s="822" t="s">
        <v>2266</v>
      </c>
      <c r="H600" s="822" t="s">
        <v>622</v>
      </c>
      <c r="I600" s="822" t="s">
        <v>2416</v>
      </c>
      <c r="J600" s="822" t="s">
        <v>2268</v>
      </c>
      <c r="K600" s="822" t="s">
        <v>2417</v>
      </c>
      <c r="L600" s="825">
        <v>39.549999999999997</v>
      </c>
      <c r="M600" s="825">
        <v>39.549999999999997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50</v>
      </c>
      <c r="B601" s="822" t="s">
        <v>2042</v>
      </c>
      <c r="C601" s="822" t="s">
        <v>2048</v>
      </c>
      <c r="D601" s="823" t="s">
        <v>3207</v>
      </c>
      <c r="E601" s="824" t="s">
        <v>2064</v>
      </c>
      <c r="F601" s="822" t="s">
        <v>2043</v>
      </c>
      <c r="G601" s="822" t="s">
        <v>2088</v>
      </c>
      <c r="H601" s="822" t="s">
        <v>329</v>
      </c>
      <c r="I601" s="822" t="s">
        <v>2974</v>
      </c>
      <c r="J601" s="822" t="s">
        <v>682</v>
      </c>
      <c r="K601" s="822" t="s">
        <v>1746</v>
      </c>
      <c r="L601" s="825">
        <v>35.11</v>
      </c>
      <c r="M601" s="825">
        <v>35.11</v>
      </c>
      <c r="N601" s="822">
        <v>1</v>
      </c>
      <c r="O601" s="826">
        <v>0.5</v>
      </c>
      <c r="P601" s="825">
        <v>35.11</v>
      </c>
      <c r="Q601" s="827">
        <v>1</v>
      </c>
      <c r="R601" s="822">
        <v>1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50</v>
      </c>
      <c r="B602" s="822" t="s">
        <v>2042</v>
      </c>
      <c r="C602" s="822" t="s">
        <v>2048</v>
      </c>
      <c r="D602" s="823" t="s">
        <v>3207</v>
      </c>
      <c r="E602" s="824" t="s">
        <v>2064</v>
      </c>
      <c r="F602" s="822" t="s">
        <v>2043</v>
      </c>
      <c r="G602" s="822" t="s">
        <v>2122</v>
      </c>
      <c r="H602" s="822" t="s">
        <v>329</v>
      </c>
      <c r="I602" s="822" t="s">
        <v>2123</v>
      </c>
      <c r="J602" s="822" t="s">
        <v>2124</v>
      </c>
      <c r="K602" s="822" t="s">
        <v>2125</v>
      </c>
      <c r="L602" s="825">
        <v>27.37</v>
      </c>
      <c r="M602" s="825">
        <v>27.37</v>
      </c>
      <c r="N602" s="822">
        <v>1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50</v>
      </c>
      <c r="B603" s="822" t="s">
        <v>2042</v>
      </c>
      <c r="C603" s="822" t="s">
        <v>2048</v>
      </c>
      <c r="D603" s="823" t="s">
        <v>3207</v>
      </c>
      <c r="E603" s="824" t="s">
        <v>2064</v>
      </c>
      <c r="F603" s="822" t="s">
        <v>2043</v>
      </c>
      <c r="G603" s="822" t="s">
        <v>2128</v>
      </c>
      <c r="H603" s="822" t="s">
        <v>329</v>
      </c>
      <c r="I603" s="822" t="s">
        <v>2129</v>
      </c>
      <c r="J603" s="822" t="s">
        <v>734</v>
      </c>
      <c r="K603" s="822" t="s">
        <v>2130</v>
      </c>
      <c r="L603" s="825">
        <v>27.37</v>
      </c>
      <c r="M603" s="825">
        <v>27.37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2042</v>
      </c>
      <c r="C604" s="822" t="s">
        <v>2048</v>
      </c>
      <c r="D604" s="823" t="s">
        <v>3207</v>
      </c>
      <c r="E604" s="824" t="s">
        <v>2064</v>
      </c>
      <c r="F604" s="822" t="s">
        <v>2043</v>
      </c>
      <c r="G604" s="822" t="s">
        <v>2076</v>
      </c>
      <c r="H604" s="822" t="s">
        <v>622</v>
      </c>
      <c r="I604" s="822" t="s">
        <v>2077</v>
      </c>
      <c r="J604" s="822" t="s">
        <v>1049</v>
      </c>
      <c r="K604" s="822" t="s">
        <v>2078</v>
      </c>
      <c r="L604" s="825">
        <v>34.47</v>
      </c>
      <c r="M604" s="825">
        <v>68.94</v>
      </c>
      <c r="N604" s="822">
        <v>2</v>
      </c>
      <c r="O604" s="826">
        <v>1</v>
      </c>
      <c r="P604" s="825">
        <v>34.47</v>
      </c>
      <c r="Q604" s="827">
        <v>0.5</v>
      </c>
      <c r="R604" s="822">
        <v>1</v>
      </c>
      <c r="S604" s="827">
        <v>0.5</v>
      </c>
      <c r="T604" s="826">
        <v>0.5</v>
      </c>
      <c r="U604" s="828">
        <v>0.5</v>
      </c>
    </row>
    <row r="605" spans="1:21" ht="14.45" customHeight="1" x14ac:dyDescent="0.2">
      <c r="A605" s="821">
        <v>50</v>
      </c>
      <c r="B605" s="822" t="s">
        <v>2042</v>
      </c>
      <c r="C605" s="822" t="s">
        <v>2048</v>
      </c>
      <c r="D605" s="823" t="s">
        <v>3207</v>
      </c>
      <c r="E605" s="824" t="s">
        <v>2064</v>
      </c>
      <c r="F605" s="822" t="s">
        <v>2043</v>
      </c>
      <c r="G605" s="822" t="s">
        <v>2296</v>
      </c>
      <c r="H605" s="822" t="s">
        <v>329</v>
      </c>
      <c r="I605" s="822" t="s">
        <v>2297</v>
      </c>
      <c r="J605" s="822" t="s">
        <v>2298</v>
      </c>
      <c r="K605" s="822" t="s">
        <v>2299</v>
      </c>
      <c r="L605" s="825">
        <v>218.62</v>
      </c>
      <c r="M605" s="825">
        <v>218.62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50</v>
      </c>
      <c r="B606" s="822" t="s">
        <v>2042</v>
      </c>
      <c r="C606" s="822" t="s">
        <v>2048</v>
      </c>
      <c r="D606" s="823" t="s">
        <v>3207</v>
      </c>
      <c r="E606" s="824" t="s">
        <v>2064</v>
      </c>
      <c r="F606" s="822" t="s">
        <v>2043</v>
      </c>
      <c r="G606" s="822" t="s">
        <v>2975</v>
      </c>
      <c r="H606" s="822" t="s">
        <v>622</v>
      </c>
      <c r="I606" s="822" t="s">
        <v>2976</v>
      </c>
      <c r="J606" s="822" t="s">
        <v>2977</v>
      </c>
      <c r="K606" s="822" t="s">
        <v>2978</v>
      </c>
      <c r="L606" s="825">
        <v>320.20999999999998</v>
      </c>
      <c r="M606" s="825">
        <v>640.41999999999996</v>
      </c>
      <c r="N606" s="822">
        <v>2</v>
      </c>
      <c r="O606" s="826">
        <v>2</v>
      </c>
      <c r="P606" s="825">
        <v>640.41999999999996</v>
      </c>
      <c r="Q606" s="827">
        <v>1</v>
      </c>
      <c r="R606" s="822">
        <v>2</v>
      </c>
      <c r="S606" s="827">
        <v>1</v>
      </c>
      <c r="T606" s="826">
        <v>2</v>
      </c>
      <c r="U606" s="828">
        <v>1</v>
      </c>
    </row>
    <row r="607" spans="1:21" ht="14.45" customHeight="1" x14ac:dyDescent="0.2">
      <c r="A607" s="821">
        <v>50</v>
      </c>
      <c r="B607" s="822" t="s">
        <v>2042</v>
      </c>
      <c r="C607" s="822" t="s">
        <v>2048</v>
      </c>
      <c r="D607" s="823" t="s">
        <v>3207</v>
      </c>
      <c r="E607" s="824" t="s">
        <v>2064</v>
      </c>
      <c r="F607" s="822" t="s">
        <v>2043</v>
      </c>
      <c r="G607" s="822" t="s">
        <v>2137</v>
      </c>
      <c r="H607" s="822" t="s">
        <v>329</v>
      </c>
      <c r="I607" s="822" t="s">
        <v>2979</v>
      </c>
      <c r="J607" s="822" t="s">
        <v>2781</v>
      </c>
      <c r="K607" s="822" t="s">
        <v>2011</v>
      </c>
      <c r="L607" s="825">
        <v>84.83</v>
      </c>
      <c r="M607" s="825">
        <v>84.83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50</v>
      </c>
      <c r="B608" s="822" t="s">
        <v>2042</v>
      </c>
      <c r="C608" s="822" t="s">
        <v>2048</v>
      </c>
      <c r="D608" s="823" t="s">
        <v>3207</v>
      </c>
      <c r="E608" s="824" t="s">
        <v>2064</v>
      </c>
      <c r="F608" s="822" t="s">
        <v>2043</v>
      </c>
      <c r="G608" s="822" t="s">
        <v>2137</v>
      </c>
      <c r="H608" s="822" t="s">
        <v>329</v>
      </c>
      <c r="I608" s="822" t="s">
        <v>2782</v>
      </c>
      <c r="J608" s="822" t="s">
        <v>2781</v>
      </c>
      <c r="K608" s="822" t="s">
        <v>1784</v>
      </c>
      <c r="L608" s="825">
        <v>130.51</v>
      </c>
      <c r="M608" s="825">
        <v>130.51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2042</v>
      </c>
      <c r="C609" s="822" t="s">
        <v>2048</v>
      </c>
      <c r="D609" s="823" t="s">
        <v>3207</v>
      </c>
      <c r="E609" s="824" t="s">
        <v>2064</v>
      </c>
      <c r="F609" s="822" t="s">
        <v>2043</v>
      </c>
      <c r="G609" s="822" t="s">
        <v>2137</v>
      </c>
      <c r="H609" s="822" t="s">
        <v>329</v>
      </c>
      <c r="I609" s="822" t="s">
        <v>2980</v>
      </c>
      <c r="J609" s="822" t="s">
        <v>2781</v>
      </c>
      <c r="K609" s="822" t="s">
        <v>696</v>
      </c>
      <c r="L609" s="825">
        <v>55.14</v>
      </c>
      <c r="M609" s="825">
        <v>55.14</v>
      </c>
      <c r="N609" s="822">
        <v>1</v>
      </c>
      <c r="O609" s="826">
        <v>0.5</v>
      </c>
      <c r="P609" s="825">
        <v>55.14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50</v>
      </c>
      <c r="B610" s="822" t="s">
        <v>2042</v>
      </c>
      <c r="C610" s="822" t="s">
        <v>2048</v>
      </c>
      <c r="D610" s="823" t="s">
        <v>3207</v>
      </c>
      <c r="E610" s="824" t="s">
        <v>2064</v>
      </c>
      <c r="F610" s="822" t="s">
        <v>2043</v>
      </c>
      <c r="G610" s="822" t="s">
        <v>2140</v>
      </c>
      <c r="H610" s="822" t="s">
        <v>329</v>
      </c>
      <c r="I610" s="822" t="s">
        <v>2439</v>
      </c>
      <c r="J610" s="822" t="s">
        <v>1084</v>
      </c>
      <c r="K610" s="822" t="s">
        <v>2440</v>
      </c>
      <c r="L610" s="825">
        <v>64.349999999999994</v>
      </c>
      <c r="M610" s="825">
        <v>64.349999999999994</v>
      </c>
      <c r="N610" s="822">
        <v>1</v>
      </c>
      <c r="O610" s="826">
        <v>1</v>
      </c>
      <c r="P610" s="825">
        <v>64.349999999999994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50</v>
      </c>
      <c r="B611" s="822" t="s">
        <v>2042</v>
      </c>
      <c r="C611" s="822" t="s">
        <v>2048</v>
      </c>
      <c r="D611" s="823" t="s">
        <v>3207</v>
      </c>
      <c r="E611" s="824" t="s">
        <v>2064</v>
      </c>
      <c r="F611" s="822" t="s">
        <v>2043</v>
      </c>
      <c r="G611" s="822" t="s">
        <v>2143</v>
      </c>
      <c r="H611" s="822" t="s">
        <v>329</v>
      </c>
      <c r="I611" s="822" t="s">
        <v>2144</v>
      </c>
      <c r="J611" s="822" t="s">
        <v>1145</v>
      </c>
      <c r="K611" s="822" t="s">
        <v>2145</v>
      </c>
      <c r="L611" s="825">
        <v>42.08</v>
      </c>
      <c r="M611" s="825">
        <v>42.08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50</v>
      </c>
      <c r="B612" s="822" t="s">
        <v>2042</v>
      </c>
      <c r="C612" s="822" t="s">
        <v>2048</v>
      </c>
      <c r="D612" s="823" t="s">
        <v>3207</v>
      </c>
      <c r="E612" s="824" t="s">
        <v>2064</v>
      </c>
      <c r="F612" s="822" t="s">
        <v>2043</v>
      </c>
      <c r="G612" s="822" t="s">
        <v>2153</v>
      </c>
      <c r="H612" s="822" t="s">
        <v>329</v>
      </c>
      <c r="I612" s="822" t="s">
        <v>2154</v>
      </c>
      <c r="J612" s="822" t="s">
        <v>1103</v>
      </c>
      <c r="K612" s="822" t="s">
        <v>2155</v>
      </c>
      <c r="L612" s="825">
        <v>79.11</v>
      </c>
      <c r="M612" s="825">
        <v>79.11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50</v>
      </c>
      <c r="B613" s="822" t="s">
        <v>2042</v>
      </c>
      <c r="C613" s="822" t="s">
        <v>2048</v>
      </c>
      <c r="D613" s="823" t="s">
        <v>3207</v>
      </c>
      <c r="E613" s="824" t="s">
        <v>2064</v>
      </c>
      <c r="F613" s="822" t="s">
        <v>2043</v>
      </c>
      <c r="G613" s="822" t="s">
        <v>2156</v>
      </c>
      <c r="H613" s="822" t="s">
        <v>329</v>
      </c>
      <c r="I613" s="822" t="s">
        <v>2157</v>
      </c>
      <c r="J613" s="822" t="s">
        <v>2158</v>
      </c>
      <c r="K613" s="822" t="s">
        <v>2159</v>
      </c>
      <c r="L613" s="825">
        <v>93.43</v>
      </c>
      <c r="M613" s="825">
        <v>93.43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2042</v>
      </c>
      <c r="C614" s="822" t="s">
        <v>2048</v>
      </c>
      <c r="D614" s="823" t="s">
        <v>3207</v>
      </c>
      <c r="E614" s="824" t="s">
        <v>2064</v>
      </c>
      <c r="F614" s="822" t="s">
        <v>2043</v>
      </c>
      <c r="G614" s="822" t="s">
        <v>2981</v>
      </c>
      <c r="H614" s="822" t="s">
        <v>329</v>
      </c>
      <c r="I614" s="822" t="s">
        <v>2982</v>
      </c>
      <c r="J614" s="822" t="s">
        <v>2983</v>
      </c>
      <c r="K614" s="822" t="s">
        <v>2984</v>
      </c>
      <c r="L614" s="825">
        <v>77.13</v>
      </c>
      <c r="M614" s="825">
        <v>154.26</v>
      </c>
      <c r="N614" s="822">
        <v>2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50</v>
      </c>
      <c r="B615" s="822" t="s">
        <v>2042</v>
      </c>
      <c r="C615" s="822" t="s">
        <v>2048</v>
      </c>
      <c r="D615" s="823" t="s">
        <v>3207</v>
      </c>
      <c r="E615" s="824" t="s">
        <v>2064</v>
      </c>
      <c r="F615" s="822" t="s">
        <v>2043</v>
      </c>
      <c r="G615" s="822" t="s">
        <v>2858</v>
      </c>
      <c r="H615" s="822" t="s">
        <v>329</v>
      </c>
      <c r="I615" s="822" t="s">
        <v>2985</v>
      </c>
      <c r="J615" s="822" t="s">
        <v>2860</v>
      </c>
      <c r="K615" s="822" t="s">
        <v>2986</v>
      </c>
      <c r="L615" s="825">
        <v>43.94</v>
      </c>
      <c r="M615" s="825">
        <v>43.94</v>
      </c>
      <c r="N615" s="822">
        <v>1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50</v>
      </c>
      <c r="B616" s="822" t="s">
        <v>2042</v>
      </c>
      <c r="C616" s="822" t="s">
        <v>2048</v>
      </c>
      <c r="D616" s="823" t="s">
        <v>3207</v>
      </c>
      <c r="E616" s="824" t="s">
        <v>2064</v>
      </c>
      <c r="F616" s="822" t="s">
        <v>2043</v>
      </c>
      <c r="G616" s="822" t="s">
        <v>2347</v>
      </c>
      <c r="H616" s="822" t="s">
        <v>329</v>
      </c>
      <c r="I616" s="822" t="s">
        <v>2987</v>
      </c>
      <c r="J616" s="822" t="s">
        <v>2988</v>
      </c>
      <c r="K616" s="822" t="s">
        <v>1901</v>
      </c>
      <c r="L616" s="825">
        <v>0</v>
      </c>
      <c r="M616" s="825">
        <v>0</v>
      </c>
      <c r="N616" s="822">
        <v>3</v>
      </c>
      <c r="O616" s="826">
        <v>2</v>
      </c>
      <c r="P616" s="825">
        <v>0</v>
      </c>
      <c r="Q616" s="827"/>
      <c r="R616" s="822">
        <v>1</v>
      </c>
      <c r="S616" s="827">
        <v>0.33333333333333331</v>
      </c>
      <c r="T616" s="826">
        <v>1</v>
      </c>
      <c r="U616" s="828">
        <v>0.5</v>
      </c>
    </row>
    <row r="617" spans="1:21" ht="14.45" customHeight="1" x14ac:dyDescent="0.2">
      <c r="A617" s="821">
        <v>50</v>
      </c>
      <c r="B617" s="822" t="s">
        <v>2042</v>
      </c>
      <c r="C617" s="822" t="s">
        <v>2048</v>
      </c>
      <c r="D617" s="823" t="s">
        <v>3207</v>
      </c>
      <c r="E617" s="824" t="s">
        <v>2064</v>
      </c>
      <c r="F617" s="822" t="s">
        <v>2043</v>
      </c>
      <c r="G617" s="822" t="s">
        <v>2160</v>
      </c>
      <c r="H617" s="822" t="s">
        <v>622</v>
      </c>
      <c r="I617" s="822" t="s">
        <v>1717</v>
      </c>
      <c r="J617" s="822" t="s">
        <v>1715</v>
      </c>
      <c r="K617" s="822" t="s">
        <v>1718</v>
      </c>
      <c r="L617" s="825">
        <v>1771.84</v>
      </c>
      <c r="M617" s="825">
        <v>1771.84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50</v>
      </c>
      <c r="B618" s="822" t="s">
        <v>2042</v>
      </c>
      <c r="C618" s="822" t="s">
        <v>2048</v>
      </c>
      <c r="D618" s="823" t="s">
        <v>3207</v>
      </c>
      <c r="E618" s="824" t="s">
        <v>2064</v>
      </c>
      <c r="F618" s="822" t="s">
        <v>2043</v>
      </c>
      <c r="G618" s="822" t="s">
        <v>2083</v>
      </c>
      <c r="H618" s="822" t="s">
        <v>329</v>
      </c>
      <c r="I618" s="822" t="s">
        <v>2989</v>
      </c>
      <c r="J618" s="822" t="s">
        <v>1160</v>
      </c>
      <c r="K618" s="822" t="s">
        <v>2990</v>
      </c>
      <c r="L618" s="825">
        <v>16.77</v>
      </c>
      <c r="M618" s="825">
        <v>16.77</v>
      </c>
      <c r="N618" s="822">
        <v>1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50</v>
      </c>
      <c r="B619" s="822" t="s">
        <v>2042</v>
      </c>
      <c r="C619" s="822" t="s">
        <v>2048</v>
      </c>
      <c r="D619" s="823" t="s">
        <v>3207</v>
      </c>
      <c r="E619" s="824" t="s">
        <v>2064</v>
      </c>
      <c r="F619" s="822" t="s">
        <v>2043</v>
      </c>
      <c r="G619" s="822" t="s">
        <v>2357</v>
      </c>
      <c r="H619" s="822" t="s">
        <v>329</v>
      </c>
      <c r="I619" s="822" t="s">
        <v>2358</v>
      </c>
      <c r="J619" s="822" t="s">
        <v>2359</v>
      </c>
      <c r="K619" s="822" t="s">
        <v>2360</v>
      </c>
      <c r="L619" s="825">
        <v>83.38</v>
      </c>
      <c r="M619" s="825">
        <v>166.76</v>
      </c>
      <c r="N619" s="822">
        <v>2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50</v>
      </c>
      <c r="B620" s="822" t="s">
        <v>2042</v>
      </c>
      <c r="C620" s="822" t="s">
        <v>2048</v>
      </c>
      <c r="D620" s="823" t="s">
        <v>3207</v>
      </c>
      <c r="E620" s="824" t="s">
        <v>2066</v>
      </c>
      <c r="F620" s="822" t="s">
        <v>2043</v>
      </c>
      <c r="G620" s="822" t="s">
        <v>2963</v>
      </c>
      <c r="H620" s="822" t="s">
        <v>622</v>
      </c>
      <c r="I620" s="822" t="s">
        <v>1919</v>
      </c>
      <c r="J620" s="822" t="s">
        <v>998</v>
      </c>
      <c r="K620" s="822" t="s">
        <v>1920</v>
      </c>
      <c r="L620" s="825">
        <v>0</v>
      </c>
      <c r="M620" s="825">
        <v>0</v>
      </c>
      <c r="N620" s="822">
        <v>1</v>
      </c>
      <c r="O620" s="826">
        <v>0.5</v>
      </c>
      <c r="P620" s="825"/>
      <c r="Q620" s="827"/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2042</v>
      </c>
      <c r="C621" s="822" t="s">
        <v>2048</v>
      </c>
      <c r="D621" s="823" t="s">
        <v>3207</v>
      </c>
      <c r="E621" s="824" t="s">
        <v>2066</v>
      </c>
      <c r="F621" s="822" t="s">
        <v>2043</v>
      </c>
      <c r="G621" s="822" t="s">
        <v>2095</v>
      </c>
      <c r="H621" s="822" t="s">
        <v>329</v>
      </c>
      <c r="I621" s="822" t="s">
        <v>2570</v>
      </c>
      <c r="J621" s="822" t="s">
        <v>2571</v>
      </c>
      <c r="K621" s="822" t="s">
        <v>632</v>
      </c>
      <c r="L621" s="825">
        <v>72.55</v>
      </c>
      <c r="M621" s="825">
        <v>72.55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50</v>
      </c>
      <c r="B622" s="822" t="s">
        <v>2042</v>
      </c>
      <c r="C622" s="822" t="s">
        <v>2048</v>
      </c>
      <c r="D622" s="823" t="s">
        <v>3207</v>
      </c>
      <c r="E622" s="824" t="s">
        <v>2066</v>
      </c>
      <c r="F622" s="822" t="s">
        <v>2043</v>
      </c>
      <c r="G622" s="822" t="s">
        <v>2095</v>
      </c>
      <c r="H622" s="822" t="s">
        <v>622</v>
      </c>
      <c r="I622" s="822" t="s">
        <v>2572</v>
      </c>
      <c r="J622" s="822" t="s">
        <v>635</v>
      </c>
      <c r="K622" s="822" t="s">
        <v>2427</v>
      </c>
      <c r="L622" s="825">
        <v>21.76</v>
      </c>
      <c r="M622" s="825">
        <v>21.76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2042</v>
      </c>
      <c r="C623" s="822" t="s">
        <v>2048</v>
      </c>
      <c r="D623" s="823" t="s">
        <v>3207</v>
      </c>
      <c r="E623" s="824" t="s">
        <v>2066</v>
      </c>
      <c r="F623" s="822" t="s">
        <v>2043</v>
      </c>
      <c r="G623" s="822" t="s">
        <v>2099</v>
      </c>
      <c r="H623" s="822" t="s">
        <v>622</v>
      </c>
      <c r="I623" s="822" t="s">
        <v>1722</v>
      </c>
      <c r="J623" s="822" t="s">
        <v>742</v>
      </c>
      <c r="K623" s="822" t="s">
        <v>1723</v>
      </c>
      <c r="L623" s="825">
        <v>80.010000000000005</v>
      </c>
      <c r="M623" s="825">
        <v>720.09</v>
      </c>
      <c r="N623" s="822">
        <v>9</v>
      </c>
      <c r="O623" s="826">
        <v>5.5</v>
      </c>
      <c r="P623" s="825">
        <v>160.02000000000001</v>
      </c>
      <c r="Q623" s="827">
        <v>0.22222222222222224</v>
      </c>
      <c r="R623" s="822">
        <v>2</v>
      </c>
      <c r="S623" s="827">
        <v>0.22222222222222221</v>
      </c>
      <c r="T623" s="826">
        <v>1.5</v>
      </c>
      <c r="U623" s="828">
        <v>0.27272727272727271</v>
      </c>
    </row>
    <row r="624" spans="1:21" ht="14.45" customHeight="1" x14ac:dyDescent="0.2">
      <c r="A624" s="821">
        <v>50</v>
      </c>
      <c r="B624" s="822" t="s">
        <v>2042</v>
      </c>
      <c r="C624" s="822" t="s">
        <v>2048</v>
      </c>
      <c r="D624" s="823" t="s">
        <v>3207</v>
      </c>
      <c r="E624" s="824" t="s">
        <v>2066</v>
      </c>
      <c r="F624" s="822" t="s">
        <v>2043</v>
      </c>
      <c r="G624" s="822" t="s">
        <v>2173</v>
      </c>
      <c r="H624" s="822" t="s">
        <v>622</v>
      </c>
      <c r="I624" s="822" t="s">
        <v>2991</v>
      </c>
      <c r="J624" s="822" t="s">
        <v>1954</v>
      </c>
      <c r="K624" s="822" t="s">
        <v>2765</v>
      </c>
      <c r="L624" s="825">
        <v>62.18</v>
      </c>
      <c r="M624" s="825">
        <v>62.18</v>
      </c>
      <c r="N624" s="822">
        <v>1</v>
      </c>
      <c r="O624" s="826">
        <v>1</v>
      </c>
      <c r="P624" s="825">
        <v>62.18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50</v>
      </c>
      <c r="B625" s="822" t="s">
        <v>2042</v>
      </c>
      <c r="C625" s="822" t="s">
        <v>2048</v>
      </c>
      <c r="D625" s="823" t="s">
        <v>3207</v>
      </c>
      <c r="E625" s="824" t="s">
        <v>2066</v>
      </c>
      <c r="F625" s="822" t="s">
        <v>2043</v>
      </c>
      <c r="G625" s="822" t="s">
        <v>2087</v>
      </c>
      <c r="H625" s="822" t="s">
        <v>622</v>
      </c>
      <c r="I625" s="822" t="s">
        <v>1956</v>
      </c>
      <c r="J625" s="822" t="s">
        <v>1783</v>
      </c>
      <c r="K625" s="822" t="s">
        <v>1957</v>
      </c>
      <c r="L625" s="825">
        <v>220.53</v>
      </c>
      <c r="M625" s="825">
        <v>441.06</v>
      </c>
      <c r="N625" s="822">
        <v>2</v>
      </c>
      <c r="O625" s="826">
        <v>1.5</v>
      </c>
      <c r="P625" s="825">
        <v>220.53</v>
      </c>
      <c r="Q625" s="827">
        <v>0.5</v>
      </c>
      <c r="R625" s="822">
        <v>1</v>
      </c>
      <c r="S625" s="827">
        <v>0.5</v>
      </c>
      <c r="T625" s="826">
        <v>1</v>
      </c>
      <c r="U625" s="828">
        <v>0.66666666666666663</v>
      </c>
    </row>
    <row r="626" spans="1:21" ht="14.45" customHeight="1" x14ac:dyDescent="0.2">
      <c r="A626" s="821">
        <v>50</v>
      </c>
      <c r="B626" s="822" t="s">
        <v>2042</v>
      </c>
      <c r="C626" s="822" t="s">
        <v>2048</v>
      </c>
      <c r="D626" s="823" t="s">
        <v>3207</v>
      </c>
      <c r="E626" s="824" t="s">
        <v>2066</v>
      </c>
      <c r="F626" s="822" t="s">
        <v>2043</v>
      </c>
      <c r="G626" s="822" t="s">
        <v>2087</v>
      </c>
      <c r="H626" s="822" t="s">
        <v>622</v>
      </c>
      <c r="I626" s="822" t="s">
        <v>1956</v>
      </c>
      <c r="J626" s="822" t="s">
        <v>1783</v>
      </c>
      <c r="K626" s="822" t="s">
        <v>1957</v>
      </c>
      <c r="L626" s="825">
        <v>130.51</v>
      </c>
      <c r="M626" s="825">
        <v>1044.08</v>
      </c>
      <c r="N626" s="822">
        <v>8</v>
      </c>
      <c r="O626" s="826">
        <v>4</v>
      </c>
      <c r="P626" s="825">
        <v>130.51</v>
      </c>
      <c r="Q626" s="827">
        <v>0.125</v>
      </c>
      <c r="R626" s="822">
        <v>1</v>
      </c>
      <c r="S626" s="827">
        <v>0.125</v>
      </c>
      <c r="T626" s="826">
        <v>0.5</v>
      </c>
      <c r="U626" s="828">
        <v>0.125</v>
      </c>
    </row>
    <row r="627" spans="1:21" ht="14.45" customHeight="1" x14ac:dyDescent="0.2">
      <c r="A627" s="821">
        <v>50</v>
      </c>
      <c r="B627" s="822" t="s">
        <v>2042</v>
      </c>
      <c r="C627" s="822" t="s">
        <v>2048</v>
      </c>
      <c r="D627" s="823" t="s">
        <v>3207</v>
      </c>
      <c r="E627" s="824" t="s">
        <v>2066</v>
      </c>
      <c r="F627" s="822" t="s">
        <v>2043</v>
      </c>
      <c r="G627" s="822" t="s">
        <v>2087</v>
      </c>
      <c r="H627" s="822" t="s">
        <v>329</v>
      </c>
      <c r="I627" s="822" t="s">
        <v>2992</v>
      </c>
      <c r="J627" s="822" t="s">
        <v>2461</v>
      </c>
      <c r="K627" s="822" t="s">
        <v>2182</v>
      </c>
      <c r="L627" s="825">
        <v>430.05</v>
      </c>
      <c r="M627" s="825">
        <v>430.05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50</v>
      </c>
      <c r="B628" s="822" t="s">
        <v>2042</v>
      </c>
      <c r="C628" s="822" t="s">
        <v>2048</v>
      </c>
      <c r="D628" s="823" t="s">
        <v>3207</v>
      </c>
      <c r="E628" s="824" t="s">
        <v>2066</v>
      </c>
      <c r="F628" s="822" t="s">
        <v>2043</v>
      </c>
      <c r="G628" s="822" t="s">
        <v>2087</v>
      </c>
      <c r="H628" s="822" t="s">
        <v>329</v>
      </c>
      <c r="I628" s="822" t="s">
        <v>2993</v>
      </c>
      <c r="J628" s="822" t="s">
        <v>1783</v>
      </c>
      <c r="K628" s="822" t="s">
        <v>2011</v>
      </c>
      <c r="L628" s="825">
        <v>55.14</v>
      </c>
      <c r="M628" s="825">
        <v>55.14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2042</v>
      </c>
      <c r="C629" s="822" t="s">
        <v>2048</v>
      </c>
      <c r="D629" s="823" t="s">
        <v>3207</v>
      </c>
      <c r="E629" s="824" t="s">
        <v>2066</v>
      </c>
      <c r="F629" s="822" t="s">
        <v>2043</v>
      </c>
      <c r="G629" s="822" t="s">
        <v>2087</v>
      </c>
      <c r="H629" s="822" t="s">
        <v>329</v>
      </c>
      <c r="I629" s="822" t="s">
        <v>1782</v>
      </c>
      <c r="J629" s="822" t="s">
        <v>1783</v>
      </c>
      <c r="K629" s="822" t="s">
        <v>1784</v>
      </c>
      <c r="L629" s="825">
        <v>84.83</v>
      </c>
      <c r="M629" s="825">
        <v>84.83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2042</v>
      </c>
      <c r="C630" s="822" t="s">
        <v>2048</v>
      </c>
      <c r="D630" s="823" t="s">
        <v>3207</v>
      </c>
      <c r="E630" s="824" t="s">
        <v>2066</v>
      </c>
      <c r="F630" s="822" t="s">
        <v>2043</v>
      </c>
      <c r="G630" s="822" t="s">
        <v>2087</v>
      </c>
      <c r="H630" s="822" t="s">
        <v>329</v>
      </c>
      <c r="I630" s="822" t="s">
        <v>2994</v>
      </c>
      <c r="J630" s="822" t="s">
        <v>2184</v>
      </c>
      <c r="K630" s="822" t="s">
        <v>1784</v>
      </c>
      <c r="L630" s="825">
        <v>143.35</v>
      </c>
      <c r="M630" s="825">
        <v>143.35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50</v>
      </c>
      <c r="B631" s="822" t="s">
        <v>2042</v>
      </c>
      <c r="C631" s="822" t="s">
        <v>2048</v>
      </c>
      <c r="D631" s="823" t="s">
        <v>3207</v>
      </c>
      <c r="E631" s="824" t="s">
        <v>2066</v>
      </c>
      <c r="F631" s="822" t="s">
        <v>2043</v>
      </c>
      <c r="G631" s="822" t="s">
        <v>2087</v>
      </c>
      <c r="H631" s="822" t="s">
        <v>329</v>
      </c>
      <c r="I631" s="822" t="s">
        <v>2995</v>
      </c>
      <c r="J631" s="822" t="s">
        <v>1780</v>
      </c>
      <c r="K631" s="822" t="s">
        <v>1784</v>
      </c>
      <c r="L631" s="825">
        <v>143.35</v>
      </c>
      <c r="M631" s="825">
        <v>143.35</v>
      </c>
      <c r="N631" s="822">
        <v>1</v>
      </c>
      <c r="O631" s="826">
        <v>1</v>
      </c>
      <c r="P631" s="825">
        <v>143.35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50</v>
      </c>
      <c r="B632" s="822" t="s">
        <v>2042</v>
      </c>
      <c r="C632" s="822" t="s">
        <v>2048</v>
      </c>
      <c r="D632" s="823" t="s">
        <v>3207</v>
      </c>
      <c r="E632" s="824" t="s">
        <v>2066</v>
      </c>
      <c r="F632" s="822" t="s">
        <v>2043</v>
      </c>
      <c r="G632" s="822" t="s">
        <v>2087</v>
      </c>
      <c r="H632" s="822" t="s">
        <v>329</v>
      </c>
      <c r="I632" s="822" t="s">
        <v>2995</v>
      </c>
      <c r="J632" s="822" t="s">
        <v>1780</v>
      </c>
      <c r="K632" s="822" t="s">
        <v>1784</v>
      </c>
      <c r="L632" s="825">
        <v>84.83</v>
      </c>
      <c r="M632" s="825">
        <v>339.32</v>
      </c>
      <c r="N632" s="822">
        <v>4</v>
      </c>
      <c r="O632" s="826">
        <v>2.5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50</v>
      </c>
      <c r="B633" s="822" t="s">
        <v>2042</v>
      </c>
      <c r="C633" s="822" t="s">
        <v>2048</v>
      </c>
      <c r="D633" s="823" t="s">
        <v>3207</v>
      </c>
      <c r="E633" s="824" t="s">
        <v>2066</v>
      </c>
      <c r="F633" s="822" t="s">
        <v>2043</v>
      </c>
      <c r="G633" s="822" t="s">
        <v>2069</v>
      </c>
      <c r="H633" s="822" t="s">
        <v>622</v>
      </c>
      <c r="I633" s="822" t="s">
        <v>1758</v>
      </c>
      <c r="J633" s="822" t="s">
        <v>695</v>
      </c>
      <c r="K633" s="822" t="s">
        <v>698</v>
      </c>
      <c r="L633" s="825">
        <v>17.559999999999999</v>
      </c>
      <c r="M633" s="825">
        <v>105.36</v>
      </c>
      <c r="N633" s="822">
        <v>6</v>
      </c>
      <c r="O633" s="826">
        <v>4</v>
      </c>
      <c r="P633" s="825">
        <v>17.559999999999999</v>
      </c>
      <c r="Q633" s="827">
        <v>0.16666666666666666</v>
      </c>
      <c r="R633" s="822">
        <v>1</v>
      </c>
      <c r="S633" s="827">
        <v>0.16666666666666666</v>
      </c>
      <c r="T633" s="826">
        <v>1</v>
      </c>
      <c r="U633" s="828">
        <v>0.25</v>
      </c>
    </row>
    <row r="634" spans="1:21" ht="14.45" customHeight="1" x14ac:dyDescent="0.2">
      <c r="A634" s="821">
        <v>50</v>
      </c>
      <c r="B634" s="822" t="s">
        <v>2042</v>
      </c>
      <c r="C634" s="822" t="s">
        <v>2048</v>
      </c>
      <c r="D634" s="823" t="s">
        <v>3207</v>
      </c>
      <c r="E634" s="824" t="s">
        <v>2066</v>
      </c>
      <c r="F634" s="822" t="s">
        <v>2043</v>
      </c>
      <c r="G634" s="822" t="s">
        <v>2069</v>
      </c>
      <c r="H634" s="822" t="s">
        <v>622</v>
      </c>
      <c r="I634" s="822" t="s">
        <v>2389</v>
      </c>
      <c r="J634" s="822" t="s">
        <v>695</v>
      </c>
      <c r="K634" s="822" t="s">
        <v>2078</v>
      </c>
      <c r="L634" s="825">
        <v>35.11</v>
      </c>
      <c r="M634" s="825">
        <v>175.55</v>
      </c>
      <c r="N634" s="822">
        <v>5</v>
      </c>
      <c r="O634" s="826">
        <v>3.5</v>
      </c>
      <c r="P634" s="825">
        <v>35.11</v>
      </c>
      <c r="Q634" s="827">
        <v>0.19999999999999998</v>
      </c>
      <c r="R634" s="822">
        <v>1</v>
      </c>
      <c r="S634" s="827">
        <v>0.2</v>
      </c>
      <c r="T634" s="826">
        <v>1</v>
      </c>
      <c r="U634" s="828">
        <v>0.2857142857142857</v>
      </c>
    </row>
    <row r="635" spans="1:21" ht="14.45" customHeight="1" x14ac:dyDescent="0.2">
      <c r="A635" s="821">
        <v>50</v>
      </c>
      <c r="B635" s="822" t="s">
        <v>2042</v>
      </c>
      <c r="C635" s="822" t="s">
        <v>2048</v>
      </c>
      <c r="D635" s="823" t="s">
        <v>3207</v>
      </c>
      <c r="E635" s="824" t="s">
        <v>2066</v>
      </c>
      <c r="F635" s="822" t="s">
        <v>2043</v>
      </c>
      <c r="G635" s="822" t="s">
        <v>2197</v>
      </c>
      <c r="H635" s="822" t="s">
        <v>329</v>
      </c>
      <c r="I635" s="822" t="s">
        <v>2198</v>
      </c>
      <c r="J635" s="822" t="s">
        <v>2199</v>
      </c>
      <c r="K635" s="822" t="s">
        <v>726</v>
      </c>
      <c r="L635" s="825">
        <v>78.33</v>
      </c>
      <c r="M635" s="825">
        <v>313.32</v>
      </c>
      <c r="N635" s="822">
        <v>4</v>
      </c>
      <c r="O635" s="826">
        <v>2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50</v>
      </c>
      <c r="B636" s="822" t="s">
        <v>2042</v>
      </c>
      <c r="C636" s="822" t="s">
        <v>2048</v>
      </c>
      <c r="D636" s="823" t="s">
        <v>3207</v>
      </c>
      <c r="E636" s="824" t="s">
        <v>2066</v>
      </c>
      <c r="F636" s="822" t="s">
        <v>2043</v>
      </c>
      <c r="G636" s="822" t="s">
        <v>2623</v>
      </c>
      <c r="H636" s="822" t="s">
        <v>329</v>
      </c>
      <c r="I636" s="822" t="s">
        <v>2996</v>
      </c>
      <c r="J636" s="822" t="s">
        <v>1446</v>
      </c>
      <c r="K636" s="822" t="s">
        <v>1447</v>
      </c>
      <c r="L636" s="825">
        <v>47.47</v>
      </c>
      <c r="M636" s="825">
        <v>47.47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2042</v>
      </c>
      <c r="C637" s="822" t="s">
        <v>2048</v>
      </c>
      <c r="D637" s="823" t="s">
        <v>3207</v>
      </c>
      <c r="E637" s="824" t="s">
        <v>2066</v>
      </c>
      <c r="F637" s="822" t="s">
        <v>2043</v>
      </c>
      <c r="G637" s="822" t="s">
        <v>2107</v>
      </c>
      <c r="H637" s="822" t="s">
        <v>622</v>
      </c>
      <c r="I637" s="822" t="s">
        <v>1944</v>
      </c>
      <c r="J637" s="822" t="s">
        <v>860</v>
      </c>
      <c r="K637" s="822" t="s">
        <v>1945</v>
      </c>
      <c r="L637" s="825">
        <v>42.51</v>
      </c>
      <c r="M637" s="825">
        <v>255.06</v>
      </c>
      <c r="N637" s="822">
        <v>6</v>
      </c>
      <c r="O637" s="826">
        <v>3</v>
      </c>
      <c r="P637" s="825">
        <v>85.02</v>
      </c>
      <c r="Q637" s="827">
        <v>0.33333333333333331</v>
      </c>
      <c r="R637" s="822">
        <v>2</v>
      </c>
      <c r="S637" s="827">
        <v>0.33333333333333331</v>
      </c>
      <c r="T637" s="826">
        <v>1</v>
      </c>
      <c r="U637" s="828">
        <v>0.33333333333333331</v>
      </c>
    </row>
    <row r="638" spans="1:21" ht="14.45" customHeight="1" x14ac:dyDescent="0.2">
      <c r="A638" s="821">
        <v>50</v>
      </c>
      <c r="B638" s="822" t="s">
        <v>2042</v>
      </c>
      <c r="C638" s="822" t="s">
        <v>2048</v>
      </c>
      <c r="D638" s="823" t="s">
        <v>3207</v>
      </c>
      <c r="E638" s="824" t="s">
        <v>2066</v>
      </c>
      <c r="F638" s="822" t="s">
        <v>2043</v>
      </c>
      <c r="G638" s="822" t="s">
        <v>2107</v>
      </c>
      <c r="H638" s="822" t="s">
        <v>329</v>
      </c>
      <c r="I638" s="822" t="s">
        <v>2108</v>
      </c>
      <c r="J638" s="822" t="s">
        <v>2109</v>
      </c>
      <c r="K638" s="822" t="s">
        <v>1945</v>
      </c>
      <c r="L638" s="825">
        <v>42.51</v>
      </c>
      <c r="M638" s="825">
        <v>127.53</v>
      </c>
      <c r="N638" s="822">
        <v>3</v>
      </c>
      <c r="O638" s="826">
        <v>2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50</v>
      </c>
      <c r="B639" s="822" t="s">
        <v>2042</v>
      </c>
      <c r="C639" s="822" t="s">
        <v>2048</v>
      </c>
      <c r="D639" s="823" t="s">
        <v>3207</v>
      </c>
      <c r="E639" s="824" t="s">
        <v>2066</v>
      </c>
      <c r="F639" s="822" t="s">
        <v>2043</v>
      </c>
      <c r="G639" s="822" t="s">
        <v>2393</v>
      </c>
      <c r="H639" s="822" t="s">
        <v>329</v>
      </c>
      <c r="I639" s="822" t="s">
        <v>2394</v>
      </c>
      <c r="J639" s="822" t="s">
        <v>931</v>
      </c>
      <c r="K639" s="822" t="s">
        <v>2395</v>
      </c>
      <c r="L639" s="825">
        <v>45.03</v>
      </c>
      <c r="M639" s="825">
        <v>45.03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50</v>
      </c>
      <c r="B640" s="822" t="s">
        <v>2042</v>
      </c>
      <c r="C640" s="822" t="s">
        <v>2048</v>
      </c>
      <c r="D640" s="823" t="s">
        <v>3207</v>
      </c>
      <c r="E640" s="824" t="s">
        <v>2066</v>
      </c>
      <c r="F640" s="822" t="s">
        <v>2043</v>
      </c>
      <c r="G640" s="822" t="s">
        <v>2660</v>
      </c>
      <c r="H640" s="822" t="s">
        <v>329</v>
      </c>
      <c r="I640" s="822" t="s">
        <v>2953</v>
      </c>
      <c r="J640" s="822" t="s">
        <v>2662</v>
      </c>
      <c r="K640" s="822" t="s">
        <v>2663</v>
      </c>
      <c r="L640" s="825">
        <v>94.7</v>
      </c>
      <c r="M640" s="825">
        <v>94.7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50</v>
      </c>
      <c r="B641" s="822" t="s">
        <v>2042</v>
      </c>
      <c r="C641" s="822" t="s">
        <v>2048</v>
      </c>
      <c r="D641" s="823" t="s">
        <v>3207</v>
      </c>
      <c r="E641" s="824" t="s">
        <v>2066</v>
      </c>
      <c r="F641" s="822" t="s">
        <v>2043</v>
      </c>
      <c r="G641" s="822" t="s">
        <v>2110</v>
      </c>
      <c r="H641" s="822" t="s">
        <v>622</v>
      </c>
      <c r="I641" s="822" t="s">
        <v>1708</v>
      </c>
      <c r="J641" s="822" t="s">
        <v>1709</v>
      </c>
      <c r="K641" s="822" t="s">
        <v>1710</v>
      </c>
      <c r="L641" s="825">
        <v>93.43</v>
      </c>
      <c r="M641" s="825">
        <v>280.29000000000002</v>
      </c>
      <c r="N641" s="822">
        <v>3</v>
      </c>
      <c r="O641" s="826">
        <v>2</v>
      </c>
      <c r="P641" s="825">
        <v>186.86</v>
      </c>
      <c r="Q641" s="827">
        <v>0.66666666666666663</v>
      </c>
      <c r="R641" s="822">
        <v>2</v>
      </c>
      <c r="S641" s="827">
        <v>0.66666666666666663</v>
      </c>
      <c r="T641" s="826">
        <v>1.5</v>
      </c>
      <c r="U641" s="828">
        <v>0.75</v>
      </c>
    </row>
    <row r="642" spans="1:21" ht="14.45" customHeight="1" x14ac:dyDescent="0.2">
      <c r="A642" s="821">
        <v>50</v>
      </c>
      <c r="B642" s="822" t="s">
        <v>2042</v>
      </c>
      <c r="C642" s="822" t="s">
        <v>2048</v>
      </c>
      <c r="D642" s="823" t="s">
        <v>3207</v>
      </c>
      <c r="E642" s="824" t="s">
        <v>2066</v>
      </c>
      <c r="F642" s="822" t="s">
        <v>2043</v>
      </c>
      <c r="G642" s="822" t="s">
        <v>2110</v>
      </c>
      <c r="H642" s="822" t="s">
        <v>329</v>
      </c>
      <c r="I642" s="822" t="s">
        <v>2997</v>
      </c>
      <c r="J642" s="822" t="s">
        <v>2401</v>
      </c>
      <c r="K642" s="822" t="s">
        <v>2998</v>
      </c>
      <c r="L642" s="825">
        <v>100.11</v>
      </c>
      <c r="M642" s="825">
        <v>200.22</v>
      </c>
      <c r="N642" s="822">
        <v>2</v>
      </c>
      <c r="O642" s="826">
        <v>1.5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50</v>
      </c>
      <c r="B643" s="822" t="s">
        <v>2042</v>
      </c>
      <c r="C643" s="822" t="s">
        <v>2048</v>
      </c>
      <c r="D643" s="823" t="s">
        <v>3207</v>
      </c>
      <c r="E643" s="824" t="s">
        <v>2066</v>
      </c>
      <c r="F643" s="822" t="s">
        <v>2043</v>
      </c>
      <c r="G643" s="822" t="s">
        <v>2110</v>
      </c>
      <c r="H643" s="822" t="s">
        <v>622</v>
      </c>
      <c r="I643" s="822" t="s">
        <v>1711</v>
      </c>
      <c r="J643" s="822" t="s">
        <v>1709</v>
      </c>
      <c r="K643" s="822" t="s">
        <v>1712</v>
      </c>
      <c r="L643" s="825">
        <v>186.87</v>
      </c>
      <c r="M643" s="825">
        <v>1308.0900000000001</v>
      </c>
      <c r="N643" s="822">
        <v>7</v>
      </c>
      <c r="O643" s="826">
        <v>3.5</v>
      </c>
      <c r="P643" s="825">
        <v>186.87</v>
      </c>
      <c r="Q643" s="827">
        <v>0.14285714285714285</v>
      </c>
      <c r="R643" s="822">
        <v>1</v>
      </c>
      <c r="S643" s="827">
        <v>0.14285714285714285</v>
      </c>
      <c r="T643" s="826">
        <v>0.5</v>
      </c>
      <c r="U643" s="828">
        <v>0.14285714285714285</v>
      </c>
    </row>
    <row r="644" spans="1:21" ht="14.45" customHeight="1" x14ac:dyDescent="0.2">
      <c r="A644" s="821">
        <v>50</v>
      </c>
      <c r="B644" s="822" t="s">
        <v>2042</v>
      </c>
      <c r="C644" s="822" t="s">
        <v>2048</v>
      </c>
      <c r="D644" s="823" t="s">
        <v>3207</v>
      </c>
      <c r="E644" s="824" t="s">
        <v>2066</v>
      </c>
      <c r="F644" s="822" t="s">
        <v>2043</v>
      </c>
      <c r="G644" s="822" t="s">
        <v>2111</v>
      </c>
      <c r="H644" s="822" t="s">
        <v>329</v>
      </c>
      <c r="I644" s="822" t="s">
        <v>2112</v>
      </c>
      <c r="J644" s="822" t="s">
        <v>2113</v>
      </c>
      <c r="K644" s="822" t="s">
        <v>2114</v>
      </c>
      <c r="L644" s="825">
        <v>577.88</v>
      </c>
      <c r="M644" s="825">
        <v>577.88</v>
      </c>
      <c r="N644" s="822">
        <v>1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50</v>
      </c>
      <c r="B645" s="822" t="s">
        <v>2042</v>
      </c>
      <c r="C645" s="822" t="s">
        <v>2048</v>
      </c>
      <c r="D645" s="823" t="s">
        <v>3207</v>
      </c>
      <c r="E645" s="824" t="s">
        <v>2066</v>
      </c>
      <c r="F645" s="822" t="s">
        <v>2043</v>
      </c>
      <c r="G645" s="822" t="s">
        <v>2073</v>
      </c>
      <c r="H645" s="822" t="s">
        <v>329</v>
      </c>
      <c r="I645" s="822" t="s">
        <v>2259</v>
      </c>
      <c r="J645" s="822" t="s">
        <v>650</v>
      </c>
      <c r="K645" s="822" t="s">
        <v>2260</v>
      </c>
      <c r="L645" s="825">
        <v>31.65</v>
      </c>
      <c r="M645" s="825">
        <v>94.949999999999989</v>
      </c>
      <c r="N645" s="822">
        <v>3</v>
      </c>
      <c r="O645" s="826">
        <v>2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50</v>
      </c>
      <c r="B646" s="822" t="s">
        <v>2042</v>
      </c>
      <c r="C646" s="822" t="s">
        <v>2048</v>
      </c>
      <c r="D646" s="823" t="s">
        <v>3207</v>
      </c>
      <c r="E646" s="824" t="s">
        <v>2066</v>
      </c>
      <c r="F646" s="822" t="s">
        <v>2043</v>
      </c>
      <c r="G646" s="822" t="s">
        <v>2073</v>
      </c>
      <c r="H646" s="822" t="s">
        <v>329</v>
      </c>
      <c r="I646" s="822" t="s">
        <v>2403</v>
      </c>
      <c r="J646" s="822" t="s">
        <v>2116</v>
      </c>
      <c r="K646" s="822" t="s">
        <v>2404</v>
      </c>
      <c r="L646" s="825">
        <v>26.37</v>
      </c>
      <c r="M646" s="825">
        <v>210.96</v>
      </c>
      <c r="N646" s="822">
        <v>8</v>
      </c>
      <c r="O646" s="826">
        <v>5</v>
      </c>
      <c r="P646" s="825">
        <v>52.74</v>
      </c>
      <c r="Q646" s="827">
        <v>0.25</v>
      </c>
      <c r="R646" s="822">
        <v>2</v>
      </c>
      <c r="S646" s="827">
        <v>0.25</v>
      </c>
      <c r="T646" s="826">
        <v>1.5</v>
      </c>
      <c r="U646" s="828">
        <v>0.3</v>
      </c>
    </row>
    <row r="647" spans="1:21" ht="14.45" customHeight="1" x14ac:dyDescent="0.2">
      <c r="A647" s="821">
        <v>50</v>
      </c>
      <c r="B647" s="822" t="s">
        <v>2042</v>
      </c>
      <c r="C647" s="822" t="s">
        <v>2048</v>
      </c>
      <c r="D647" s="823" t="s">
        <v>3207</v>
      </c>
      <c r="E647" s="824" t="s">
        <v>2066</v>
      </c>
      <c r="F647" s="822" t="s">
        <v>2043</v>
      </c>
      <c r="G647" s="822" t="s">
        <v>2073</v>
      </c>
      <c r="H647" s="822" t="s">
        <v>329</v>
      </c>
      <c r="I647" s="822" t="s">
        <v>2074</v>
      </c>
      <c r="J647" s="822" t="s">
        <v>650</v>
      </c>
      <c r="K647" s="822" t="s">
        <v>2075</v>
      </c>
      <c r="L647" s="825">
        <v>10.55</v>
      </c>
      <c r="M647" s="825">
        <v>10.55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2042</v>
      </c>
      <c r="C648" s="822" t="s">
        <v>2048</v>
      </c>
      <c r="D648" s="823" t="s">
        <v>3207</v>
      </c>
      <c r="E648" s="824" t="s">
        <v>2066</v>
      </c>
      <c r="F648" s="822" t="s">
        <v>2043</v>
      </c>
      <c r="G648" s="822" t="s">
        <v>2073</v>
      </c>
      <c r="H648" s="822" t="s">
        <v>329</v>
      </c>
      <c r="I648" s="822" t="s">
        <v>2261</v>
      </c>
      <c r="J648" s="822" t="s">
        <v>650</v>
      </c>
      <c r="K648" s="822" t="s">
        <v>632</v>
      </c>
      <c r="L648" s="825">
        <v>58.62</v>
      </c>
      <c r="M648" s="825">
        <v>58.62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50</v>
      </c>
      <c r="B649" s="822" t="s">
        <v>2042</v>
      </c>
      <c r="C649" s="822" t="s">
        <v>2048</v>
      </c>
      <c r="D649" s="823" t="s">
        <v>3207</v>
      </c>
      <c r="E649" s="824" t="s">
        <v>2066</v>
      </c>
      <c r="F649" s="822" t="s">
        <v>2043</v>
      </c>
      <c r="G649" s="822" t="s">
        <v>2073</v>
      </c>
      <c r="H649" s="822" t="s">
        <v>329</v>
      </c>
      <c r="I649" s="822" t="s">
        <v>2490</v>
      </c>
      <c r="J649" s="822" t="s">
        <v>2406</v>
      </c>
      <c r="K649" s="822" t="s">
        <v>2491</v>
      </c>
      <c r="L649" s="825">
        <v>31.65</v>
      </c>
      <c r="M649" s="825">
        <v>158.25</v>
      </c>
      <c r="N649" s="822">
        <v>5</v>
      </c>
      <c r="O649" s="826">
        <v>3.5</v>
      </c>
      <c r="P649" s="825">
        <v>63.3</v>
      </c>
      <c r="Q649" s="827">
        <v>0.39999999999999997</v>
      </c>
      <c r="R649" s="822">
        <v>2</v>
      </c>
      <c r="S649" s="827">
        <v>0.4</v>
      </c>
      <c r="T649" s="826">
        <v>2</v>
      </c>
      <c r="U649" s="828">
        <v>0.5714285714285714</v>
      </c>
    </row>
    <row r="650" spans="1:21" ht="14.45" customHeight="1" x14ac:dyDescent="0.2">
      <c r="A650" s="821">
        <v>50</v>
      </c>
      <c r="B650" s="822" t="s">
        <v>2042</v>
      </c>
      <c r="C650" s="822" t="s">
        <v>2048</v>
      </c>
      <c r="D650" s="823" t="s">
        <v>3207</v>
      </c>
      <c r="E650" s="824" t="s">
        <v>2066</v>
      </c>
      <c r="F650" s="822" t="s">
        <v>2043</v>
      </c>
      <c r="G650" s="822" t="s">
        <v>2073</v>
      </c>
      <c r="H650" s="822" t="s">
        <v>329</v>
      </c>
      <c r="I650" s="822" t="s">
        <v>2999</v>
      </c>
      <c r="J650" s="822" t="s">
        <v>3000</v>
      </c>
      <c r="K650" s="822" t="s">
        <v>3001</v>
      </c>
      <c r="L650" s="825">
        <v>0</v>
      </c>
      <c r="M650" s="825">
        <v>0</v>
      </c>
      <c r="N650" s="822">
        <v>2</v>
      </c>
      <c r="O650" s="826">
        <v>1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50</v>
      </c>
      <c r="B651" s="822" t="s">
        <v>2042</v>
      </c>
      <c r="C651" s="822" t="s">
        <v>2048</v>
      </c>
      <c r="D651" s="823" t="s">
        <v>3207</v>
      </c>
      <c r="E651" s="824" t="s">
        <v>2066</v>
      </c>
      <c r="F651" s="822" t="s">
        <v>2043</v>
      </c>
      <c r="G651" s="822" t="s">
        <v>2088</v>
      </c>
      <c r="H651" s="822" t="s">
        <v>622</v>
      </c>
      <c r="I651" s="822" t="s">
        <v>3002</v>
      </c>
      <c r="J651" s="822" t="s">
        <v>682</v>
      </c>
      <c r="K651" s="822" t="s">
        <v>2090</v>
      </c>
      <c r="L651" s="825">
        <v>10.65</v>
      </c>
      <c r="M651" s="825">
        <v>21.3</v>
      </c>
      <c r="N651" s="822">
        <v>2</v>
      </c>
      <c r="O651" s="826">
        <v>1.5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2042</v>
      </c>
      <c r="C652" s="822" t="s">
        <v>2048</v>
      </c>
      <c r="D652" s="823" t="s">
        <v>3207</v>
      </c>
      <c r="E652" s="824" t="s">
        <v>2066</v>
      </c>
      <c r="F652" s="822" t="s">
        <v>2043</v>
      </c>
      <c r="G652" s="822" t="s">
        <v>2088</v>
      </c>
      <c r="H652" s="822" t="s">
        <v>622</v>
      </c>
      <c r="I652" s="822" t="s">
        <v>2119</v>
      </c>
      <c r="J652" s="822" t="s">
        <v>682</v>
      </c>
      <c r="K652" s="822" t="s">
        <v>2120</v>
      </c>
      <c r="L652" s="825">
        <v>17.559999999999999</v>
      </c>
      <c r="M652" s="825">
        <v>17.559999999999999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2042</v>
      </c>
      <c r="C653" s="822" t="s">
        <v>2048</v>
      </c>
      <c r="D653" s="823" t="s">
        <v>3207</v>
      </c>
      <c r="E653" s="824" t="s">
        <v>2066</v>
      </c>
      <c r="F653" s="822" t="s">
        <v>2043</v>
      </c>
      <c r="G653" s="822" t="s">
        <v>2088</v>
      </c>
      <c r="H653" s="822" t="s">
        <v>622</v>
      </c>
      <c r="I653" s="822" t="s">
        <v>1745</v>
      </c>
      <c r="J653" s="822" t="s">
        <v>682</v>
      </c>
      <c r="K653" s="822" t="s">
        <v>1746</v>
      </c>
      <c r="L653" s="825">
        <v>35.11</v>
      </c>
      <c r="M653" s="825">
        <v>35.11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2042</v>
      </c>
      <c r="C654" s="822" t="s">
        <v>2048</v>
      </c>
      <c r="D654" s="823" t="s">
        <v>3207</v>
      </c>
      <c r="E654" s="824" t="s">
        <v>2066</v>
      </c>
      <c r="F654" s="822" t="s">
        <v>2043</v>
      </c>
      <c r="G654" s="822" t="s">
        <v>2121</v>
      </c>
      <c r="H654" s="822" t="s">
        <v>622</v>
      </c>
      <c r="I654" s="822" t="s">
        <v>1693</v>
      </c>
      <c r="J654" s="822" t="s">
        <v>858</v>
      </c>
      <c r="K654" s="822" t="s">
        <v>1694</v>
      </c>
      <c r="L654" s="825">
        <v>1385.62</v>
      </c>
      <c r="M654" s="825">
        <v>1385.62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2042</v>
      </c>
      <c r="C655" s="822" t="s">
        <v>2048</v>
      </c>
      <c r="D655" s="823" t="s">
        <v>3207</v>
      </c>
      <c r="E655" s="824" t="s">
        <v>2066</v>
      </c>
      <c r="F655" s="822" t="s">
        <v>2043</v>
      </c>
      <c r="G655" s="822" t="s">
        <v>2121</v>
      </c>
      <c r="H655" s="822" t="s">
        <v>622</v>
      </c>
      <c r="I655" s="822" t="s">
        <v>1701</v>
      </c>
      <c r="J655" s="822" t="s">
        <v>852</v>
      </c>
      <c r="K655" s="822" t="s">
        <v>1702</v>
      </c>
      <c r="L655" s="825">
        <v>736.33</v>
      </c>
      <c r="M655" s="825">
        <v>2208.9900000000002</v>
      </c>
      <c r="N655" s="822">
        <v>3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2042</v>
      </c>
      <c r="C656" s="822" t="s">
        <v>2048</v>
      </c>
      <c r="D656" s="823" t="s">
        <v>3207</v>
      </c>
      <c r="E656" s="824" t="s">
        <v>2066</v>
      </c>
      <c r="F656" s="822" t="s">
        <v>2043</v>
      </c>
      <c r="G656" s="822" t="s">
        <v>2121</v>
      </c>
      <c r="H656" s="822" t="s">
        <v>622</v>
      </c>
      <c r="I656" s="822" t="s">
        <v>1697</v>
      </c>
      <c r="J656" s="822" t="s">
        <v>852</v>
      </c>
      <c r="K656" s="822" t="s">
        <v>1698</v>
      </c>
      <c r="L656" s="825">
        <v>923.74</v>
      </c>
      <c r="M656" s="825">
        <v>923.74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2042</v>
      </c>
      <c r="C657" s="822" t="s">
        <v>2048</v>
      </c>
      <c r="D657" s="823" t="s">
        <v>3207</v>
      </c>
      <c r="E657" s="824" t="s">
        <v>2066</v>
      </c>
      <c r="F657" s="822" t="s">
        <v>2043</v>
      </c>
      <c r="G657" s="822" t="s">
        <v>2128</v>
      </c>
      <c r="H657" s="822" t="s">
        <v>329</v>
      </c>
      <c r="I657" s="822" t="s">
        <v>2129</v>
      </c>
      <c r="J657" s="822" t="s">
        <v>734</v>
      </c>
      <c r="K657" s="822" t="s">
        <v>2130</v>
      </c>
      <c r="L657" s="825">
        <v>57.64</v>
      </c>
      <c r="M657" s="825">
        <v>57.64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50</v>
      </c>
      <c r="B658" s="822" t="s">
        <v>2042</v>
      </c>
      <c r="C658" s="822" t="s">
        <v>2048</v>
      </c>
      <c r="D658" s="823" t="s">
        <v>3207</v>
      </c>
      <c r="E658" s="824" t="s">
        <v>2066</v>
      </c>
      <c r="F658" s="822" t="s">
        <v>2043</v>
      </c>
      <c r="G658" s="822" t="s">
        <v>2128</v>
      </c>
      <c r="H658" s="822" t="s">
        <v>329</v>
      </c>
      <c r="I658" s="822" t="s">
        <v>2129</v>
      </c>
      <c r="J658" s="822" t="s">
        <v>734</v>
      </c>
      <c r="K658" s="822" t="s">
        <v>2130</v>
      </c>
      <c r="L658" s="825">
        <v>27.37</v>
      </c>
      <c r="M658" s="825">
        <v>27.37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2042</v>
      </c>
      <c r="C659" s="822" t="s">
        <v>2048</v>
      </c>
      <c r="D659" s="823" t="s">
        <v>3207</v>
      </c>
      <c r="E659" s="824" t="s">
        <v>2066</v>
      </c>
      <c r="F659" s="822" t="s">
        <v>2043</v>
      </c>
      <c r="G659" s="822" t="s">
        <v>2128</v>
      </c>
      <c r="H659" s="822" t="s">
        <v>622</v>
      </c>
      <c r="I659" s="822" t="s">
        <v>2131</v>
      </c>
      <c r="J659" s="822" t="s">
        <v>734</v>
      </c>
      <c r="K659" s="822" t="s">
        <v>2132</v>
      </c>
      <c r="L659" s="825">
        <v>28.81</v>
      </c>
      <c r="M659" s="825">
        <v>28.81</v>
      </c>
      <c r="N659" s="822">
        <v>1</v>
      </c>
      <c r="O659" s="826">
        <v>1</v>
      </c>
      <c r="P659" s="825">
        <v>28.81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50</v>
      </c>
      <c r="B660" s="822" t="s">
        <v>2042</v>
      </c>
      <c r="C660" s="822" t="s">
        <v>2048</v>
      </c>
      <c r="D660" s="823" t="s">
        <v>3207</v>
      </c>
      <c r="E660" s="824" t="s">
        <v>2066</v>
      </c>
      <c r="F660" s="822" t="s">
        <v>2043</v>
      </c>
      <c r="G660" s="822" t="s">
        <v>2128</v>
      </c>
      <c r="H660" s="822" t="s">
        <v>622</v>
      </c>
      <c r="I660" s="822" t="s">
        <v>2131</v>
      </c>
      <c r="J660" s="822" t="s">
        <v>734</v>
      </c>
      <c r="K660" s="822" t="s">
        <v>2132</v>
      </c>
      <c r="L660" s="825">
        <v>13.68</v>
      </c>
      <c r="M660" s="825">
        <v>27.36</v>
      </c>
      <c r="N660" s="822">
        <v>2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2042</v>
      </c>
      <c r="C661" s="822" t="s">
        <v>2048</v>
      </c>
      <c r="D661" s="823" t="s">
        <v>3207</v>
      </c>
      <c r="E661" s="824" t="s">
        <v>2066</v>
      </c>
      <c r="F661" s="822" t="s">
        <v>2043</v>
      </c>
      <c r="G661" s="822" t="s">
        <v>2128</v>
      </c>
      <c r="H661" s="822" t="s">
        <v>329</v>
      </c>
      <c r="I661" s="822" t="s">
        <v>3003</v>
      </c>
      <c r="J661" s="822" t="s">
        <v>3004</v>
      </c>
      <c r="K661" s="822" t="s">
        <v>3005</v>
      </c>
      <c r="L661" s="825">
        <v>28.81</v>
      </c>
      <c r="M661" s="825">
        <v>28.81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50</v>
      </c>
      <c r="B662" s="822" t="s">
        <v>2042</v>
      </c>
      <c r="C662" s="822" t="s">
        <v>2048</v>
      </c>
      <c r="D662" s="823" t="s">
        <v>3207</v>
      </c>
      <c r="E662" s="824" t="s">
        <v>2066</v>
      </c>
      <c r="F662" s="822" t="s">
        <v>2043</v>
      </c>
      <c r="G662" s="822" t="s">
        <v>2076</v>
      </c>
      <c r="H662" s="822" t="s">
        <v>622</v>
      </c>
      <c r="I662" s="822" t="s">
        <v>2077</v>
      </c>
      <c r="J662" s="822" t="s">
        <v>1049</v>
      </c>
      <c r="K662" s="822" t="s">
        <v>2078</v>
      </c>
      <c r="L662" s="825">
        <v>34.47</v>
      </c>
      <c r="M662" s="825">
        <v>172.35</v>
      </c>
      <c r="N662" s="822">
        <v>5</v>
      </c>
      <c r="O662" s="826">
        <v>2.5</v>
      </c>
      <c r="P662" s="825">
        <v>68.94</v>
      </c>
      <c r="Q662" s="827">
        <v>0.4</v>
      </c>
      <c r="R662" s="822">
        <v>2</v>
      </c>
      <c r="S662" s="827">
        <v>0.4</v>
      </c>
      <c r="T662" s="826">
        <v>1</v>
      </c>
      <c r="U662" s="828">
        <v>0.4</v>
      </c>
    </row>
    <row r="663" spans="1:21" ht="14.45" customHeight="1" x14ac:dyDescent="0.2">
      <c r="A663" s="821">
        <v>50</v>
      </c>
      <c r="B663" s="822" t="s">
        <v>2042</v>
      </c>
      <c r="C663" s="822" t="s">
        <v>2048</v>
      </c>
      <c r="D663" s="823" t="s">
        <v>3207</v>
      </c>
      <c r="E663" s="824" t="s">
        <v>2066</v>
      </c>
      <c r="F663" s="822" t="s">
        <v>2043</v>
      </c>
      <c r="G663" s="822" t="s">
        <v>2076</v>
      </c>
      <c r="H663" s="822" t="s">
        <v>622</v>
      </c>
      <c r="I663" s="822" t="s">
        <v>3006</v>
      </c>
      <c r="J663" s="822" t="s">
        <v>1417</v>
      </c>
      <c r="K663" s="822" t="s">
        <v>696</v>
      </c>
      <c r="L663" s="825">
        <v>68.930000000000007</v>
      </c>
      <c r="M663" s="825">
        <v>68.930000000000007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50</v>
      </c>
      <c r="B664" s="822" t="s">
        <v>2042</v>
      </c>
      <c r="C664" s="822" t="s">
        <v>2048</v>
      </c>
      <c r="D664" s="823" t="s">
        <v>3207</v>
      </c>
      <c r="E664" s="824" t="s">
        <v>2066</v>
      </c>
      <c r="F664" s="822" t="s">
        <v>2043</v>
      </c>
      <c r="G664" s="822" t="s">
        <v>2431</v>
      </c>
      <c r="H664" s="822" t="s">
        <v>622</v>
      </c>
      <c r="I664" s="822" t="s">
        <v>3007</v>
      </c>
      <c r="J664" s="822" t="s">
        <v>2433</v>
      </c>
      <c r="K664" s="822" t="s">
        <v>3008</v>
      </c>
      <c r="L664" s="825">
        <v>117.46</v>
      </c>
      <c r="M664" s="825">
        <v>117.46</v>
      </c>
      <c r="N664" s="822">
        <v>1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50</v>
      </c>
      <c r="B665" s="822" t="s">
        <v>2042</v>
      </c>
      <c r="C665" s="822" t="s">
        <v>2048</v>
      </c>
      <c r="D665" s="823" t="s">
        <v>3207</v>
      </c>
      <c r="E665" s="824" t="s">
        <v>2066</v>
      </c>
      <c r="F665" s="822" t="s">
        <v>2043</v>
      </c>
      <c r="G665" s="822" t="s">
        <v>2431</v>
      </c>
      <c r="H665" s="822" t="s">
        <v>622</v>
      </c>
      <c r="I665" s="822" t="s">
        <v>3009</v>
      </c>
      <c r="J665" s="822" t="s">
        <v>2433</v>
      </c>
      <c r="K665" s="822" t="s">
        <v>3010</v>
      </c>
      <c r="L665" s="825">
        <v>170.43</v>
      </c>
      <c r="M665" s="825">
        <v>170.43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2042</v>
      </c>
      <c r="C666" s="822" t="s">
        <v>2048</v>
      </c>
      <c r="D666" s="823" t="s">
        <v>3207</v>
      </c>
      <c r="E666" s="824" t="s">
        <v>2066</v>
      </c>
      <c r="F666" s="822" t="s">
        <v>2043</v>
      </c>
      <c r="G666" s="822" t="s">
        <v>2304</v>
      </c>
      <c r="H666" s="822" t="s">
        <v>622</v>
      </c>
      <c r="I666" s="822" t="s">
        <v>2435</v>
      </c>
      <c r="J666" s="822" t="s">
        <v>1770</v>
      </c>
      <c r="K666" s="822" t="s">
        <v>2436</v>
      </c>
      <c r="L666" s="825">
        <v>7.47</v>
      </c>
      <c r="M666" s="825">
        <v>22.41</v>
      </c>
      <c r="N666" s="822">
        <v>3</v>
      </c>
      <c r="O666" s="826">
        <v>2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50</v>
      </c>
      <c r="B667" s="822" t="s">
        <v>2042</v>
      </c>
      <c r="C667" s="822" t="s">
        <v>2048</v>
      </c>
      <c r="D667" s="823" t="s">
        <v>3207</v>
      </c>
      <c r="E667" s="824" t="s">
        <v>2066</v>
      </c>
      <c r="F667" s="822" t="s">
        <v>2043</v>
      </c>
      <c r="G667" s="822" t="s">
        <v>2304</v>
      </c>
      <c r="H667" s="822" t="s">
        <v>622</v>
      </c>
      <c r="I667" s="822" t="s">
        <v>1772</v>
      </c>
      <c r="J667" s="822" t="s">
        <v>1770</v>
      </c>
      <c r="K667" s="822" t="s">
        <v>1773</v>
      </c>
      <c r="L667" s="825">
        <v>34.47</v>
      </c>
      <c r="M667" s="825">
        <v>34.47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50</v>
      </c>
      <c r="B668" s="822" t="s">
        <v>2042</v>
      </c>
      <c r="C668" s="822" t="s">
        <v>2048</v>
      </c>
      <c r="D668" s="823" t="s">
        <v>3207</v>
      </c>
      <c r="E668" s="824" t="s">
        <v>2066</v>
      </c>
      <c r="F668" s="822" t="s">
        <v>2043</v>
      </c>
      <c r="G668" s="822" t="s">
        <v>3011</v>
      </c>
      <c r="H668" s="822" t="s">
        <v>329</v>
      </c>
      <c r="I668" s="822" t="s">
        <v>3012</v>
      </c>
      <c r="J668" s="822" t="s">
        <v>3013</v>
      </c>
      <c r="K668" s="822" t="s">
        <v>2172</v>
      </c>
      <c r="L668" s="825">
        <v>105.44</v>
      </c>
      <c r="M668" s="825">
        <v>105.44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50</v>
      </c>
      <c r="B669" s="822" t="s">
        <v>2042</v>
      </c>
      <c r="C669" s="822" t="s">
        <v>2048</v>
      </c>
      <c r="D669" s="823" t="s">
        <v>3207</v>
      </c>
      <c r="E669" s="824" t="s">
        <v>2066</v>
      </c>
      <c r="F669" s="822" t="s">
        <v>2043</v>
      </c>
      <c r="G669" s="822" t="s">
        <v>2137</v>
      </c>
      <c r="H669" s="822" t="s">
        <v>329</v>
      </c>
      <c r="I669" s="822" t="s">
        <v>2530</v>
      </c>
      <c r="J669" s="822" t="s">
        <v>2139</v>
      </c>
      <c r="K669" s="822" t="s">
        <v>2011</v>
      </c>
      <c r="L669" s="825">
        <v>84.83</v>
      </c>
      <c r="M669" s="825">
        <v>84.83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2042</v>
      </c>
      <c r="C670" s="822" t="s">
        <v>2048</v>
      </c>
      <c r="D670" s="823" t="s">
        <v>3207</v>
      </c>
      <c r="E670" s="824" t="s">
        <v>2066</v>
      </c>
      <c r="F670" s="822" t="s">
        <v>2043</v>
      </c>
      <c r="G670" s="822" t="s">
        <v>2137</v>
      </c>
      <c r="H670" s="822" t="s">
        <v>329</v>
      </c>
      <c r="I670" s="822" t="s">
        <v>2782</v>
      </c>
      <c r="J670" s="822" t="s">
        <v>2781</v>
      </c>
      <c r="K670" s="822" t="s">
        <v>1784</v>
      </c>
      <c r="L670" s="825">
        <v>220.53</v>
      </c>
      <c r="M670" s="825">
        <v>220.53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50</v>
      </c>
      <c r="B671" s="822" t="s">
        <v>2042</v>
      </c>
      <c r="C671" s="822" t="s">
        <v>2048</v>
      </c>
      <c r="D671" s="823" t="s">
        <v>3207</v>
      </c>
      <c r="E671" s="824" t="s">
        <v>2066</v>
      </c>
      <c r="F671" s="822" t="s">
        <v>2043</v>
      </c>
      <c r="G671" s="822" t="s">
        <v>2137</v>
      </c>
      <c r="H671" s="822" t="s">
        <v>329</v>
      </c>
      <c r="I671" s="822" t="s">
        <v>3014</v>
      </c>
      <c r="J671" s="822" t="s">
        <v>3015</v>
      </c>
      <c r="K671" s="822" t="s">
        <v>3016</v>
      </c>
      <c r="L671" s="825">
        <v>121.8</v>
      </c>
      <c r="M671" s="825">
        <v>121.8</v>
      </c>
      <c r="N671" s="822">
        <v>1</v>
      </c>
      <c r="O671" s="826">
        <v>0.5</v>
      </c>
      <c r="P671" s="825">
        <v>121.8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50</v>
      </c>
      <c r="B672" s="822" t="s">
        <v>2042</v>
      </c>
      <c r="C672" s="822" t="s">
        <v>2048</v>
      </c>
      <c r="D672" s="823" t="s">
        <v>3207</v>
      </c>
      <c r="E672" s="824" t="s">
        <v>2066</v>
      </c>
      <c r="F672" s="822" t="s">
        <v>2043</v>
      </c>
      <c r="G672" s="822" t="s">
        <v>2140</v>
      </c>
      <c r="H672" s="822" t="s">
        <v>329</v>
      </c>
      <c r="I672" s="822" t="s">
        <v>2141</v>
      </c>
      <c r="J672" s="822" t="s">
        <v>1084</v>
      </c>
      <c r="K672" s="822" t="s">
        <v>2142</v>
      </c>
      <c r="L672" s="825">
        <v>128.69999999999999</v>
      </c>
      <c r="M672" s="825">
        <v>257.39999999999998</v>
      </c>
      <c r="N672" s="822">
        <v>2</v>
      </c>
      <c r="O672" s="826">
        <v>1.5</v>
      </c>
      <c r="P672" s="825">
        <v>128.69999999999999</v>
      </c>
      <c r="Q672" s="827">
        <v>0.5</v>
      </c>
      <c r="R672" s="822">
        <v>1</v>
      </c>
      <c r="S672" s="827">
        <v>0.5</v>
      </c>
      <c r="T672" s="826">
        <v>1</v>
      </c>
      <c r="U672" s="828">
        <v>0.66666666666666663</v>
      </c>
    </row>
    <row r="673" spans="1:21" ht="14.45" customHeight="1" x14ac:dyDescent="0.2">
      <c r="A673" s="821">
        <v>50</v>
      </c>
      <c r="B673" s="822" t="s">
        <v>2042</v>
      </c>
      <c r="C673" s="822" t="s">
        <v>2048</v>
      </c>
      <c r="D673" s="823" t="s">
        <v>3207</v>
      </c>
      <c r="E673" s="824" t="s">
        <v>2066</v>
      </c>
      <c r="F673" s="822" t="s">
        <v>2043</v>
      </c>
      <c r="G673" s="822" t="s">
        <v>2140</v>
      </c>
      <c r="H673" s="822" t="s">
        <v>329</v>
      </c>
      <c r="I673" s="822" t="s">
        <v>2439</v>
      </c>
      <c r="J673" s="822" t="s">
        <v>1084</v>
      </c>
      <c r="K673" s="822" t="s">
        <v>2440</v>
      </c>
      <c r="L673" s="825">
        <v>64.349999999999994</v>
      </c>
      <c r="M673" s="825">
        <v>64.349999999999994</v>
      </c>
      <c r="N673" s="822">
        <v>1</v>
      </c>
      <c r="O673" s="826">
        <v>0.5</v>
      </c>
      <c r="P673" s="825">
        <v>64.349999999999994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50</v>
      </c>
      <c r="B674" s="822" t="s">
        <v>2042</v>
      </c>
      <c r="C674" s="822" t="s">
        <v>2048</v>
      </c>
      <c r="D674" s="823" t="s">
        <v>3207</v>
      </c>
      <c r="E674" s="824" t="s">
        <v>2066</v>
      </c>
      <c r="F674" s="822" t="s">
        <v>2043</v>
      </c>
      <c r="G674" s="822" t="s">
        <v>2143</v>
      </c>
      <c r="H674" s="822" t="s">
        <v>329</v>
      </c>
      <c r="I674" s="822" t="s">
        <v>2315</v>
      </c>
      <c r="J674" s="822" t="s">
        <v>1145</v>
      </c>
      <c r="K674" s="822" t="s">
        <v>2316</v>
      </c>
      <c r="L674" s="825">
        <v>210.38</v>
      </c>
      <c r="M674" s="825">
        <v>420.76</v>
      </c>
      <c r="N674" s="822">
        <v>2</v>
      </c>
      <c r="O674" s="826">
        <v>2</v>
      </c>
      <c r="P674" s="825">
        <v>210.38</v>
      </c>
      <c r="Q674" s="827">
        <v>0.5</v>
      </c>
      <c r="R674" s="822">
        <v>1</v>
      </c>
      <c r="S674" s="827">
        <v>0.5</v>
      </c>
      <c r="T674" s="826">
        <v>1</v>
      </c>
      <c r="U674" s="828">
        <v>0.5</v>
      </c>
    </row>
    <row r="675" spans="1:21" ht="14.45" customHeight="1" x14ac:dyDescent="0.2">
      <c r="A675" s="821">
        <v>50</v>
      </c>
      <c r="B675" s="822" t="s">
        <v>2042</v>
      </c>
      <c r="C675" s="822" t="s">
        <v>2048</v>
      </c>
      <c r="D675" s="823" t="s">
        <v>3207</v>
      </c>
      <c r="E675" s="824" t="s">
        <v>2066</v>
      </c>
      <c r="F675" s="822" t="s">
        <v>2043</v>
      </c>
      <c r="G675" s="822" t="s">
        <v>2143</v>
      </c>
      <c r="H675" s="822" t="s">
        <v>329</v>
      </c>
      <c r="I675" s="822" t="s">
        <v>2144</v>
      </c>
      <c r="J675" s="822" t="s">
        <v>1145</v>
      </c>
      <c r="K675" s="822" t="s">
        <v>2145</v>
      </c>
      <c r="L675" s="825">
        <v>42.08</v>
      </c>
      <c r="M675" s="825">
        <v>42.08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50</v>
      </c>
      <c r="B676" s="822" t="s">
        <v>2042</v>
      </c>
      <c r="C676" s="822" t="s">
        <v>2048</v>
      </c>
      <c r="D676" s="823" t="s">
        <v>3207</v>
      </c>
      <c r="E676" s="824" t="s">
        <v>2066</v>
      </c>
      <c r="F676" s="822" t="s">
        <v>2043</v>
      </c>
      <c r="G676" s="822" t="s">
        <v>2317</v>
      </c>
      <c r="H676" s="822" t="s">
        <v>329</v>
      </c>
      <c r="I676" s="822" t="s">
        <v>3017</v>
      </c>
      <c r="J676" s="822" t="s">
        <v>691</v>
      </c>
      <c r="K676" s="822" t="s">
        <v>692</v>
      </c>
      <c r="L676" s="825">
        <v>59.56</v>
      </c>
      <c r="M676" s="825">
        <v>119.12</v>
      </c>
      <c r="N676" s="822">
        <v>2</v>
      </c>
      <c r="O676" s="826">
        <v>1.5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2042</v>
      </c>
      <c r="C677" s="822" t="s">
        <v>2048</v>
      </c>
      <c r="D677" s="823" t="s">
        <v>3207</v>
      </c>
      <c r="E677" s="824" t="s">
        <v>2066</v>
      </c>
      <c r="F677" s="822" t="s">
        <v>2043</v>
      </c>
      <c r="G677" s="822" t="s">
        <v>2146</v>
      </c>
      <c r="H677" s="822" t="s">
        <v>329</v>
      </c>
      <c r="I677" s="822" t="s">
        <v>2147</v>
      </c>
      <c r="J677" s="822" t="s">
        <v>1258</v>
      </c>
      <c r="K677" s="822" t="s">
        <v>2148</v>
      </c>
      <c r="L677" s="825">
        <v>219.37</v>
      </c>
      <c r="M677" s="825">
        <v>219.37</v>
      </c>
      <c r="N677" s="822">
        <v>1</v>
      </c>
      <c r="O677" s="826">
        <v>0.5</v>
      </c>
      <c r="P677" s="825">
        <v>219.37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50</v>
      </c>
      <c r="B678" s="822" t="s">
        <v>2042</v>
      </c>
      <c r="C678" s="822" t="s">
        <v>2048</v>
      </c>
      <c r="D678" s="823" t="s">
        <v>3207</v>
      </c>
      <c r="E678" s="824" t="s">
        <v>2066</v>
      </c>
      <c r="F678" s="822" t="s">
        <v>2043</v>
      </c>
      <c r="G678" s="822" t="s">
        <v>2153</v>
      </c>
      <c r="H678" s="822" t="s">
        <v>329</v>
      </c>
      <c r="I678" s="822" t="s">
        <v>2154</v>
      </c>
      <c r="J678" s="822" t="s">
        <v>1103</v>
      </c>
      <c r="K678" s="822" t="s">
        <v>2155</v>
      </c>
      <c r="L678" s="825">
        <v>79.11</v>
      </c>
      <c r="M678" s="825">
        <v>79.11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2042</v>
      </c>
      <c r="C679" s="822" t="s">
        <v>2048</v>
      </c>
      <c r="D679" s="823" t="s">
        <v>3207</v>
      </c>
      <c r="E679" s="824" t="s">
        <v>2066</v>
      </c>
      <c r="F679" s="822" t="s">
        <v>2043</v>
      </c>
      <c r="G679" s="822" t="s">
        <v>2156</v>
      </c>
      <c r="H679" s="822" t="s">
        <v>329</v>
      </c>
      <c r="I679" s="822" t="s">
        <v>2157</v>
      </c>
      <c r="J679" s="822" t="s">
        <v>2158</v>
      </c>
      <c r="K679" s="822" t="s">
        <v>2159</v>
      </c>
      <c r="L679" s="825">
        <v>93.43</v>
      </c>
      <c r="M679" s="825">
        <v>186.86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50</v>
      </c>
      <c r="B680" s="822" t="s">
        <v>2042</v>
      </c>
      <c r="C680" s="822" t="s">
        <v>2048</v>
      </c>
      <c r="D680" s="823" t="s">
        <v>3207</v>
      </c>
      <c r="E680" s="824" t="s">
        <v>2066</v>
      </c>
      <c r="F680" s="822" t="s">
        <v>2043</v>
      </c>
      <c r="G680" s="822" t="s">
        <v>3018</v>
      </c>
      <c r="H680" s="822" t="s">
        <v>329</v>
      </c>
      <c r="I680" s="822" t="s">
        <v>3019</v>
      </c>
      <c r="J680" s="822" t="s">
        <v>3020</v>
      </c>
      <c r="K680" s="822" t="s">
        <v>3021</v>
      </c>
      <c r="L680" s="825">
        <v>311.02</v>
      </c>
      <c r="M680" s="825">
        <v>311.02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2042</v>
      </c>
      <c r="C681" s="822" t="s">
        <v>2048</v>
      </c>
      <c r="D681" s="823" t="s">
        <v>3207</v>
      </c>
      <c r="E681" s="824" t="s">
        <v>2066</v>
      </c>
      <c r="F681" s="822" t="s">
        <v>2043</v>
      </c>
      <c r="G681" s="822" t="s">
        <v>1149</v>
      </c>
      <c r="H681" s="822" t="s">
        <v>622</v>
      </c>
      <c r="I681" s="822" t="s">
        <v>1687</v>
      </c>
      <c r="J681" s="822" t="s">
        <v>1688</v>
      </c>
      <c r="K681" s="822" t="s">
        <v>1689</v>
      </c>
      <c r="L681" s="825">
        <v>93.75</v>
      </c>
      <c r="M681" s="825">
        <v>93.75</v>
      </c>
      <c r="N681" s="822">
        <v>1</v>
      </c>
      <c r="O681" s="826">
        <v>0.5</v>
      </c>
      <c r="P681" s="825">
        <v>93.75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50</v>
      </c>
      <c r="B682" s="822" t="s">
        <v>2042</v>
      </c>
      <c r="C682" s="822" t="s">
        <v>2048</v>
      </c>
      <c r="D682" s="823" t="s">
        <v>3207</v>
      </c>
      <c r="E682" s="824" t="s">
        <v>2066</v>
      </c>
      <c r="F682" s="822" t="s">
        <v>2043</v>
      </c>
      <c r="G682" s="822" t="s">
        <v>1149</v>
      </c>
      <c r="H682" s="822" t="s">
        <v>622</v>
      </c>
      <c r="I682" s="822" t="s">
        <v>1690</v>
      </c>
      <c r="J682" s="822" t="s">
        <v>1688</v>
      </c>
      <c r="K682" s="822" t="s">
        <v>1691</v>
      </c>
      <c r="L682" s="825">
        <v>184.74</v>
      </c>
      <c r="M682" s="825">
        <v>1477.92</v>
      </c>
      <c r="N682" s="822">
        <v>8</v>
      </c>
      <c r="O682" s="826">
        <v>5.5</v>
      </c>
      <c r="P682" s="825">
        <v>923.7</v>
      </c>
      <c r="Q682" s="827">
        <v>0.625</v>
      </c>
      <c r="R682" s="822">
        <v>5</v>
      </c>
      <c r="S682" s="827">
        <v>0.625</v>
      </c>
      <c r="T682" s="826">
        <v>3.5</v>
      </c>
      <c r="U682" s="828">
        <v>0.63636363636363635</v>
      </c>
    </row>
    <row r="683" spans="1:21" ht="14.45" customHeight="1" x14ac:dyDescent="0.2">
      <c r="A683" s="821">
        <v>50</v>
      </c>
      <c r="B683" s="822" t="s">
        <v>2042</v>
      </c>
      <c r="C683" s="822" t="s">
        <v>2048</v>
      </c>
      <c r="D683" s="823" t="s">
        <v>3207</v>
      </c>
      <c r="E683" s="824" t="s">
        <v>2066</v>
      </c>
      <c r="F683" s="822" t="s">
        <v>2043</v>
      </c>
      <c r="G683" s="822" t="s">
        <v>2875</v>
      </c>
      <c r="H683" s="822" t="s">
        <v>329</v>
      </c>
      <c r="I683" s="822" t="s">
        <v>2876</v>
      </c>
      <c r="J683" s="822" t="s">
        <v>676</v>
      </c>
      <c r="K683" s="822" t="s">
        <v>2877</v>
      </c>
      <c r="L683" s="825">
        <v>193.98</v>
      </c>
      <c r="M683" s="825">
        <v>193.98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50</v>
      </c>
      <c r="B684" s="822" t="s">
        <v>2042</v>
      </c>
      <c r="C684" s="822" t="s">
        <v>2048</v>
      </c>
      <c r="D684" s="823" t="s">
        <v>3207</v>
      </c>
      <c r="E684" s="824" t="s">
        <v>2066</v>
      </c>
      <c r="F684" s="822" t="s">
        <v>2043</v>
      </c>
      <c r="G684" s="822" t="s">
        <v>2442</v>
      </c>
      <c r="H684" s="822" t="s">
        <v>329</v>
      </c>
      <c r="I684" s="822" t="s">
        <v>3022</v>
      </c>
      <c r="J684" s="822" t="s">
        <v>2444</v>
      </c>
      <c r="K684" s="822" t="s">
        <v>3023</v>
      </c>
      <c r="L684" s="825">
        <v>218.32</v>
      </c>
      <c r="M684" s="825">
        <v>218.32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50</v>
      </c>
      <c r="B685" s="822" t="s">
        <v>2042</v>
      </c>
      <c r="C685" s="822" t="s">
        <v>2048</v>
      </c>
      <c r="D685" s="823" t="s">
        <v>3207</v>
      </c>
      <c r="E685" s="824" t="s">
        <v>2066</v>
      </c>
      <c r="F685" s="822" t="s">
        <v>2043</v>
      </c>
      <c r="G685" s="822" t="s">
        <v>2442</v>
      </c>
      <c r="H685" s="822" t="s">
        <v>329</v>
      </c>
      <c r="I685" s="822" t="s">
        <v>3024</v>
      </c>
      <c r="J685" s="822" t="s">
        <v>3025</v>
      </c>
      <c r="K685" s="822" t="s">
        <v>3026</v>
      </c>
      <c r="L685" s="825">
        <v>181.45</v>
      </c>
      <c r="M685" s="825">
        <v>181.45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2042</v>
      </c>
      <c r="C686" s="822" t="s">
        <v>2048</v>
      </c>
      <c r="D686" s="823" t="s">
        <v>3207</v>
      </c>
      <c r="E686" s="824" t="s">
        <v>2066</v>
      </c>
      <c r="F686" s="822" t="s">
        <v>2043</v>
      </c>
      <c r="G686" s="822" t="s">
        <v>2083</v>
      </c>
      <c r="H686" s="822" t="s">
        <v>329</v>
      </c>
      <c r="I686" s="822" t="s">
        <v>2084</v>
      </c>
      <c r="J686" s="822" t="s">
        <v>2085</v>
      </c>
      <c r="K686" s="822" t="s">
        <v>2086</v>
      </c>
      <c r="L686" s="825">
        <v>33.31</v>
      </c>
      <c r="M686" s="825">
        <v>66.62</v>
      </c>
      <c r="N686" s="822">
        <v>2</v>
      </c>
      <c r="O686" s="826">
        <v>2</v>
      </c>
      <c r="P686" s="825">
        <v>33.31</v>
      </c>
      <c r="Q686" s="827">
        <v>0.5</v>
      </c>
      <c r="R686" s="822">
        <v>1</v>
      </c>
      <c r="S686" s="827">
        <v>0.5</v>
      </c>
      <c r="T686" s="826">
        <v>1</v>
      </c>
      <c r="U686" s="828">
        <v>0.5</v>
      </c>
    </row>
    <row r="687" spans="1:21" ht="14.45" customHeight="1" x14ac:dyDescent="0.2">
      <c r="A687" s="821">
        <v>50</v>
      </c>
      <c r="B687" s="822" t="s">
        <v>2042</v>
      </c>
      <c r="C687" s="822" t="s">
        <v>2048</v>
      </c>
      <c r="D687" s="823" t="s">
        <v>3207</v>
      </c>
      <c r="E687" s="824" t="s">
        <v>2066</v>
      </c>
      <c r="F687" s="822" t="s">
        <v>2043</v>
      </c>
      <c r="G687" s="822" t="s">
        <v>2083</v>
      </c>
      <c r="H687" s="822" t="s">
        <v>329</v>
      </c>
      <c r="I687" s="822" t="s">
        <v>3027</v>
      </c>
      <c r="J687" s="822" t="s">
        <v>1160</v>
      </c>
      <c r="K687" s="822" t="s">
        <v>3028</v>
      </c>
      <c r="L687" s="825">
        <v>50.32</v>
      </c>
      <c r="M687" s="825">
        <v>50.32</v>
      </c>
      <c r="N687" s="822">
        <v>1</v>
      </c>
      <c r="O687" s="826">
        <v>1</v>
      </c>
      <c r="P687" s="825">
        <v>50.32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50</v>
      </c>
      <c r="B688" s="822" t="s">
        <v>2042</v>
      </c>
      <c r="C688" s="822" t="s">
        <v>2048</v>
      </c>
      <c r="D688" s="823" t="s">
        <v>3207</v>
      </c>
      <c r="E688" s="824" t="s">
        <v>2066</v>
      </c>
      <c r="F688" s="822" t="s">
        <v>2043</v>
      </c>
      <c r="G688" s="822" t="s">
        <v>2083</v>
      </c>
      <c r="H688" s="822" t="s">
        <v>329</v>
      </c>
      <c r="I688" s="822" t="s">
        <v>2989</v>
      </c>
      <c r="J688" s="822" t="s">
        <v>1160</v>
      </c>
      <c r="K688" s="822" t="s">
        <v>2990</v>
      </c>
      <c r="L688" s="825">
        <v>16.77</v>
      </c>
      <c r="M688" s="825">
        <v>16.77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2042</v>
      </c>
      <c r="C689" s="822" t="s">
        <v>2048</v>
      </c>
      <c r="D689" s="823" t="s">
        <v>3207</v>
      </c>
      <c r="E689" s="824" t="s">
        <v>2066</v>
      </c>
      <c r="F689" s="822" t="s">
        <v>2043</v>
      </c>
      <c r="G689" s="822" t="s">
        <v>2357</v>
      </c>
      <c r="H689" s="822" t="s">
        <v>329</v>
      </c>
      <c r="I689" s="822" t="s">
        <v>2358</v>
      </c>
      <c r="J689" s="822" t="s">
        <v>2359</v>
      </c>
      <c r="K689" s="822" t="s">
        <v>2360</v>
      </c>
      <c r="L689" s="825">
        <v>83.38</v>
      </c>
      <c r="M689" s="825">
        <v>166.76</v>
      </c>
      <c r="N689" s="822">
        <v>2</v>
      </c>
      <c r="O689" s="826">
        <v>1</v>
      </c>
      <c r="P689" s="825">
        <v>83.38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50</v>
      </c>
      <c r="B690" s="822" t="s">
        <v>2042</v>
      </c>
      <c r="C690" s="822" t="s">
        <v>2048</v>
      </c>
      <c r="D690" s="823" t="s">
        <v>3207</v>
      </c>
      <c r="E690" s="824" t="s">
        <v>2066</v>
      </c>
      <c r="F690" s="822" t="s">
        <v>2043</v>
      </c>
      <c r="G690" s="822" t="s">
        <v>2357</v>
      </c>
      <c r="H690" s="822" t="s">
        <v>329</v>
      </c>
      <c r="I690" s="822" t="s">
        <v>2906</v>
      </c>
      <c r="J690" s="822" t="s">
        <v>2359</v>
      </c>
      <c r="K690" s="822" t="s">
        <v>2596</v>
      </c>
      <c r="L690" s="825">
        <v>131.63999999999999</v>
      </c>
      <c r="M690" s="825">
        <v>526.55999999999995</v>
      </c>
      <c r="N690" s="822">
        <v>4</v>
      </c>
      <c r="O690" s="826">
        <v>2.5</v>
      </c>
      <c r="P690" s="825">
        <v>131.63999999999999</v>
      </c>
      <c r="Q690" s="827">
        <v>0.25</v>
      </c>
      <c r="R690" s="822">
        <v>1</v>
      </c>
      <c r="S690" s="827">
        <v>0.25</v>
      </c>
      <c r="T690" s="826">
        <v>0.5</v>
      </c>
      <c r="U690" s="828">
        <v>0.2</v>
      </c>
    </row>
    <row r="691" spans="1:21" ht="14.45" customHeight="1" x14ac:dyDescent="0.2">
      <c r="A691" s="821">
        <v>50</v>
      </c>
      <c r="B691" s="822" t="s">
        <v>2042</v>
      </c>
      <c r="C691" s="822" t="s">
        <v>2048</v>
      </c>
      <c r="D691" s="823" t="s">
        <v>3207</v>
      </c>
      <c r="E691" s="824" t="s">
        <v>2066</v>
      </c>
      <c r="F691" s="822" t="s">
        <v>2043</v>
      </c>
      <c r="G691" s="822" t="s">
        <v>2079</v>
      </c>
      <c r="H691" s="822" t="s">
        <v>622</v>
      </c>
      <c r="I691" s="822" t="s">
        <v>1812</v>
      </c>
      <c r="J691" s="822" t="s">
        <v>1192</v>
      </c>
      <c r="K691" s="822" t="s">
        <v>1813</v>
      </c>
      <c r="L691" s="825">
        <v>154.36000000000001</v>
      </c>
      <c r="M691" s="825">
        <v>617.44000000000005</v>
      </c>
      <c r="N691" s="822">
        <v>4</v>
      </c>
      <c r="O691" s="826">
        <v>3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2042</v>
      </c>
      <c r="C692" s="822" t="s">
        <v>2048</v>
      </c>
      <c r="D692" s="823" t="s">
        <v>3207</v>
      </c>
      <c r="E692" s="824" t="s">
        <v>2067</v>
      </c>
      <c r="F692" s="822" t="s">
        <v>2043</v>
      </c>
      <c r="G692" s="822" t="s">
        <v>2099</v>
      </c>
      <c r="H692" s="822" t="s">
        <v>622</v>
      </c>
      <c r="I692" s="822" t="s">
        <v>1722</v>
      </c>
      <c r="J692" s="822" t="s">
        <v>742</v>
      </c>
      <c r="K692" s="822" t="s">
        <v>1723</v>
      </c>
      <c r="L692" s="825">
        <v>80.010000000000005</v>
      </c>
      <c r="M692" s="825">
        <v>80.010000000000005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2042</v>
      </c>
      <c r="C693" s="822" t="s">
        <v>2048</v>
      </c>
      <c r="D693" s="823" t="s">
        <v>3207</v>
      </c>
      <c r="E693" s="824" t="s">
        <v>2067</v>
      </c>
      <c r="F693" s="822" t="s">
        <v>2043</v>
      </c>
      <c r="G693" s="822" t="s">
        <v>2099</v>
      </c>
      <c r="H693" s="822" t="s">
        <v>622</v>
      </c>
      <c r="I693" s="822" t="s">
        <v>1724</v>
      </c>
      <c r="J693" s="822" t="s">
        <v>742</v>
      </c>
      <c r="K693" s="822" t="s">
        <v>1725</v>
      </c>
      <c r="L693" s="825">
        <v>160.03</v>
      </c>
      <c r="M693" s="825">
        <v>480.09000000000003</v>
      </c>
      <c r="N693" s="822">
        <v>3</v>
      </c>
      <c r="O693" s="826">
        <v>3</v>
      </c>
      <c r="P693" s="825">
        <v>320.06</v>
      </c>
      <c r="Q693" s="827">
        <v>0.66666666666666663</v>
      </c>
      <c r="R693" s="822">
        <v>2</v>
      </c>
      <c r="S693" s="827">
        <v>0.66666666666666663</v>
      </c>
      <c r="T693" s="826">
        <v>2</v>
      </c>
      <c r="U693" s="828">
        <v>0.66666666666666663</v>
      </c>
    </row>
    <row r="694" spans="1:21" ht="14.45" customHeight="1" x14ac:dyDescent="0.2">
      <c r="A694" s="821">
        <v>50</v>
      </c>
      <c r="B694" s="822" t="s">
        <v>2042</v>
      </c>
      <c r="C694" s="822" t="s">
        <v>2048</v>
      </c>
      <c r="D694" s="823" t="s">
        <v>3207</v>
      </c>
      <c r="E694" s="824" t="s">
        <v>2067</v>
      </c>
      <c r="F694" s="822" t="s">
        <v>2043</v>
      </c>
      <c r="G694" s="822" t="s">
        <v>2173</v>
      </c>
      <c r="H694" s="822" t="s">
        <v>329</v>
      </c>
      <c r="I694" s="822" t="s">
        <v>3029</v>
      </c>
      <c r="J694" s="822" t="s">
        <v>3030</v>
      </c>
      <c r="K694" s="822" t="s">
        <v>1764</v>
      </c>
      <c r="L694" s="825">
        <v>207.27</v>
      </c>
      <c r="M694" s="825">
        <v>207.27</v>
      </c>
      <c r="N694" s="822">
        <v>1</v>
      </c>
      <c r="O694" s="826">
        <v>0.5</v>
      </c>
      <c r="P694" s="825">
        <v>207.27</v>
      </c>
      <c r="Q694" s="827">
        <v>1</v>
      </c>
      <c r="R694" s="822">
        <v>1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50</v>
      </c>
      <c r="B695" s="822" t="s">
        <v>2042</v>
      </c>
      <c r="C695" s="822" t="s">
        <v>2048</v>
      </c>
      <c r="D695" s="823" t="s">
        <v>3207</v>
      </c>
      <c r="E695" s="824" t="s">
        <v>2067</v>
      </c>
      <c r="F695" s="822" t="s">
        <v>2043</v>
      </c>
      <c r="G695" s="822" t="s">
        <v>2173</v>
      </c>
      <c r="H695" s="822" t="s">
        <v>622</v>
      </c>
      <c r="I695" s="822" t="s">
        <v>1953</v>
      </c>
      <c r="J695" s="822" t="s">
        <v>1954</v>
      </c>
      <c r="K695" s="822" t="s">
        <v>1955</v>
      </c>
      <c r="L695" s="825">
        <v>186.55</v>
      </c>
      <c r="M695" s="825">
        <v>373.1</v>
      </c>
      <c r="N695" s="822">
        <v>2</v>
      </c>
      <c r="O695" s="826">
        <v>1.5</v>
      </c>
      <c r="P695" s="825">
        <v>373.1</v>
      </c>
      <c r="Q695" s="827">
        <v>1</v>
      </c>
      <c r="R695" s="822">
        <v>2</v>
      </c>
      <c r="S695" s="827">
        <v>1</v>
      </c>
      <c r="T695" s="826">
        <v>1.5</v>
      </c>
      <c r="U695" s="828">
        <v>1</v>
      </c>
    </row>
    <row r="696" spans="1:21" ht="14.45" customHeight="1" x14ac:dyDescent="0.2">
      <c r="A696" s="821">
        <v>50</v>
      </c>
      <c r="B696" s="822" t="s">
        <v>2042</v>
      </c>
      <c r="C696" s="822" t="s">
        <v>2048</v>
      </c>
      <c r="D696" s="823" t="s">
        <v>3207</v>
      </c>
      <c r="E696" s="824" t="s">
        <v>2067</v>
      </c>
      <c r="F696" s="822" t="s">
        <v>2043</v>
      </c>
      <c r="G696" s="822" t="s">
        <v>2173</v>
      </c>
      <c r="H696" s="822" t="s">
        <v>329</v>
      </c>
      <c r="I696" s="822" t="s">
        <v>2575</v>
      </c>
      <c r="J696" s="822" t="s">
        <v>2576</v>
      </c>
      <c r="K696" s="822" t="s">
        <v>2438</v>
      </c>
      <c r="L696" s="825">
        <v>103.64</v>
      </c>
      <c r="M696" s="825">
        <v>103.64</v>
      </c>
      <c r="N696" s="822">
        <v>1</v>
      </c>
      <c r="O696" s="826">
        <v>1</v>
      </c>
      <c r="P696" s="825">
        <v>103.64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50</v>
      </c>
      <c r="B697" s="822" t="s">
        <v>2042</v>
      </c>
      <c r="C697" s="822" t="s">
        <v>2048</v>
      </c>
      <c r="D697" s="823" t="s">
        <v>3207</v>
      </c>
      <c r="E697" s="824" t="s">
        <v>2067</v>
      </c>
      <c r="F697" s="822" t="s">
        <v>2043</v>
      </c>
      <c r="G697" s="822" t="s">
        <v>2173</v>
      </c>
      <c r="H697" s="822" t="s">
        <v>329</v>
      </c>
      <c r="I697" s="822" t="s">
        <v>3031</v>
      </c>
      <c r="J697" s="822" t="s">
        <v>2578</v>
      </c>
      <c r="K697" s="822" t="s">
        <v>2479</v>
      </c>
      <c r="L697" s="825">
        <v>207.27</v>
      </c>
      <c r="M697" s="825">
        <v>207.27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2042</v>
      </c>
      <c r="C698" s="822" t="s">
        <v>2048</v>
      </c>
      <c r="D698" s="823" t="s">
        <v>3207</v>
      </c>
      <c r="E698" s="824" t="s">
        <v>2067</v>
      </c>
      <c r="F698" s="822" t="s">
        <v>2043</v>
      </c>
      <c r="G698" s="822" t="s">
        <v>2087</v>
      </c>
      <c r="H698" s="822" t="s">
        <v>622</v>
      </c>
      <c r="I698" s="822" t="s">
        <v>1956</v>
      </c>
      <c r="J698" s="822" t="s">
        <v>1783</v>
      </c>
      <c r="K698" s="822" t="s">
        <v>1957</v>
      </c>
      <c r="L698" s="825">
        <v>220.53</v>
      </c>
      <c r="M698" s="825">
        <v>1323.18</v>
      </c>
      <c r="N698" s="822">
        <v>6</v>
      </c>
      <c r="O698" s="826">
        <v>1.5</v>
      </c>
      <c r="P698" s="825">
        <v>661.59</v>
      </c>
      <c r="Q698" s="827">
        <v>0.5</v>
      </c>
      <c r="R698" s="822">
        <v>3</v>
      </c>
      <c r="S698" s="827">
        <v>0.5</v>
      </c>
      <c r="T698" s="826">
        <v>1</v>
      </c>
      <c r="U698" s="828">
        <v>0.66666666666666663</v>
      </c>
    </row>
    <row r="699" spans="1:21" ht="14.45" customHeight="1" x14ac:dyDescent="0.2">
      <c r="A699" s="821">
        <v>50</v>
      </c>
      <c r="B699" s="822" t="s">
        <v>2042</v>
      </c>
      <c r="C699" s="822" t="s">
        <v>2048</v>
      </c>
      <c r="D699" s="823" t="s">
        <v>3207</v>
      </c>
      <c r="E699" s="824" t="s">
        <v>2067</v>
      </c>
      <c r="F699" s="822" t="s">
        <v>2043</v>
      </c>
      <c r="G699" s="822" t="s">
        <v>2087</v>
      </c>
      <c r="H699" s="822" t="s">
        <v>329</v>
      </c>
      <c r="I699" s="822" t="s">
        <v>3032</v>
      </c>
      <c r="J699" s="822" t="s">
        <v>2461</v>
      </c>
      <c r="K699" s="822" t="s">
        <v>2185</v>
      </c>
      <c r="L699" s="825">
        <v>165.41</v>
      </c>
      <c r="M699" s="825">
        <v>165.41</v>
      </c>
      <c r="N699" s="822">
        <v>1</v>
      </c>
      <c r="O699" s="826">
        <v>1</v>
      </c>
      <c r="P699" s="825">
        <v>165.41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50</v>
      </c>
      <c r="B700" s="822" t="s">
        <v>2042</v>
      </c>
      <c r="C700" s="822" t="s">
        <v>2048</v>
      </c>
      <c r="D700" s="823" t="s">
        <v>3207</v>
      </c>
      <c r="E700" s="824" t="s">
        <v>2067</v>
      </c>
      <c r="F700" s="822" t="s">
        <v>2043</v>
      </c>
      <c r="G700" s="822" t="s">
        <v>2087</v>
      </c>
      <c r="H700" s="822" t="s">
        <v>622</v>
      </c>
      <c r="I700" s="822" t="s">
        <v>1779</v>
      </c>
      <c r="J700" s="822" t="s">
        <v>1780</v>
      </c>
      <c r="K700" s="822" t="s">
        <v>1781</v>
      </c>
      <c r="L700" s="825">
        <v>279.52999999999997</v>
      </c>
      <c r="M700" s="825">
        <v>1397.6499999999999</v>
      </c>
      <c r="N700" s="822">
        <v>5</v>
      </c>
      <c r="O700" s="826">
        <v>3</v>
      </c>
      <c r="P700" s="825">
        <v>838.58999999999992</v>
      </c>
      <c r="Q700" s="827">
        <v>0.6</v>
      </c>
      <c r="R700" s="822">
        <v>3</v>
      </c>
      <c r="S700" s="827">
        <v>0.6</v>
      </c>
      <c r="T700" s="826">
        <v>2</v>
      </c>
      <c r="U700" s="828">
        <v>0.66666666666666663</v>
      </c>
    </row>
    <row r="701" spans="1:21" ht="14.45" customHeight="1" x14ac:dyDescent="0.2">
      <c r="A701" s="821">
        <v>50</v>
      </c>
      <c r="B701" s="822" t="s">
        <v>2042</v>
      </c>
      <c r="C701" s="822" t="s">
        <v>2048</v>
      </c>
      <c r="D701" s="823" t="s">
        <v>3207</v>
      </c>
      <c r="E701" s="824" t="s">
        <v>2067</v>
      </c>
      <c r="F701" s="822" t="s">
        <v>2043</v>
      </c>
      <c r="G701" s="822" t="s">
        <v>2087</v>
      </c>
      <c r="H701" s="822" t="s">
        <v>622</v>
      </c>
      <c r="I701" s="822" t="s">
        <v>1779</v>
      </c>
      <c r="J701" s="822" t="s">
        <v>1780</v>
      </c>
      <c r="K701" s="822" t="s">
        <v>1781</v>
      </c>
      <c r="L701" s="825">
        <v>165.41</v>
      </c>
      <c r="M701" s="825">
        <v>165.41</v>
      </c>
      <c r="N701" s="822">
        <v>1</v>
      </c>
      <c r="O701" s="826">
        <v>1</v>
      </c>
      <c r="P701" s="825">
        <v>165.41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50</v>
      </c>
      <c r="B702" s="822" t="s">
        <v>2042</v>
      </c>
      <c r="C702" s="822" t="s">
        <v>2048</v>
      </c>
      <c r="D702" s="823" t="s">
        <v>3207</v>
      </c>
      <c r="E702" s="824" t="s">
        <v>2067</v>
      </c>
      <c r="F702" s="822" t="s">
        <v>2043</v>
      </c>
      <c r="G702" s="822" t="s">
        <v>2087</v>
      </c>
      <c r="H702" s="822" t="s">
        <v>329</v>
      </c>
      <c r="I702" s="822" t="s">
        <v>2585</v>
      </c>
      <c r="J702" s="822" t="s">
        <v>1783</v>
      </c>
      <c r="K702" s="822" t="s">
        <v>2586</v>
      </c>
      <c r="L702" s="825">
        <v>477.84</v>
      </c>
      <c r="M702" s="825">
        <v>477.84</v>
      </c>
      <c r="N702" s="822">
        <v>1</v>
      </c>
      <c r="O702" s="826">
        <v>1</v>
      </c>
      <c r="P702" s="825">
        <v>477.84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50</v>
      </c>
      <c r="B703" s="822" t="s">
        <v>2042</v>
      </c>
      <c r="C703" s="822" t="s">
        <v>2048</v>
      </c>
      <c r="D703" s="823" t="s">
        <v>3207</v>
      </c>
      <c r="E703" s="824" t="s">
        <v>2067</v>
      </c>
      <c r="F703" s="822" t="s">
        <v>2043</v>
      </c>
      <c r="G703" s="822" t="s">
        <v>2087</v>
      </c>
      <c r="H703" s="822" t="s">
        <v>622</v>
      </c>
      <c r="I703" s="822" t="s">
        <v>2458</v>
      </c>
      <c r="J703" s="822" t="s">
        <v>1780</v>
      </c>
      <c r="K703" s="822" t="s">
        <v>2459</v>
      </c>
      <c r="L703" s="825">
        <v>55.14</v>
      </c>
      <c r="M703" s="825">
        <v>55.14</v>
      </c>
      <c r="N703" s="822">
        <v>1</v>
      </c>
      <c r="O703" s="826">
        <v>1</v>
      </c>
      <c r="P703" s="825">
        <v>55.14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50</v>
      </c>
      <c r="B704" s="822" t="s">
        <v>2042</v>
      </c>
      <c r="C704" s="822" t="s">
        <v>2048</v>
      </c>
      <c r="D704" s="823" t="s">
        <v>3207</v>
      </c>
      <c r="E704" s="824" t="s">
        <v>2067</v>
      </c>
      <c r="F704" s="822" t="s">
        <v>2043</v>
      </c>
      <c r="G704" s="822" t="s">
        <v>2087</v>
      </c>
      <c r="H704" s="822" t="s">
        <v>329</v>
      </c>
      <c r="I704" s="822" t="s">
        <v>2183</v>
      </c>
      <c r="J704" s="822" t="s">
        <v>2184</v>
      </c>
      <c r="K704" s="822" t="s">
        <v>2185</v>
      </c>
      <c r="L704" s="825">
        <v>165.41</v>
      </c>
      <c r="M704" s="825">
        <v>165.41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50</v>
      </c>
      <c r="B705" s="822" t="s">
        <v>2042</v>
      </c>
      <c r="C705" s="822" t="s">
        <v>2048</v>
      </c>
      <c r="D705" s="823" t="s">
        <v>3207</v>
      </c>
      <c r="E705" s="824" t="s">
        <v>2067</v>
      </c>
      <c r="F705" s="822" t="s">
        <v>2043</v>
      </c>
      <c r="G705" s="822" t="s">
        <v>2087</v>
      </c>
      <c r="H705" s="822" t="s">
        <v>329</v>
      </c>
      <c r="I705" s="822" t="s">
        <v>2188</v>
      </c>
      <c r="J705" s="822" t="s">
        <v>2184</v>
      </c>
      <c r="K705" s="822" t="s">
        <v>2182</v>
      </c>
      <c r="L705" s="825">
        <v>430.05</v>
      </c>
      <c r="M705" s="825">
        <v>430.05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50</v>
      </c>
      <c r="B706" s="822" t="s">
        <v>2042</v>
      </c>
      <c r="C706" s="822" t="s">
        <v>2048</v>
      </c>
      <c r="D706" s="823" t="s">
        <v>3207</v>
      </c>
      <c r="E706" s="824" t="s">
        <v>2067</v>
      </c>
      <c r="F706" s="822" t="s">
        <v>2043</v>
      </c>
      <c r="G706" s="822" t="s">
        <v>2189</v>
      </c>
      <c r="H706" s="822" t="s">
        <v>622</v>
      </c>
      <c r="I706" s="822" t="s">
        <v>1749</v>
      </c>
      <c r="J706" s="822" t="s">
        <v>1750</v>
      </c>
      <c r="K706" s="822" t="s">
        <v>1751</v>
      </c>
      <c r="L706" s="825">
        <v>229.38</v>
      </c>
      <c r="M706" s="825">
        <v>917.52</v>
      </c>
      <c r="N706" s="822">
        <v>4</v>
      </c>
      <c r="O706" s="826">
        <v>3</v>
      </c>
      <c r="P706" s="825">
        <v>688.14</v>
      </c>
      <c r="Q706" s="827">
        <v>0.75</v>
      </c>
      <c r="R706" s="822">
        <v>3</v>
      </c>
      <c r="S706" s="827">
        <v>0.75</v>
      </c>
      <c r="T706" s="826">
        <v>2</v>
      </c>
      <c r="U706" s="828">
        <v>0.66666666666666663</v>
      </c>
    </row>
    <row r="707" spans="1:21" ht="14.45" customHeight="1" x14ac:dyDescent="0.2">
      <c r="A707" s="821">
        <v>50</v>
      </c>
      <c r="B707" s="822" t="s">
        <v>2042</v>
      </c>
      <c r="C707" s="822" t="s">
        <v>2048</v>
      </c>
      <c r="D707" s="823" t="s">
        <v>3207</v>
      </c>
      <c r="E707" s="824" t="s">
        <v>2067</v>
      </c>
      <c r="F707" s="822" t="s">
        <v>2043</v>
      </c>
      <c r="G707" s="822" t="s">
        <v>2069</v>
      </c>
      <c r="H707" s="822" t="s">
        <v>329</v>
      </c>
      <c r="I707" s="822" t="s">
        <v>2604</v>
      </c>
      <c r="J707" s="822" t="s">
        <v>2104</v>
      </c>
      <c r="K707" s="822" t="s">
        <v>2605</v>
      </c>
      <c r="L707" s="825">
        <v>0</v>
      </c>
      <c r="M707" s="825">
        <v>0</v>
      </c>
      <c r="N707" s="822">
        <v>1</v>
      </c>
      <c r="O707" s="826">
        <v>1</v>
      </c>
      <c r="P707" s="825"/>
      <c r="Q707" s="827"/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2042</v>
      </c>
      <c r="C708" s="822" t="s">
        <v>2048</v>
      </c>
      <c r="D708" s="823" t="s">
        <v>3207</v>
      </c>
      <c r="E708" s="824" t="s">
        <v>2067</v>
      </c>
      <c r="F708" s="822" t="s">
        <v>2043</v>
      </c>
      <c r="G708" s="822" t="s">
        <v>2069</v>
      </c>
      <c r="H708" s="822" t="s">
        <v>329</v>
      </c>
      <c r="I708" s="822" t="s">
        <v>3033</v>
      </c>
      <c r="J708" s="822" t="s">
        <v>3034</v>
      </c>
      <c r="K708" s="822" t="s">
        <v>696</v>
      </c>
      <c r="L708" s="825">
        <v>70.23</v>
      </c>
      <c r="M708" s="825">
        <v>70.23</v>
      </c>
      <c r="N708" s="822">
        <v>1</v>
      </c>
      <c r="O708" s="826">
        <v>0.5</v>
      </c>
      <c r="P708" s="825">
        <v>70.23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50</v>
      </c>
      <c r="B709" s="822" t="s">
        <v>2042</v>
      </c>
      <c r="C709" s="822" t="s">
        <v>2048</v>
      </c>
      <c r="D709" s="823" t="s">
        <v>3207</v>
      </c>
      <c r="E709" s="824" t="s">
        <v>2067</v>
      </c>
      <c r="F709" s="822" t="s">
        <v>2043</v>
      </c>
      <c r="G709" s="822" t="s">
        <v>2069</v>
      </c>
      <c r="H709" s="822" t="s">
        <v>329</v>
      </c>
      <c r="I709" s="822" t="s">
        <v>2388</v>
      </c>
      <c r="J709" s="822" t="s">
        <v>732</v>
      </c>
      <c r="K709" s="822" t="s">
        <v>733</v>
      </c>
      <c r="L709" s="825">
        <v>117.03</v>
      </c>
      <c r="M709" s="825">
        <v>351.09000000000003</v>
      </c>
      <c r="N709" s="822">
        <v>3</v>
      </c>
      <c r="O709" s="826">
        <v>2</v>
      </c>
      <c r="P709" s="825">
        <v>117.03</v>
      </c>
      <c r="Q709" s="827">
        <v>0.33333333333333331</v>
      </c>
      <c r="R709" s="822">
        <v>1</v>
      </c>
      <c r="S709" s="827">
        <v>0.33333333333333331</v>
      </c>
      <c r="T709" s="826">
        <v>0.5</v>
      </c>
      <c r="U709" s="828">
        <v>0.25</v>
      </c>
    </row>
    <row r="710" spans="1:21" ht="14.45" customHeight="1" x14ac:dyDescent="0.2">
      <c r="A710" s="821">
        <v>50</v>
      </c>
      <c r="B710" s="822" t="s">
        <v>2042</v>
      </c>
      <c r="C710" s="822" t="s">
        <v>2048</v>
      </c>
      <c r="D710" s="823" t="s">
        <v>3207</v>
      </c>
      <c r="E710" s="824" t="s">
        <v>2067</v>
      </c>
      <c r="F710" s="822" t="s">
        <v>2043</v>
      </c>
      <c r="G710" s="822" t="s">
        <v>2069</v>
      </c>
      <c r="H710" s="822" t="s">
        <v>329</v>
      </c>
      <c r="I710" s="822" t="s">
        <v>3035</v>
      </c>
      <c r="J710" s="822" t="s">
        <v>3034</v>
      </c>
      <c r="K710" s="822" t="s">
        <v>2311</v>
      </c>
      <c r="L710" s="825">
        <v>234.07</v>
      </c>
      <c r="M710" s="825">
        <v>234.07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50</v>
      </c>
      <c r="B711" s="822" t="s">
        <v>2042</v>
      </c>
      <c r="C711" s="822" t="s">
        <v>2048</v>
      </c>
      <c r="D711" s="823" t="s">
        <v>3207</v>
      </c>
      <c r="E711" s="824" t="s">
        <v>2067</v>
      </c>
      <c r="F711" s="822" t="s">
        <v>2043</v>
      </c>
      <c r="G711" s="822" t="s">
        <v>2069</v>
      </c>
      <c r="H711" s="822" t="s">
        <v>622</v>
      </c>
      <c r="I711" s="822" t="s">
        <v>1758</v>
      </c>
      <c r="J711" s="822" t="s">
        <v>695</v>
      </c>
      <c r="K711" s="822" t="s">
        <v>698</v>
      </c>
      <c r="L711" s="825">
        <v>17.559999999999999</v>
      </c>
      <c r="M711" s="825">
        <v>70.239999999999995</v>
      </c>
      <c r="N711" s="822">
        <v>4</v>
      </c>
      <c r="O711" s="826">
        <v>2</v>
      </c>
      <c r="P711" s="825">
        <v>70.239999999999995</v>
      </c>
      <c r="Q711" s="827">
        <v>1</v>
      </c>
      <c r="R711" s="822">
        <v>4</v>
      </c>
      <c r="S711" s="827">
        <v>1</v>
      </c>
      <c r="T711" s="826">
        <v>2</v>
      </c>
      <c r="U711" s="828">
        <v>1</v>
      </c>
    </row>
    <row r="712" spans="1:21" ht="14.45" customHeight="1" x14ac:dyDescent="0.2">
      <c r="A712" s="821">
        <v>50</v>
      </c>
      <c r="B712" s="822" t="s">
        <v>2042</v>
      </c>
      <c r="C712" s="822" t="s">
        <v>2048</v>
      </c>
      <c r="D712" s="823" t="s">
        <v>3207</v>
      </c>
      <c r="E712" s="824" t="s">
        <v>2067</v>
      </c>
      <c r="F712" s="822" t="s">
        <v>2043</v>
      </c>
      <c r="G712" s="822" t="s">
        <v>2069</v>
      </c>
      <c r="H712" s="822" t="s">
        <v>622</v>
      </c>
      <c r="I712" s="822" t="s">
        <v>2389</v>
      </c>
      <c r="J712" s="822" t="s">
        <v>695</v>
      </c>
      <c r="K712" s="822" t="s">
        <v>2078</v>
      </c>
      <c r="L712" s="825">
        <v>35.11</v>
      </c>
      <c r="M712" s="825">
        <v>35.11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50</v>
      </c>
      <c r="B713" s="822" t="s">
        <v>2042</v>
      </c>
      <c r="C713" s="822" t="s">
        <v>2048</v>
      </c>
      <c r="D713" s="823" t="s">
        <v>3207</v>
      </c>
      <c r="E713" s="824" t="s">
        <v>2067</v>
      </c>
      <c r="F713" s="822" t="s">
        <v>2043</v>
      </c>
      <c r="G713" s="822" t="s">
        <v>2967</v>
      </c>
      <c r="H713" s="822" t="s">
        <v>622</v>
      </c>
      <c r="I713" s="822" t="s">
        <v>2968</v>
      </c>
      <c r="J713" s="822" t="s">
        <v>1163</v>
      </c>
      <c r="K713" s="822" t="s">
        <v>696</v>
      </c>
      <c r="L713" s="825">
        <v>58.77</v>
      </c>
      <c r="M713" s="825">
        <v>58.77</v>
      </c>
      <c r="N713" s="822">
        <v>1</v>
      </c>
      <c r="O713" s="826">
        <v>1</v>
      </c>
      <c r="P713" s="825">
        <v>58.77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50</v>
      </c>
      <c r="B714" s="822" t="s">
        <v>2042</v>
      </c>
      <c r="C714" s="822" t="s">
        <v>2048</v>
      </c>
      <c r="D714" s="823" t="s">
        <v>3207</v>
      </c>
      <c r="E714" s="824" t="s">
        <v>2067</v>
      </c>
      <c r="F714" s="822" t="s">
        <v>2043</v>
      </c>
      <c r="G714" s="822" t="s">
        <v>2200</v>
      </c>
      <c r="H714" s="822" t="s">
        <v>329</v>
      </c>
      <c r="I714" s="822" t="s">
        <v>2201</v>
      </c>
      <c r="J714" s="822" t="s">
        <v>2202</v>
      </c>
      <c r="K714" s="822" t="s">
        <v>2203</v>
      </c>
      <c r="L714" s="825">
        <v>1771.84</v>
      </c>
      <c r="M714" s="825">
        <v>5315.5199999999995</v>
      </c>
      <c r="N714" s="822">
        <v>3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50</v>
      </c>
      <c r="B715" s="822" t="s">
        <v>2042</v>
      </c>
      <c r="C715" s="822" t="s">
        <v>2048</v>
      </c>
      <c r="D715" s="823" t="s">
        <v>3207</v>
      </c>
      <c r="E715" s="824" t="s">
        <v>2067</v>
      </c>
      <c r="F715" s="822" t="s">
        <v>2043</v>
      </c>
      <c r="G715" s="822" t="s">
        <v>2200</v>
      </c>
      <c r="H715" s="822" t="s">
        <v>329</v>
      </c>
      <c r="I715" s="822" t="s">
        <v>2204</v>
      </c>
      <c r="J715" s="822" t="s">
        <v>2202</v>
      </c>
      <c r="K715" s="822" t="s">
        <v>2205</v>
      </c>
      <c r="L715" s="825">
        <v>1544.99</v>
      </c>
      <c r="M715" s="825">
        <v>9269.94</v>
      </c>
      <c r="N715" s="822">
        <v>6</v>
      </c>
      <c r="O715" s="826">
        <v>2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2042</v>
      </c>
      <c r="C716" s="822" t="s">
        <v>2048</v>
      </c>
      <c r="D716" s="823" t="s">
        <v>3207</v>
      </c>
      <c r="E716" s="824" t="s">
        <v>2067</v>
      </c>
      <c r="F716" s="822" t="s">
        <v>2043</v>
      </c>
      <c r="G716" s="822" t="s">
        <v>2222</v>
      </c>
      <c r="H716" s="822" t="s">
        <v>329</v>
      </c>
      <c r="I716" s="822" t="s">
        <v>2635</v>
      </c>
      <c r="J716" s="822" t="s">
        <v>759</v>
      </c>
      <c r="K716" s="822" t="s">
        <v>2636</v>
      </c>
      <c r="L716" s="825">
        <v>273.33</v>
      </c>
      <c r="M716" s="825">
        <v>819.99</v>
      </c>
      <c r="N716" s="822">
        <v>3</v>
      </c>
      <c r="O716" s="826">
        <v>3</v>
      </c>
      <c r="P716" s="825">
        <v>546.66</v>
      </c>
      <c r="Q716" s="827">
        <v>0.66666666666666663</v>
      </c>
      <c r="R716" s="822">
        <v>2</v>
      </c>
      <c r="S716" s="827">
        <v>0.66666666666666663</v>
      </c>
      <c r="T716" s="826">
        <v>2</v>
      </c>
      <c r="U716" s="828">
        <v>0.66666666666666663</v>
      </c>
    </row>
    <row r="717" spans="1:21" ht="14.45" customHeight="1" x14ac:dyDescent="0.2">
      <c r="A717" s="821">
        <v>50</v>
      </c>
      <c r="B717" s="822" t="s">
        <v>2042</v>
      </c>
      <c r="C717" s="822" t="s">
        <v>2048</v>
      </c>
      <c r="D717" s="823" t="s">
        <v>3207</v>
      </c>
      <c r="E717" s="824" t="s">
        <v>2067</v>
      </c>
      <c r="F717" s="822" t="s">
        <v>2043</v>
      </c>
      <c r="G717" s="822" t="s">
        <v>2225</v>
      </c>
      <c r="H717" s="822" t="s">
        <v>329</v>
      </c>
      <c r="I717" s="822" t="s">
        <v>2226</v>
      </c>
      <c r="J717" s="822" t="s">
        <v>1306</v>
      </c>
      <c r="K717" s="822" t="s">
        <v>2227</v>
      </c>
      <c r="L717" s="825">
        <v>0</v>
      </c>
      <c r="M717" s="825">
        <v>0</v>
      </c>
      <c r="N717" s="822">
        <v>1</v>
      </c>
      <c r="O717" s="826">
        <v>1</v>
      </c>
      <c r="P717" s="825">
        <v>0</v>
      </c>
      <c r="Q717" s="827"/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50</v>
      </c>
      <c r="B718" s="822" t="s">
        <v>2042</v>
      </c>
      <c r="C718" s="822" t="s">
        <v>2048</v>
      </c>
      <c r="D718" s="823" t="s">
        <v>3207</v>
      </c>
      <c r="E718" s="824" t="s">
        <v>2067</v>
      </c>
      <c r="F718" s="822" t="s">
        <v>2043</v>
      </c>
      <c r="G718" s="822" t="s">
        <v>2637</v>
      </c>
      <c r="H718" s="822" t="s">
        <v>329</v>
      </c>
      <c r="I718" s="822" t="s">
        <v>2638</v>
      </c>
      <c r="J718" s="822" t="s">
        <v>1736</v>
      </c>
      <c r="K718" s="822" t="s">
        <v>2639</v>
      </c>
      <c r="L718" s="825">
        <v>63.11</v>
      </c>
      <c r="M718" s="825">
        <v>252.44</v>
      </c>
      <c r="N718" s="822">
        <v>4</v>
      </c>
      <c r="O718" s="826">
        <v>2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50</v>
      </c>
      <c r="B719" s="822" t="s">
        <v>2042</v>
      </c>
      <c r="C719" s="822" t="s">
        <v>2048</v>
      </c>
      <c r="D719" s="823" t="s">
        <v>3207</v>
      </c>
      <c r="E719" s="824" t="s">
        <v>2067</v>
      </c>
      <c r="F719" s="822" t="s">
        <v>2043</v>
      </c>
      <c r="G719" s="822" t="s">
        <v>2637</v>
      </c>
      <c r="H719" s="822" t="s">
        <v>329</v>
      </c>
      <c r="I719" s="822" t="s">
        <v>3036</v>
      </c>
      <c r="J719" s="822" t="s">
        <v>3037</v>
      </c>
      <c r="K719" s="822" t="s">
        <v>2639</v>
      </c>
      <c r="L719" s="825">
        <v>63.11</v>
      </c>
      <c r="M719" s="825">
        <v>378.65999999999997</v>
      </c>
      <c r="N719" s="822">
        <v>6</v>
      </c>
      <c r="O719" s="826">
        <v>2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50</v>
      </c>
      <c r="B720" s="822" t="s">
        <v>2042</v>
      </c>
      <c r="C720" s="822" t="s">
        <v>2048</v>
      </c>
      <c r="D720" s="823" t="s">
        <v>3207</v>
      </c>
      <c r="E720" s="824" t="s">
        <v>2067</v>
      </c>
      <c r="F720" s="822" t="s">
        <v>2043</v>
      </c>
      <c r="G720" s="822" t="s">
        <v>2228</v>
      </c>
      <c r="H720" s="822" t="s">
        <v>329</v>
      </c>
      <c r="I720" s="822" t="s">
        <v>3038</v>
      </c>
      <c r="J720" s="822" t="s">
        <v>3039</v>
      </c>
      <c r="K720" s="822" t="s">
        <v>1955</v>
      </c>
      <c r="L720" s="825">
        <v>373.46</v>
      </c>
      <c r="M720" s="825">
        <v>373.46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2042</v>
      </c>
      <c r="C721" s="822" t="s">
        <v>2048</v>
      </c>
      <c r="D721" s="823" t="s">
        <v>3207</v>
      </c>
      <c r="E721" s="824" t="s">
        <v>2067</v>
      </c>
      <c r="F721" s="822" t="s">
        <v>2043</v>
      </c>
      <c r="G721" s="822" t="s">
        <v>2644</v>
      </c>
      <c r="H721" s="822" t="s">
        <v>622</v>
      </c>
      <c r="I721" s="822" t="s">
        <v>3040</v>
      </c>
      <c r="J721" s="822" t="s">
        <v>3041</v>
      </c>
      <c r="K721" s="822" t="s">
        <v>3042</v>
      </c>
      <c r="L721" s="825">
        <v>419.2</v>
      </c>
      <c r="M721" s="825">
        <v>1257.5999999999999</v>
      </c>
      <c r="N721" s="822">
        <v>3</v>
      </c>
      <c r="O721" s="826">
        <v>3</v>
      </c>
      <c r="P721" s="825">
        <v>419.2</v>
      </c>
      <c r="Q721" s="827">
        <v>0.33333333333333337</v>
      </c>
      <c r="R721" s="822">
        <v>1</v>
      </c>
      <c r="S721" s="827">
        <v>0.33333333333333331</v>
      </c>
      <c r="T721" s="826">
        <v>1</v>
      </c>
      <c r="U721" s="828">
        <v>0.33333333333333331</v>
      </c>
    </row>
    <row r="722" spans="1:21" ht="14.45" customHeight="1" x14ac:dyDescent="0.2">
      <c r="A722" s="821">
        <v>50</v>
      </c>
      <c r="B722" s="822" t="s">
        <v>2042</v>
      </c>
      <c r="C722" s="822" t="s">
        <v>2048</v>
      </c>
      <c r="D722" s="823" t="s">
        <v>3207</v>
      </c>
      <c r="E722" s="824" t="s">
        <v>2067</v>
      </c>
      <c r="F722" s="822" t="s">
        <v>2043</v>
      </c>
      <c r="G722" s="822" t="s">
        <v>2107</v>
      </c>
      <c r="H722" s="822" t="s">
        <v>622</v>
      </c>
      <c r="I722" s="822" t="s">
        <v>1944</v>
      </c>
      <c r="J722" s="822" t="s">
        <v>860</v>
      </c>
      <c r="K722" s="822" t="s">
        <v>1945</v>
      </c>
      <c r="L722" s="825">
        <v>42.51</v>
      </c>
      <c r="M722" s="825">
        <v>42.51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2042</v>
      </c>
      <c r="C723" s="822" t="s">
        <v>2048</v>
      </c>
      <c r="D723" s="823" t="s">
        <v>3207</v>
      </c>
      <c r="E723" s="824" t="s">
        <v>2067</v>
      </c>
      <c r="F723" s="822" t="s">
        <v>2043</v>
      </c>
      <c r="G723" s="822" t="s">
        <v>2107</v>
      </c>
      <c r="H723" s="822" t="s">
        <v>622</v>
      </c>
      <c r="I723" s="822" t="s">
        <v>1732</v>
      </c>
      <c r="J723" s="822" t="s">
        <v>860</v>
      </c>
      <c r="K723" s="822" t="s">
        <v>1733</v>
      </c>
      <c r="L723" s="825">
        <v>85.02</v>
      </c>
      <c r="M723" s="825">
        <v>255.06</v>
      </c>
      <c r="N723" s="822">
        <v>3</v>
      </c>
      <c r="O723" s="826">
        <v>3</v>
      </c>
      <c r="P723" s="825">
        <v>170.04</v>
      </c>
      <c r="Q723" s="827">
        <v>0.66666666666666663</v>
      </c>
      <c r="R723" s="822">
        <v>2</v>
      </c>
      <c r="S723" s="827">
        <v>0.66666666666666663</v>
      </c>
      <c r="T723" s="826">
        <v>2</v>
      </c>
      <c r="U723" s="828">
        <v>0.66666666666666663</v>
      </c>
    </row>
    <row r="724" spans="1:21" ht="14.45" customHeight="1" x14ac:dyDescent="0.2">
      <c r="A724" s="821">
        <v>50</v>
      </c>
      <c r="B724" s="822" t="s">
        <v>2042</v>
      </c>
      <c r="C724" s="822" t="s">
        <v>2048</v>
      </c>
      <c r="D724" s="823" t="s">
        <v>3207</v>
      </c>
      <c r="E724" s="824" t="s">
        <v>2067</v>
      </c>
      <c r="F724" s="822" t="s">
        <v>2043</v>
      </c>
      <c r="G724" s="822" t="s">
        <v>2107</v>
      </c>
      <c r="H724" s="822" t="s">
        <v>622</v>
      </c>
      <c r="I724" s="822" t="s">
        <v>2648</v>
      </c>
      <c r="J724" s="822" t="s">
        <v>2649</v>
      </c>
      <c r="K724" s="822" t="s">
        <v>2650</v>
      </c>
      <c r="L724" s="825">
        <v>393.13</v>
      </c>
      <c r="M724" s="825">
        <v>393.13</v>
      </c>
      <c r="N724" s="822">
        <v>1</v>
      </c>
      <c r="O724" s="826">
        <v>0.5</v>
      </c>
      <c r="P724" s="825">
        <v>393.13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50</v>
      </c>
      <c r="B725" s="822" t="s">
        <v>2042</v>
      </c>
      <c r="C725" s="822" t="s">
        <v>2048</v>
      </c>
      <c r="D725" s="823" t="s">
        <v>3207</v>
      </c>
      <c r="E725" s="824" t="s">
        <v>2067</v>
      </c>
      <c r="F725" s="822" t="s">
        <v>2043</v>
      </c>
      <c r="G725" s="822" t="s">
        <v>2107</v>
      </c>
      <c r="H725" s="822" t="s">
        <v>329</v>
      </c>
      <c r="I725" s="822" t="s">
        <v>2108</v>
      </c>
      <c r="J725" s="822" t="s">
        <v>2109</v>
      </c>
      <c r="K725" s="822" t="s">
        <v>1945</v>
      </c>
      <c r="L725" s="825">
        <v>42.51</v>
      </c>
      <c r="M725" s="825">
        <v>42.51</v>
      </c>
      <c r="N725" s="822">
        <v>1</v>
      </c>
      <c r="O725" s="826">
        <v>1</v>
      </c>
      <c r="P725" s="825">
        <v>42.51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50</v>
      </c>
      <c r="B726" s="822" t="s">
        <v>2042</v>
      </c>
      <c r="C726" s="822" t="s">
        <v>2048</v>
      </c>
      <c r="D726" s="823" t="s">
        <v>3207</v>
      </c>
      <c r="E726" s="824" t="s">
        <v>2067</v>
      </c>
      <c r="F726" s="822" t="s">
        <v>2043</v>
      </c>
      <c r="G726" s="822" t="s">
        <v>3043</v>
      </c>
      <c r="H726" s="822" t="s">
        <v>329</v>
      </c>
      <c r="I726" s="822" t="s">
        <v>3044</v>
      </c>
      <c r="J726" s="822" t="s">
        <v>3045</v>
      </c>
      <c r="K726" s="822" t="s">
        <v>3046</v>
      </c>
      <c r="L726" s="825">
        <v>46.85</v>
      </c>
      <c r="M726" s="825">
        <v>46.85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2042</v>
      </c>
      <c r="C727" s="822" t="s">
        <v>2048</v>
      </c>
      <c r="D727" s="823" t="s">
        <v>3207</v>
      </c>
      <c r="E727" s="824" t="s">
        <v>2067</v>
      </c>
      <c r="F727" s="822" t="s">
        <v>2043</v>
      </c>
      <c r="G727" s="822" t="s">
        <v>3047</v>
      </c>
      <c r="H727" s="822" t="s">
        <v>329</v>
      </c>
      <c r="I727" s="822" t="s">
        <v>3048</v>
      </c>
      <c r="J727" s="822" t="s">
        <v>3049</v>
      </c>
      <c r="K727" s="822" t="s">
        <v>3050</v>
      </c>
      <c r="L727" s="825">
        <v>1310.46</v>
      </c>
      <c r="M727" s="825">
        <v>1310.46</v>
      </c>
      <c r="N727" s="822">
        <v>1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50</v>
      </c>
      <c r="B728" s="822" t="s">
        <v>2042</v>
      </c>
      <c r="C728" s="822" t="s">
        <v>2048</v>
      </c>
      <c r="D728" s="823" t="s">
        <v>3207</v>
      </c>
      <c r="E728" s="824" t="s">
        <v>2067</v>
      </c>
      <c r="F728" s="822" t="s">
        <v>2043</v>
      </c>
      <c r="G728" s="822" t="s">
        <v>2250</v>
      </c>
      <c r="H728" s="822" t="s">
        <v>329</v>
      </c>
      <c r="I728" s="822" t="s">
        <v>2251</v>
      </c>
      <c r="J728" s="822" t="s">
        <v>1221</v>
      </c>
      <c r="K728" s="822" t="s">
        <v>2252</v>
      </c>
      <c r="L728" s="825">
        <v>42.14</v>
      </c>
      <c r="M728" s="825">
        <v>42.14</v>
      </c>
      <c r="N728" s="822">
        <v>1</v>
      </c>
      <c r="O728" s="826">
        <v>1</v>
      </c>
      <c r="P728" s="825">
        <v>42.14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50</v>
      </c>
      <c r="B729" s="822" t="s">
        <v>2042</v>
      </c>
      <c r="C729" s="822" t="s">
        <v>2048</v>
      </c>
      <c r="D729" s="823" t="s">
        <v>3207</v>
      </c>
      <c r="E729" s="824" t="s">
        <v>2067</v>
      </c>
      <c r="F729" s="822" t="s">
        <v>2043</v>
      </c>
      <c r="G729" s="822" t="s">
        <v>2110</v>
      </c>
      <c r="H729" s="822" t="s">
        <v>329</v>
      </c>
      <c r="I729" s="822" t="s">
        <v>2400</v>
      </c>
      <c r="J729" s="822" t="s">
        <v>2401</v>
      </c>
      <c r="K729" s="822" t="s">
        <v>2402</v>
      </c>
      <c r="L729" s="825">
        <v>300.33</v>
      </c>
      <c r="M729" s="825">
        <v>600.66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2042</v>
      </c>
      <c r="C730" s="822" t="s">
        <v>2048</v>
      </c>
      <c r="D730" s="823" t="s">
        <v>3207</v>
      </c>
      <c r="E730" s="824" t="s">
        <v>2067</v>
      </c>
      <c r="F730" s="822" t="s">
        <v>2043</v>
      </c>
      <c r="G730" s="822" t="s">
        <v>2110</v>
      </c>
      <c r="H730" s="822" t="s">
        <v>329</v>
      </c>
      <c r="I730" s="822" t="s">
        <v>3051</v>
      </c>
      <c r="J730" s="822" t="s">
        <v>3052</v>
      </c>
      <c r="K730" s="822" t="s">
        <v>2402</v>
      </c>
      <c r="L730" s="825">
        <v>300.33</v>
      </c>
      <c r="M730" s="825">
        <v>300.33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50</v>
      </c>
      <c r="B731" s="822" t="s">
        <v>2042</v>
      </c>
      <c r="C731" s="822" t="s">
        <v>2048</v>
      </c>
      <c r="D731" s="823" t="s">
        <v>3207</v>
      </c>
      <c r="E731" s="824" t="s">
        <v>2067</v>
      </c>
      <c r="F731" s="822" t="s">
        <v>2043</v>
      </c>
      <c r="G731" s="822" t="s">
        <v>2110</v>
      </c>
      <c r="H731" s="822" t="s">
        <v>622</v>
      </c>
      <c r="I731" s="822" t="s">
        <v>1708</v>
      </c>
      <c r="J731" s="822" t="s">
        <v>1709</v>
      </c>
      <c r="K731" s="822" t="s">
        <v>1710</v>
      </c>
      <c r="L731" s="825">
        <v>93.43</v>
      </c>
      <c r="M731" s="825">
        <v>1401.45</v>
      </c>
      <c r="N731" s="822">
        <v>15</v>
      </c>
      <c r="O731" s="826">
        <v>3.5</v>
      </c>
      <c r="P731" s="825">
        <v>280.29000000000002</v>
      </c>
      <c r="Q731" s="827">
        <v>0.2</v>
      </c>
      <c r="R731" s="822">
        <v>3</v>
      </c>
      <c r="S731" s="827">
        <v>0.2</v>
      </c>
      <c r="T731" s="826">
        <v>0.5</v>
      </c>
      <c r="U731" s="828">
        <v>0.14285714285714285</v>
      </c>
    </row>
    <row r="732" spans="1:21" ht="14.45" customHeight="1" x14ac:dyDescent="0.2">
      <c r="A732" s="821">
        <v>50</v>
      </c>
      <c r="B732" s="822" t="s">
        <v>2042</v>
      </c>
      <c r="C732" s="822" t="s">
        <v>2048</v>
      </c>
      <c r="D732" s="823" t="s">
        <v>3207</v>
      </c>
      <c r="E732" s="824" t="s">
        <v>2067</v>
      </c>
      <c r="F732" s="822" t="s">
        <v>2043</v>
      </c>
      <c r="G732" s="822" t="s">
        <v>2110</v>
      </c>
      <c r="H732" s="822" t="s">
        <v>622</v>
      </c>
      <c r="I732" s="822" t="s">
        <v>1711</v>
      </c>
      <c r="J732" s="822" t="s">
        <v>1709</v>
      </c>
      <c r="K732" s="822" t="s">
        <v>1712</v>
      </c>
      <c r="L732" s="825">
        <v>186.87</v>
      </c>
      <c r="M732" s="825">
        <v>186.87</v>
      </c>
      <c r="N732" s="822">
        <v>1</v>
      </c>
      <c r="O732" s="826">
        <v>1</v>
      </c>
      <c r="P732" s="825">
        <v>186.87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50</v>
      </c>
      <c r="B733" s="822" t="s">
        <v>2042</v>
      </c>
      <c r="C733" s="822" t="s">
        <v>2048</v>
      </c>
      <c r="D733" s="823" t="s">
        <v>3207</v>
      </c>
      <c r="E733" s="824" t="s">
        <v>2067</v>
      </c>
      <c r="F733" s="822" t="s">
        <v>2043</v>
      </c>
      <c r="G733" s="822" t="s">
        <v>2073</v>
      </c>
      <c r="H733" s="822" t="s">
        <v>329</v>
      </c>
      <c r="I733" s="822" t="s">
        <v>2681</v>
      </c>
      <c r="J733" s="822" t="s">
        <v>2116</v>
      </c>
      <c r="K733" s="822" t="s">
        <v>2682</v>
      </c>
      <c r="L733" s="825">
        <v>52.75</v>
      </c>
      <c r="M733" s="825">
        <v>105.5</v>
      </c>
      <c r="N733" s="822">
        <v>2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2042</v>
      </c>
      <c r="C734" s="822" t="s">
        <v>2048</v>
      </c>
      <c r="D734" s="823" t="s">
        <v>3207</v>
      </c>
      <c r="E734" s="824" t="s">
        <v>2067</v>
      </c>
      <c r="F734" s="822" t="s">
        <v>2043</v>
      </c>
      <c r="G734" s="822" t="s">
        <v>2073</v>
      </c>
      <c r="H734" s="822" t="s">
        <v>329</v>
      </c>
      <c r="I734" s="822" t="s">
        <v>2405</v>
      </c>
      <c r="J734" s="822" t="s">
        <v>2406</v>
      </c>
      <c r="K734" s="822" t="s">
        <v>2407</v>
      </c>
      <c r="L734" s="825">
        <v>52.75</v>
      </c>
      <c r="M734" s="825">
        <v>105.5</v>
      </c>
      <c r="N734" s="822">
        <v>2</v>
      </c>
      <c r="O734" s="826">
        <v>1.5</v>
      </c>
      <c r="P734" s="825">
        <v>52.75</v>
      </c>
      <c r="Q734" s="827">
        <v>0.5</v>
      </c>
      <c r="R734" s="822">
        <v>1</v>
      </c>
      <c r="S734" s="827">
        <v>0.5</v>
      </c>
      <c r="T734" s="826">
        <v>1</v>
      </c>
      <c r="U734" s="828">
        <v>0.66666666666666663</v>
      </c>
    </row>
    <row r="735" spans="1:21" ht="14.45" customHeight="1" x14ac:dyDescent="0.2">
      <c r="A735" s="821">
        <v>50</v>
      </c>
      <c r="B735" s="822" t="s">
        <v>2042</v>
      </c>
      <c r="C735" s="822" t="s">
        <v>2048</v>
      </c>
      <c r="D735" s="823" t="s">
        <v>3207</v>
      </c>
      <c r="E735" s="824" t="s">
        <v>2067</v>
      </c>
      <c r="F735" s="822" t="s">
        <v>2043</v>
      </c>
      <c r="G735" s="822" t="s">
        <v>2073</v>
      </c>
      <c r="H735" s="822" t="s">
        <v>329</v>
      </c>
      <c r="I735" s="822" t="s">
        <v>2261</v>
      </c>
      <c r="J735" s="822" t="s">
        <v>650</v>
      </c>
      <c r="K735" s="822" t="s">
        <v>632</v>
      </c>
      <c r="L735" s="825">
        <v>0</v>
      </c>
      <c r="M735" s="825">
        <v>0</v>
      </c>
      <c r="N735" s="822">
        <v>1</v>
      </c>
      <c r="O735" s="826">
        <v>0.5</v>
      </c>
      <c r="P735" s="825">
        <v>0</v>
      </c>
      <c r="Q735" s="827"/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50</v>
      </c>
      <c r="B736" s="822" t="s">
        <v>2042</v>
      </c>
      <c r="C736" s="822" t="s">
        <v>2048</v>
      </c>
      <c r="D736" s="823" t="s">
        <v>3207</v>
      </c>
      <c r="E736" s="824" t="s">
        <v>2067</v>
      </c>
      <c r="F736" s="822" t="s">
        <v>2043</v>
      </c>
      <c r="G736" s="822" t="s">
        <v>2073</v>
      </c>
      <c r="H736" s="822" t="s">
        <v>329</v>
      </c>
      <c r="I736" s="822" t="s">
        <v>3053</v>
      </c>
      <c r="J736" s="822" t="s">
        <v>3000</v>
      </c>
      <c r="K736" s="822" t="s">
        <v>2973</v>
      </c>
      <c r="L736" s="825">
        <v>0</v>
      </c>
      <c r="M736" s="825">
        <v>0</v>
      </c>
      <c r="N736" s="822">
        <v>1</v>
      </c>
      <c r="O736" s="826">
        <v>1</v>
      </c>
      <c r="P736" s="825">
        <v>0</v>
      </c>
      <c r="Q736" s="827"/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50</v>
      </c>
      <c r="B737" s="822" t="s">
        <v>2042</v>
      </c>
      <c r="C737" s="822" t="s">
        <v>2048</v>
      </c>
      <c r="D737" s="823" t="s">
        <v>3207</v>
      </c>
      <c r="E737" s="824" t="s">
        <v>2067</v>
      </c>
      <c r="F737" s="822" t="s">
        <v>2043</v>
      </c>
      <c r="G737" s="822" t="s">
        <v>2687</v>
      </c>
      <c r="H737" s="822" t="s">
        <v>622</v>
      </c>
      <c r="I737" s="822" t="s">
        <v>1998</v>
      </c>
      <c r="J737" s="822" t="s">
        <v>1874</v>
      </c>
      <c r="K737" s="822" t="s">
        <v>1999</v>
      </c>
      <c r="L737" s="825">
        <v>366.31</v>
      </c>
      <c r="M737" s="825">
        <v>366.31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50</v>
      </c>
      <c r="B738" s="822" t="s">
        <v>2042</v>
      </c>
      <c r="C738" s="822" t="s">
        <v>2048</v>
      </c>
      <c r="D738" s="823" t="s">
        <v>3207</v>
      </c>
      <c r="E738" s="824" t="s">
        <v>2067</v>
      </c>
      <c r="F738" s="822" t="s">
        <v>2043</v>
      </c>
      <c r="G738" s="822" t="s">
        <v>2408</v>
      </c>
      <c r="H738" s="822" t="s">
        <v>622</v>
      </c>
      <c r="I738" s="822" t="s">
        <v>3054</v>
      </c>
      <c r="J738" s="822" t="s">
        <v>2410</v>
      </c>
      <c r="K738" s="822" t="s">
        <v>3055</v>
      </c>
      <c r="L738" s="825">
        <v>57.64</v>
      </c>
      <c r="M738" s="825">
        <v>172.92000000000002</v>
      </c>
      <c r="N738" s="822">
        <v>3</v>
      </c>
      <c r="O738" s="826">
        <v>1</v>
      </c>
      <c r="P738" s="825">
        <v>172.92000000000002</v>
      </c>
      <c r="Q738" s="827">
        <v>1</v>
      </c>
      <c r="R738" s="822">
        <v>3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50</v>
      </c>
      <c r="B739" s="822" t="s">
        <v>2042</v>
      </c>
      <c r="C739" s="822" t="s">
        <v>2048</v>
      </c>
      <c r="D739" s="823" t="s">
        <v>3207</v>
      </c>
      <c r="E739" s="824" t="s">
        <v>2067</v>
      </c>
      <c r="F739" s="822" t="s">
        <v>2043</v>
      </c>
      <c r="G739" s="822" t="s">
        <v>2691</v>
      </c>
      <c r="H739" s="822" t="s">
        <v>622</v>
      </c>
      <c r="I739" s="822" t="s">
        <v>2695</v>
      </c>
      <c r="J739" s="822" t="s">
        <v>2693</v>
      </c>
      <c r="K739" s="822" t="s">
        <v>2696</v>
      </c>
      <c r="L739" s="825">
        <v>207.27</v>
      </c>
      <c r="M739" s="825">
        <v>207.27</v>
      </c>
      <c r="N739" s="822">
        <v>1</v>
      </c>
      <c r="O739" s="826">
        <v>1</v>
      </c>
      <c r="P739" s="825">
        <v>207.27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50</v>
      </c>
      <c r="B740" s="822" t="s">
        <v>2042</v>
      </c>
      <c r="C740" s="822" t="s">
        <v>2048</v>
      </c>
      <c r="D740" s="823" t="s">
        <v>3207</v>
      </c>
      <c r="E740" s="824" t="s">
        <v>2067</v>
      </c>
      <c r="F740" s="822" t="s">
        <v>2043</v>
      </c>
      <c r="G740" s="822" t="s">
        <v>3056</v>
      </c>
      <c r="H740" s="822" t="s">
        <v>329</v>
      </c>
      <c r="I740" s="822" t="s">
        <v>3057</v>
      </c>
      <c r="J740" s="822" t="s">
        <v>1143</v>
      </c>
      <c r="K740" s="822" t="s">
        <v>3058</v>
      </c>
      <c r="L740" s="825">
        <v>90.95</v>
      </c>
      <c r="M740" s="825">
        <v>181.9</v>
      </c>
      <c r="N740" s="822">
        <v>2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50</v>
      </c>
      <c r="B741" s="822" t="s">
        <v>2042</v>
      </c>
      <c r="C741" s="822" t="s">
        <v>2048</v>
      </c>
      <c r="D741" s="823" t="s">
        <v>3207</v>
      </c>
      <c r="E741" s="824" t="s">
        <v>2067</v>
      </c>
      <c r="F741" s="822" t="s">
        <v>2043</v>
      </c>
      <c r="G741" s="822" t="s">
        <v>2088</v>
      </c>
      <c r="H741" s="822" t="s">
        <v>329</v>
      </c>
      <c r="I741" s="822" t="s">
        <v>2711</v>
      </c>
      <c r="J741" s="822" t="s">
        <v>680</v>
      </c>
      <c r="K741" s="822" t="s">
        <v>681</v>
      </c>
      <c r="L741" s="825">
        <v>234.07</v>
      </c>
      <c r="M741" s="825">
        <v>468.14</v>
      </c>
      <c r="N741" s="822">
        <v>2</v>
      </c>
      <c r="O741" s="826">
        <v>1.5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2042</v>
      </c>
      <c r="C742" s="822" t="s">
        <v>2048</v>
      </c>
      <c r="D742" s="823" t="s">
        <v>3207</v>
      </c>
      <c r="E742" s="824" t="s">
        <v>2067</v>
      </c>
      <c r="F742" s="822" t="s">
        <v>2043</v>
      </c>
      <c r="G742" s="822" t="s">
        <v>2088</v>
      </c>
      <c r="H742" s="822" t="s">
        <v>329</v>
      </c>
      <c r="I742" s="822" t="s">
        <v>2277</v>
      </c>
      <c r="J742" s="822" t="s">
        <v>682</v>
      </c>
      <c r="K742" s="822" t="s">
        <v>2278</v>
      </c>
      <c r="L742" s="825">
        <v>117.03</v>
      </c>
      <c r="M742" s="825">
        <v>234.06</v>
      </c>
      <c r="N742" s="822">
        <v>2</v>
      </c>
      <c r="O742" s="826">
        <v>1.5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50</v>
      </c>
      <c r="B743" s="822" t="s">
        <v>2042</v>
      </c>
      <c r="C743" s="822" t="s">
        <v>2048</v>
      </c>
      <c r="D743" s="823" t="s">
        <v>3207</v>
      </c>
      <c r="E743" s="824" t="s">
        <v>2067</v>
      </c>
      <c r="F743" s="822" t="s">
        <v>2043</v>
      </c>
      <c r="G743" s="822" t="s">
        <v>2088</v>
      </c>
      <c r="H743" s="822" t="s">
        <v>329</v>
      </c>
      <c r="I743" s="822" t="s">
        <v>2118</v>
      </c>
      <c r="J743" s="822" t="s">
        <v>682</v>
      </c>
      <c r="K743" s="822" t="s">
        <v>683</v>
      </c>
      <c r="L743" s="825">
        <v>58.52</v>
      </c>
      <c r="M743" s="825">
        <v>117.04</v>
      </c>
      <c r="N743" s="822">
        <v>2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50</v>
      </c>
      <c r="B744" s="822" t="s">
        <v>2042</v>
      </c>
      <c r="C744" s="822" t="s">
        <v>2048</v>
      </c>
      <c r="D744" s="823" t="s">
        <v>3207</v>
      </c>
      <c r="E744" s="824" t="s">
        <v>2067</v>
      </c>
      <c r="F744" s="822" t="s">
        <v>2043</v>
      </c>
      <c r="G744" s="822" t="s">
        <v>2121</v>
      </c>
      <c r="H744" s="822" t="s">
        <v>622</v>
      </c>
      <c r="I744" s="822" t="s">
        <v>2420</v>
      </c>
      <c r="J744" s="822" t="s">
        <v>858</v>
      </c>
      <c r="K744" s="822" t="s">
        <v>2421</v>
      </c>
      <c r="L744" s="825">
        <v>2309.36</v>
      </c>
      <c r="M744" s="825">
        <v>2309.36</v>
      </c>
      <c r="N744" s="822">
        <v>1</v>
      </c>
      <c r="O744" s="826">
        <v>1</v>
      </c>
      <c r="P744" s="825">
        <v>2309.36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50</v>
      </c>
      <c r="B745" s="822" t="s">
        <v>2042</v>
      </c>
      <c r="C745" s="822" t="s">
        <v>2048</v>
      </c>
      <c r="D745" s="823" t="s">
        <v>3207</v>
      </c>
      <c r="E745" s="824" t="s">
        <v>2067</v>
      </c>
      <c r="F745" s="822" t="s">
        <v>2043</v>
      </c>
      <c r="G745" s="822" t="s">
        <v>2121</v>
      </c>
      <c r="H745" s="822" t="s">
        <v>622</v>
      </c>
      <c r="I745" s="822" t="s">
        <v>1703</v>
      </c>
      <c r="J745" s="822" t="s">
        <v>852</v>
      </c>
      <c r="K745" s="822" t="s">
        <v>1704</v>
      </c>
      <c r="L745" s="825">
        <v>1154.68</v>
      </c>
      <c r="M745" s="825">
        <v>1154.68</v>
      </c>
      <c r="N745" s="822">
        <v>1</v>
      </c>
      <c r="O745" s="826">
        <v>1</v>
      </c>
      <c r="P745" s="825">
        <v>1154.68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50</v>
      </c>
      <c r="B746" s="822" t="s">
        <v>2042</v>
      </c>
      <c r="C746" s="822" t="s">
        <v>2048</v>
      </c>
      <c r="D746" s="823" t="s">
        <v>3207</v>
      </c>
      <c r="E746" s="824" t="s">
        <v>2067</v>
      </c>
      <c r="F746" s="822" t="s">
        <v>2043</v>
      </c>
      <c r="G746" s="822" t="s">
        <v>2121</v>
      </c>
      <c r="H746" s="822" t="s">
        <v>622</v>
      </c>
      <c r="I746" s="822" t="s">
        <v>1697</v>
      </c>
      <c r="J746" s="822" t="s">
        <v>852</v>
      </c>
      <c r="K746" s="822" t="s">
        <v>1698</v>
      </c>
      <c r="L746" s="825">
        <v>923.74</v>
      </c>
      <c r="M746" s="825">
        <v>923.74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50</v>
      </c>
      <c r="B747" s="822" t="s">
        <v>2042</v>
      </c>
      <c r="C747" s="822" t="s">
        <v>2048</v>
      </c>
      <c r="D747" s="823" t="s">
        <v>3207</v>
      </c>
      <c r="E747" s="824" t="s">
        <v>2067</v>
      </c>
      <c r="F747" s="822" t="s">
        <v>2043</v>
      </c>
      <c r="G747" s="822" t="s">
        <v>2091</v>
      </c>
      <c r="H747" s="822" t="s">
        <v>329</v>
      </c>
      <c r="I747" s="822" t="s">
        <v>2728</v>
      </c>
      <c r="J747" s="822" t="s">
        <v>2093</v>
      </c>
      <c r="K747" s="822" t="s">
        <v>2278</v>
      </c>
      <c r="L747" s="825">
        <v>88.07</v>
      </c>
      <c r="M747" s="825">
        <v>176.14</v>
      </c>
      <c r="N747" s="822">
        <v>2</v>
      </c>
      <c r="O747" s="826">
        <v>0.5</v>
      </c>
      <c r="P747" s="825">
        <v>176.14</v>
      </c>
      <c r="Q747" s="827">
        <v>1</v>
      </c>
      <c r="R747" s="822">
        <v>2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50</v>
      </c>
      <c r="B748" s="822" t="s">
        <v>2042</v>
      </c>
      <c r="C748" s="822" t="s">
        <v>2048</v>
      </c>
      <c r="D748" s="823" t="s">
        <v>3207</v>
      </c>
      <c r="E748" s="824" t="s">
        <v>2067</v>
      </c>
      <c r="F748" s="822" t="s">
        <v>2043</v>
      </c>
      <c r="G748" s="822" t="s">
        <v>2503</v>
      </c>
      <c r="H748" s="822" t="s">
        <v>622</v>
      </c>
      <c r="I748" s="822" t="s">
        <v>2729</v>
      </c>
      <c r="J748" s="822" t="s">
        <v>2505</v>
      </c>
      <c r="K748" s="822" t="s">
        <v>2730</v>
      </c>
      <c r="L748" s="825">
        <v>114.65</v>
      </c>
      <c r="M748" s="825">
        <v>229.3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2042</v>
      </c>
      <c r="C749" s="822" t="s">
        <v>2048</v>
      </c>
      <c r="D749" s="823" t="s">
        <v>3207</v>
      </c>
      <c r="E749" s="824" t="s">
        <v>2067</v>
      </c>
      <c r="F749" s="822" t="s">
        <v>2043</v>
      </c>
      <c r="G749" s="822" t="s">
        <v>2283</v>
      </c>
      <c r="H749" s="822" t="s">
        <v>622</v>
      </c>
      <c r="I749" s="822" t="s">
        <v>2284</v>
      </c>
      <c r="J749" s="822" t="s">
        <v>1763</v>
      </c>
      <c r="K749" s="822" t="s">
        <v>2285</v>
      </c>
      <c r="L749" s="825">
        <v>103.64</v>
      </c>
      <c r="M749" s="825">
        <v>103.64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50</v>
      </c>
      <c r="B750" s="822" t="s">
        <v>2042</v>
      </c>
      <c r="C750" s="822" t="s">
        <v>2048</v>
      </c>
      <c r="D750" s="823" t="s">
        <v>3207</v>
      </c>
      <c r="E750" s="824" t="s">
        <v>2067</v>
      </c>
      <c r="F750" s="822" t="s">
        <v>2043</v>
      </c>
      <c r="G750" s="822" t="s">
        <v>2732</v>
      </c>
      <c r="H750" s="822" t="s">
        <v>329</v>
      </c>
      <c r="I750" s="822" t="s">
        <v>3059</v>
      </c>
      <c r="J750" s="822" t="s">
        <v>2734</v>
      </c>
      <c r="K750" s="822" t="s">
        <v>2735</v>
      </c>
      <c r="L750" s="825">
        <v>119.84</v>
      </c>
      <c r="M750" s="825">
        <v>239.68</v>
      </c>
      <c r="N750" s="822">
        <v>2</v>
      </c>
      <c r="O750" s="826">
        <v>1</v>
      </c>
      <c r="P750" s="825">
        <v>239.68</v>
      </c>
      <c r="Q750" s="827">
        <v>1</v>
      </c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50</v>
      </c>
      <c r="B751" s="822" t="s">
        <v>2042</v>
      </c>
      <c r="C751" s="822" t="s">
        <v>2048</v>
      </c>
      <c r="D751" s="823" t="s">
        <v>3207</v>
      </c>
      <c r="E751" s="824" t="s">
        <v>2067</v>
      </c>
      <c r="F751" s="822" t="s">
        <v>2043</v>
      </c>
      <c r="G751" s="822" t="s">
        <v>2128</v>
      </c>
      <c r="H751" s="822" t="s">
        <v>329</v>
      </c>
      <c r="I751" s="822" t="s">
        <v>2129</v>
      </c>
      <c r="J751" s="822" t="s">
        <v>734</v>
      </c>
      <c r="K751" s="822" t="s">
        <v>2130</v>
      </c>
      <c r="L751" s="825">
        <v>57.64</v>
      </c>
      <c r="M751" s="825">
        <v>57.64</v>
      </c>
      <c r="N751" s="822">
        <v>1</v>
      </c>
      <c r="O751" s="826">
        <v>1</v>
      </c>
      <c r="P751" s="825">
        <v>57.64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50</v>
      </c>
      <c r="B752" s="822" t="s">
        <v>2042</v>
      </c>
      <c r="C752" s="822" t="s">
        <v>2048</v>
      </c>
      <c r="D752" s="823" t="s">
        <v>3207</v>
      </c>
      <c r="E752" s="824" t="s">
        <v>2067</v>
      </c>
      <c r="F752" s="822" t="s">
        <v>2043</v>
      </c>
      <c r="G752" s="822" t="s">
        <v>2076</v>
      </c>
      <c r="H752" s="822" t="s">
        <v>622</v>
      </c>
      <c r="I752" s="822" t="s">
        <v>2077</v>
      </c>
      <c r="J752" s="822" t="s">
        <v>1049</v>
      </c>
      <c r="K752" s="822" t="s">
        <v>2078</v>
      </c>
      <c r="L752" s="825">
        <v>34.47</v>
      </c>
      <c r="M752" s="825">
        <v>34.47</v>
      </c>
      <c r="N752" s="822">
        <v>1</v>
      </c>
      <c r="O752" s="826">
        <v>1</v>
      </c>
      <c r="P752" s="825">
        <v>34.47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50</v>
      </c>
      <c r="B753" s="822" t="s">
        <v>2042</v>
      </c>
      <c r="C753" s="822" t="s">
        <v>2048</v>
      </c>
      <c r="D753" s="823" t="s">
        <v>3207</v>
      </c>
      <c r="E753" s="824" t="s">
        <v>2067</v>
      </c>
      <c r="F753" s="822" t="s">
        <v>2043</v>
      </c>
      <c r="G753" s="822" t="s">
        <v>2076</v>
      </c>
      <c r="H753" s="822" t="s">
        <v>622</v>
      </c>
      <c r="I753" s="822" t="s">
        <v>1766</v>
      </c>
      <c r="J753" s="822" t="s">
        <v>1049</v>
      </c>
      <c r="K753" s="822" t="s">
        <v>1767</v>
      </c>
      <c r="L753" s="825">
        <v>103.4</v>
      </c>
      <c r="M753" s="825">
        <v>413.6</v>
      </c>
      <c r="N753" s="822">
        <v>4</v>
      </c>
      <c r="O753" s="826">
        <v>3.5</v>
      </c>
      <c r="P753" s="825">
        <v>103.4</v>
      </c>
      <c r="Q753" s="827">
        <v>0.25</v>
      </c>
      <c r="R753" s="822">
        <v>1</v>
      </c>
      <c r="S753" s="827">
        <v>0.25</v>
      </c>
      <c r="T753" s="826">
        <v>1</v>
      </c>
      <c r="U753" s="828">
        <v>0.2857142857142857</v>
      </c>
    </row>
    <row r="754" spans="1:21" ht="14.45" customHeight="1" x14ac:dyDescent="0.2">
      <c r="A754" s="821">
        <v>50</v>
      </c>
      <c r="B754" s="822" t="s">
        <v>2042</v>
      </c>
      <c r="C754" s="822" t="s">
        <v>2048</v>
      </c>
      <c r="D754" s="823" t="s">
        <v>3207</v>
      </c>
      <c r="E754" s="824" t="s">
        <v>2067</v>
      </c>
      <c r="F754" s="822" t="s">
        <v>2043</v>
      </c>
      <c r="G754" s="822" t="s">
        <v>2076</v>
      </c>
      <c r="H754" s="822" t="s">
        <v>622</v>
      </c>
      <c r="I754" s="822" t="s">
        <v>2291</v>
      </c>
      <c r="J754" s="822" t="s">
        <v>1417</v>
      </c>
      <c r="K754" s="822" t="s">
        <v>2292</v>
      </c>
      <c r="L754" s="825">
        <v>206.78</v>
      </c>
      <c r="M754" s="825">
        <v>206.78</v>
      </c>
      <c r="N754" s="822">
        <v>1</v>
      </c>
      <c r="O754" s="826">
        <v>0.5</v>
      </c>
      <c r="P754" s="825">
        <v>206.78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50</v>
      </c>
      <c r="B755" s="822" t="s">
        <v>2042</v>
      </c>
      <c r="C755" s="822" t="s">
        <v>2048</v>
      </c>
      <c r="D755" s="823" t="s">
        <v>3207</v>
      </c>
      <c r="E755" s="824" t="s">
        <v>2067</v>
      </c>
      <c r="F755" s="822" t="s">
        <v>2043</v>
      </c>
      <c r="G755" s="822" t="s">
        <v>2296</v>
      </c>
      <c r="H755" s="822" t="s">
        <v>329</v>
      </c>
      <c r="I755" s="822" t="s">
        <v>3060</v>
      </c>
      <c r="J755" s="822" t="s">
        <v>2298</v>
      </c>
      <c r="K755" s="822" t="s">
        <v>3061</v>
      </c>
      <c r="L755" s="825">
        <v>72.88</v>
      </c>
      <c r="M755" s="825">
        <v>72.88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50</v>
      </c>
      <c r="B756" s="822" t="s">
        <v>2042</v>
      </c>
      <c r="C756" s="822" t="s">
        <v>2048</v>
      </c>
      <c r="D756" s="823" t="s">
        <v>3207</v>
      </c>
      <c r="E756" s="824" t="s">
        <v>2067</v>
      </c>
      <c r="F756" s="822" t="s">
        <v>2043</v>
      </c>
      <c r="G756" s="822" t="s">
        <v>2296</v>
      </c>
      <c r="H756" s="822" t="s">
        <v>329</v>
      </c>
      <c r="I756" s="822" t="s">
        <v>2297</v>
      </c>
      <c r="J756" s="822" t="s">
        <v>2298</v>
      </c>
      <c r="K756" s="822" t="s">
        <v>2299</v>
      </c>
      <c r="L756" s="825">
        <v>218.62</v>
      </c>
      <c r="M756" s="825">
        <v>437.24</v>
      </c>
      <c r="N756" s="822">
        <v>2</v>
      </c>
      <c r="O756" s="826">
        <v>1</v>
      </c>
      <c r="P756" s="825">
        <v>218.62</v>
      </c>
      <c r="Q756" s="827">
        <v>0.5</v>
      </c>
      <c r="R756" s="822">
        <v>1</v>
      </c>
      <c r="S756" s="827">
        <v>0.5</v>
      </c>
      <c r="T756" s="826">
        <v>0.5</v>
      </c>
      <c r="U756" s="828">
        <v>0.5</v>
      </c>
    </row>
    <row r="757" spans="1:21" ht="14.45" customHeight="1" x14ac:dyDescent="0.2">
      <c r="A757" s="821">
        <v>50</v>
      </c>
      <c r="B757" s="822" t="s">
        <v>2042</v>
      </c>
      <c r="C757" s="822" t="s">
        <v>2048</v>
      </c>
      <c r="D757" s="823" t="s">
        <v>3207</v>
      </c>
      <c r="E757" s="824" t="s">
        <v>2067</v>
      </c>
      <c r="F757" s="822" t="s">
        <v>2043</v>
      </c>
      <c r="G757" s="822" t="s">
        <v>2296</v>
      </c>
      <c r="H757" s="822" t="s">
        <v>329</v>
      </c>
      <c r="I757" s="822" t="s">
        <v>2750</v>
      </c>
      <c r="J757" s="822" t="s">
        <v>2298</v>
      </c>
      <c r="K757" s="822" t="s">
        <v>2751</v>
      </c>
      <c r="L757" s="825">
        <v>437.23</v>
      </c>
      <c r="M757" s="825">
        <v>1748.92</v>
      </c>
      <c r="N757" s="822">
        <v>4</v>
      </c>
      <c r="O757" s="826">
        <v>3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2042</v>
      </c>
      <c r="C758" s="822" t="s">
        <v>2048</v>
      </c>
      <c r="D758" s="823" t="s">
        <v>3207</v>
      </c>
      <c r="E758" s="824" t="s">
        <v>2067</v>
      </c>
      <c r="F758" s="822" t="s">
        <v>2043</v>
      </c>
      <c r="G758" s="822" t="s">
        <v>3062</v>
      </c>
      <c r="H758" s="822" t="s">
        <v>329</v>
      </c>
      <c r="I758" s="822" t="s">
        <v>3063</v>
      </c>
      <c r="J758" s="822" t="s">
        <v>3064</v>
      </c>
      <c r="K758" s="822" t="s">
        <v>3065</v>
      </c>
      <c r="L758" s="825">
        <v>677.18</v>
      </c>
      <c r="M758" s="825">
        <v>677.18</v>
      </c>
      <c r="N758" s="822">
        <v>1</v>
      </c>
      <c r="O758" s="826">
        <v>1</v>
      </c>
      <c r="P758" s="825">
        <v>677.18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50</v>
      </c>
      <c r="B759" s="822" t="s">
        <v>2042</v>
      </c>
      <c r="C759" s="822" t="s">
        <v>2048</v>
      </c>
      <c r="D759" s="823" t="s">
        <v>3207</v>
      </c>
      <c r="E759" s="824" t="s">
        <v>2067</v>
      </c>
      <c r="F759" s="822" t="s">
        <v>2043</v>
      </c>
      <c r="G759" s="822" t="s">
        <v>2975</v>
      </c>
      <c r="H759" s="822" t="s">
        <v>622</v>
      </c>
      <c r="I759" s="822" t="s">
        <v>2976</v>
      </c>
      <c r="J759" s="822" t="s">
        <v>2977</v>
      </c>
      <c r="K759" s="822" t="s">
        <v>2978</v>
      </c>
      <c r="L759" s="825">
        <v>320.20999999999998</v>
      </c>
      <c r="M759" s="825">
        <v>320.20999999999998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2042</v>
      </c>
      <c r="C760" s="822" t="s">
        <v>2048</v>
      </c>
      <c r="D760" s="823" t="s">
        <v>3207</v>
      </c>
      <c r="E760" s="824" t="s">
        <v>2067</v>
      </c>
      <c r="F760" s="822" t="s">
        <v>2043</v>
      </c>
      <c r="G760" s="822" t="s">
        <v>2304</v>
      </c>
      <c r="H760" s="822" t="s">
        <v>622</v>
      </c>
      <c r="I760" s="822" t="s">
        <v>2437</v>
      </c>
      <c r="J760" s="822" t="s">
        <v>1770</v>
      </c>
      <c r="K760" s="822" t="s">
        <v>2438</v>
      </c>
      <c r="L760" s="825">
        <v>114.88</v>
      </c>
      <c r="M760" s="825">
        <v>114.88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50</v>
      </c>
      <c r="B761" s="822" t="s">
        <v>2042</v>
      </c>
      <c r="C761" s="822" t="s">
        <v>2048</v>
      </c>
      <c r="D761" s="823" t="s">
        <v>3207</v>
      </c>
      <c r="E761" s="824" t="s">
        <v>2067</v>
      </c>
      <c r="F761" s="822" t="s">
        <v>2043</v>
      </c>
      <c r="G761" s="822" t="s">
        <v>2133</v>
      </c>
      <c r="H761" s="822" t="s">
        <v>329</v>
      </c>
      <c r="I761" s="822" t="s">
        <v>2306</v>
      </c>
      <c r="J761" s="822" t="s">
        <v>2135</v>
      </c>
      <c r="K761" s="822" t="s">
        <v>2307</v>
      </c>
      <c r="L761" s="825">
        <v>5788.01</v>
      </c>
      <c r="M761" s="825">
        <v>75244.13</v>
      </c>
      <c r="N761" s="822">
        <v>13</v>
      </c>
      <c r="O761" s="826">
        <v>11.5</v>
      </c>
      <c r="P761" s="825">
        <v>23152.04</v>
      </c>
      <c r="Q761" s="827">
        <v>0.30769230769230771</v>
      </c>
      <c r="R761" s="822">
        <v>4</v>
      </c>
      <c r="S761" s="827">
        <v>0.30769230769230771</v>
      </c>
      <c r="T761" s="826">
        <v>4</v>
      </c>
      <c r="U761" s="828">
        <v>0.34782608695652173</v>
      </c>
    </row>
    <row r="762" spans="1:21" ht="14.45" customHeight="1" x14ac:dyDescent="0.2">
      <c r="A762" s="821">
        <v>50</v>
      </c>
      <c r="B762" s="822" t="s">
        <v>2042</v>
      </c>
      <c r="C762" s="822" t="s">
        <v>2048</v>
      </c>
      <c r="D762" s="823" t="s">
        <v>3207</v>
      </c>
      <c r="E762" s="824" t="s">
        <v>2067</v>
      </c>
      <c r="F762" s="822" t="s">
        <v>2043</v>
      </c>
      <c r="G762" s="822" t="s">
        <v>2137</v>
      </c>
      <c r="H762" s="822" t="s">
        <v>329</v>
      </c>
      <c r="I762" s="822" t="s">
        <v>2530</v>
      </c>
      <c r="J762" s="822" t="s">
        <v>2139</v>
      </c>
      <c r="K762" s="822" t="s">
        <v>2011</v>
      </c>
      <c r="L762" s="825">
        <v>84.83</v>
      </c>
      <c r="M762" s="825">
        <v>84.83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50</v>
      </c>
      <c r="B763" s="822" t="s">
        <v>2042</v>
      </c>
      <c r="C763" s="822" t="s">
        <v>2048</v>
      </c>
      <c r="D763" s="823" t="s">
        <v>3207</v>
      </c>
      <c r="E763" s="824" t="s">
        <v>2067</v>
      </c>
      <c r="F763" s="822" t="s">
        <v>2043</v>
      </c>
      <c r="G763" s="822" t="s">
        <v>2137</v>
      </c>
      <c r="H763" s="822" t="s">
        <v>329</v>
      </c>
      <c r="I763" s="822" t="s">
        <v>2779</v>
      </c>
      <c r="J763" s="822" t="s">
        <v>2139</v>
      </c>
      <c r="K763" s="822" t="s">
        <v>2182</v>
      </c>
      <c r="L763" s="825">
        <v>661.62</v>
      </c>
      <c r="M763" s="825">
        <v>661.62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2042</v>
      </c>
      <c r="C764" s="822" t="s">
        <v>2048</v>
      </c>
      <c r="D764" s="823" t="s">
        <v>3207</v>
      </c>
      <c r="E764" s="824" t="s">
        <v>2067</v>
      </c>
      <c r="F764" s="822" t="s">
        <v>2043</v>
      </c>
      <c r="G764" s="822" t="s">
        <v>2137</v>
      </c>
      <c r="H764" s="822" t="s">
        <v>329</v>
      </c>
      <c r="I764" s="822" t="s">
        <v>3066</v>
      </c>
      <c r="J764" s="822" t="s">
        <v>3015</v>
      </c>
      <c r="K764" s="822" t="s">
        <v>3067</v>
      </c>
      <c r="L764" s="825">
        <v>133.79</v>
      </c>
      <c r="M764" s="825">
        <v>401.37</v>
      </c>
      <c r="N764" s="822">
        <v>3</v>
      </c>
      <c r="O764" s="826"/>
      <c r="P764" s="825"/>
      <c r="Q764" s="827">
        <v>0</v>
      </c>
      <c r="R764" s="822"/>
      <c r="S764" s="827">
        <v>0</v>
      </c>
      <c r="T764" s="826"/>
      <c r="U764" s="828"/>
    </row>
    <row r="765" spans="1:21" ht="14.45" customHeight="1" x14ac:dyDescent="0.2">
      <c r="A765" s="821">
        <v>50</v>
      </c>
      <c r="B765" s="822" t="s">
        <v>2042</v>
      </c>
      <c r="C765" s="822" t="s">
        <v>2048</v>
      </c>
      <c r="D765" s="823" t="s">
        <v>3207</v>
      </c>
      <c r="E765" s="824" t="s">
        <v>2067</v>
      </c>
      <c r="F765" s="822" t="s">
        <v>2043</v>
      </c>
      <c r="G765" s="822" t="s">
        <v>2137</v>
      </c>
      <c r="H765" s="822" t="s">
        <v>329</v>
      </c>
      <c r="I765" s="822" t="s">
        <v>2780</v>
      </c>
      <c r="J765" s="822" t="s">
        <v>2781</v>
      </c>
      <c r="K765" s="822" t="s">
        <v>2387</v>
      </c>
      <c r="L765" s="825">
        <v>477.84</v>
      </c>
      <c r="M765" s="825">
        <v>477.84</v>
      </c>
      <c r="N765" s="822">
        <v>1</v>
      </c>
      <c r="O765" s="826">
        <v>1</v>
      </c>
      <c r="P765" s="825">
        <v>477.84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50</v>
      </c>
      <c r="B766" s="822" t="s">
        <v>2042</v>
      </c>
      <c r="C766" s="822" t="s">
        <v>2048</v>
      </c>
      <c r="D766" s="823" t="s">
        <v>3207</v>
      </c>
      <c r="E766" s="824" t="s">
        <v>2067</v>
      </c>
      <c r="F766" s="822" t="s">
        <v>2043</v>
      </c>
      <c r="G766" s="822" t="s">
        <v>2137</v>
      </c>
      <c r="H766" s="822" t="s">
        <v>329</v>
      </c>
      <c r="I766" s="822" t="s">
        <v>2780</v>
      </c>
      <c r="J766" s="822" t="s">
        <v>2781</v>
      </c>
      <c r="K766" s="822" t="s">
        <v>2387</v>
      </c>
      <c r="L766" s="825">
        <v>282.76</v>
      </c>
      <c r="M766" s="825">
        <v>282.76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50</v>
      </c>
      <c r="B767" s="822" t="s">
        <v>2042</v>
      </c>
      <c r="C767" s="822" t="s">
        <v>2048</v>
      </c>
      <c r="D767" s="823" t="s">
        <v>3207</v>
      </c>
      <c r="E767" s="824" t="s">
        <v>2067</v>
      </c>
      <c r="F767" s="822" t="s">
        <v>2043</v>
      </c>
      <c r="G767" s="822" t="s">
        <v>2137</v>
      </c>
      <c r="H767" s="822" t="s">
        <v>329</v>
      </c>
      <c r="I767" s="822" t="s">
        <v>3068</v>
      </c>
      <c r="J767" s="822" t="s">
        <v>3015</v>
      </c>
      <c r="K767" s="822" t="s">
        <v>3069</v>
      </c>
      <c r="L767" s="825">
        <v>0</v>
      </c>
      <c r="M767" s="825">
        <v>0</v>
      </c>
      <c r="N767" s="822">
        <v>1</v>
      </c>
      <c r="O767" s="826">
        <v>1</v>
      </c>
      <c r="P767" s="825"/>
      <c r="Q767" s="827"/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50</v>
      </c>
      <c r="B768" s="822" t="s">
        <v>2042</v>
      </c>
      <c r="C768" s="822" t="s">
        <v>2048</v>
      </c>
      <c r="D768" s="823" t="s">
        <v>3207</v>
      </c>
      <c r="E768" s="824" t="s">
        <v>2067</v>
      </c>
      <c r="F768" s="822" t="s">
        <v>2043</v>
      </c>
      <c r="G768" s="822" t="s">
        <v>2137</v>
      </c>
      <c r="H768" s="822" t="s">
        <v>329</v>
      </c>
      <c r="I768" s="822" t="s">
        <v>2782</v>
      </c>
      <c r="J768" s="822" t="s">
        <v>2781</v>
      </c>
      <c r="K768" s="822" t="s">
        <v>1784</v>
      </c>
      <c r="L768" s="825">
        <v>220.53</v>
      </c>
      <c r="M768" s="825">
        <v>1323.18</v>
      </c>
      <c r="N768" s="822">
        <v>6</v>
      </c>
      <c r="O768" s="826">
        <v>2</v>
      </c>
      <c r="P768" s="825">
        <v>661.59</v>
      </c>
      <c r="Q768" s="827">
        <v>0.5</v>
      </c>
      <c r="R768" s="822">
        <v>3</v>
      </c>
      <c r="S768" s="827">
        <v>0.5</v>
      </c>
      <c r="T768" s="826">
        <v>1</v>
      </c>
      <c r="U768" s="828">
        <v>0.5</v>
      </c>
    </row>
    <row r="769" spans="1:21" ht="14.45" customHeight="1" x14ac:dyDescent="0.2">
      <c r="A769" s="821">
        <v>50</v>
      </c>
      <c r="B769" s="822" t="s">
        <v>2042</v>
      </c>
      <c r="C769" s="822" t="s">
        <v>2048</v>
      </c>
      <c r="D769" s="823" t="s">
        <v>3207</v>
      </c>
      <c r="E769" s="824" t="s">
        <v>2067</v>
      </c>
      <c r="F769" s="822" t="s">
        <v>2043</v>
      </c>
      <c r="G769" s="822" t="s">
        <v>2137</v>
      </c>
      <c r="H769" s="822" t="s">
        <v>329</v>
      </c>
      <c r="I769" s="822" t="s">
        <v>2783</v>
      </c>
      <c r="J769" s="822" t="s">
        <v>2781</v>
      </c>
      <c r="K769" s="822" t="s">
        <v>2311</v>
      </c>
      <c r="L769" s="825">
        <v>310.58999999999997</v>
      </c>
      <c r="M769" s="825">
        <v>310.58999999999997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50</v>
      </c>
      <c r="B770" s="822" t="s">
        <v>2042</v>
      </c>
      <c r="C770" s="822" t="s">
        <v>2048</v>
      </c>
      <c r="D770" s="823" t="s">
        <v>3207</v>
      </c>
      <c r="E770" s="824" t="s">
        <v>2067</v>
      </c>
      <c r="F770" s="822" t="s">
        <v>2043</v>
      </c>
      <c r="G770" s="822" t="s">
        <v>3070</v>
      </c>
      <c r="H770" s="822" t="s">
        <v>329</v>
      </c>
      <c r="I770" s="822" t="s">
        <v>3071</v>
      </c>
      <c r="J770" s="822" t="s">
        <v>3072</v>
      </c>
      <c r="K770" s="822" t="s">
        <v>3073</v>
      </c>
      <c r="L770" s="825">
        <v>0</v>
      </c>
      <c r="M770" s="825">
        <v>0</v>
      </c>
      <c r="N770" s="822">
        <v>4</v>
      </c>
      <c r="O770" s="826">
        <v>2</v>
      </c>
      <c r="P770" s="825"/>
      <c r="Q770" s="827"/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50</v>
      </c>
      <c r="B771" s="822" t="s">
        <v>2042</v>
      </c>
      <c r="C771" s="822" t="s">
        <v>2048</v>
      </c>
      <c r="D771" s="823" t="s">
        <v>3207</v>
      </c>
      <c r="E771" s="824" t="s">
        <v>2067</v>
      </c>
      <c r="F771" s="822" t="s">
        <v>2043</v>
      </c>
      <c r="G771" s="822" t="s">
        <v>2140</v>
      </c>
      <c r="H771" s="822" t="s">
        <v>329</v>
      </c>
      <c r="I771" s="822" t="s">
        <v>2439</v>
      </c>
      <c r="J771" s="822" t="s">
        <v>1084</v>
      </c>
      <c r="K771" s="822" t="s">
        <v>2440</v>
      </c>
      <c r="L771" s="825">
        <v>64.349999999999994</v>
      </c>
      <c r="M771" s="825">
        <v>64.349999999999994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2042</v>
      </c>
      <c r="C772" s="822" t="s">
        <v>2048</v>
      </c>
      <c r="D772" s="823" t="s">
        <v>3207</v>
      </c>
      <c r="E772" s="824" t="s">
        <v>2067</v>
      </c>
      <c r="F772" s="822" t="s">
        <v>2043</v>
      </c>
      <c r="G772" s="822" t="s">
        <v>2538</v>
      </c>
      <c r="H772" s="822" t="s">
        <v>622</v>
      </c>
      <c r="I772" s="822" t="s">
        <v>1860</v>
      </c>
      <c r="J772" s="822" t="s">
        <v>1018</v>
      </c>
      <c r="K772" s="822" t="s">
        <v>1019</v>
      </c>
      <c r="L772" s="825">
        <v>0</v>
      </c>
      <c r="M772" s="825">
        <v>0</v>
      </c>
      <c r="N772" s="822">
        <v>1</v>
      </c>
      <c r="O772" s="826">
        <v>1</v>
      </c>
      <c r="P772" s="825">
        <v>0</v>
      </c>
      <c r="Q772" s="827"/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50</v>
      </c>
      <c r="B773" s="822" t="s">
        <v>2042</v>
      </c>
      <c r="C773" s="822" t="s">
        <v>2048</v>
      </c>
      <c r="D773" s="823" t="s">
        <v>3207</v>
      </c>
      <c r="E773" s="824" t="s">
        <v>2067</v>
      </c>
      <c r="F773" s="822" t="s">
        <v>2043</v>
      </c>
      <c r="G773" s="822" t="s">
        <v>2312</v>
      </c>
      <c r="H773" s="822" t="s">
        <v>329</v>
      </c>
      <c r="I773" s="822" t="s">
        <v>2313</v>
      </c>
      <c r="J773" s="822" t="s">
        <v>2314</v>
      </c>
      <c r="K773" s="822" t="s">
        <v>1104</v>
      </c>
      <c r="L773" s="825">
        <v>120.14</v>
      </c>
      <c r="M773" s="825">
        <v>600.70000000000005</v>
      </c>
      <c r="N773" s="822">
        <v>5</v>
      </c>
      <c r="O773" s="826">
        <v>4</v>
      </c>
      <c r="P773" s="825">
        <v>120.14</v>
      </c>
      <c r="Q773" s="827">
        <v>0.19999999999999998</v>
      </c>
      <c r="R773" s="822">
        <v>1</v>
      </c>
      <c r="S773" s="827">
        <v>0.2</v>
      </c>
      <c r="T773" s="826">
        <v>1</v>
      </c>
      <c r="U773" s="828">
        <v>0.25</v>
      </c>
    </row>
    <row r="774" spans="1:21" ht="14.45" customHeight="1" x14ac:dyDescent="0.2">
      <c r="A774" s="821">
        <v>50</v>
      </c>
      <c r="B774" s="822" t="s">
        <v>2042</v>
      </c>
      <c r="C774" s="822" t="s">
        <v>2048</v>
      </c>
      <c r="D774" s="823" t="s">
        <v>3207</v>
      </c>
      <c r="E774" s="824" t="s">
        <v>2067</v>
      </c>
      <c r="F774" s="822" t="s">
        <v>2043</v>
      </c>
      <c r="G774" s="822" t="s">
        <v>2312</v>
      </c>
      <c r="H774" s="822" t="s">
        <v>329</v>
      </c>
      <c r="I774" s="822" t="s">
        <v>2810</v>
      </c>
      <c r="J774" s="822" t="s">
        <v>2811</v>
      </c>
      <c r="K774" s="822" t="s">
        <v>2812</v>
      </c>
      <c r="L774" s="825">
        <v>240.27</v>
      </c>
      <c r="M774" s="825">
        <v>720.81000000000006</v>
      </c>
      <c r="N774" s="822">
        <v>3</v>
      </c>
      <c r="O774" s="826">
        <v>2</v>
      </c>
      <c r="P774" s="825">
        <v>720.81000000000006</v>
      </c>
      <c r="Q774" s="827">
        <v>1</v>
      </c>
      <c r="R774" s="822">
        <v>3</v>
      </c>
      <c r="S774" s="827">
        <v>1</v>
      </c>
      <c r="T774" s="826">
        <v>2</v>
      </c>
      <c r="U774" s="828">
        <v>1</v>
      </c>
    </row>
    <row r="775" spans="1:21" ht="14.45" customHeight="1" x14ac:dyDescent="0.2">
      <c r="A775" s="821">
        <v>50</v>
      </c>
      <c r="B775" s="822" t="s">
        <v>2042</v>
      </c>
      <c r="C775" s="822" t="s">
        <v>2048</v>
      </c>
      <c r="D775" s="823" t="s">
        <v>3207</v>
      </c>
      <c r="E775" s="824" t="s">
        <v>2067</v>
      </c>
      <c r="F775" s="822" t="s">
        <v>2043</v>
      </c>
      <c r="G775" s="822" t="s">
        <v>2143</v>
      </c>
      <c r="H775" s="822" t="s">
        <v>329</v>
      </c>
      <c r="I775" s="822" t="s">
        <v>2315</v>
      </c>
      <c r="J775" s="822" t="s">
        <v>1145</v>
      </c>
      <c r="K775" s="822" t="s">
        <v>2316</v>
      </c>
      <c r="L775" s="825">
        <v>210.38</v>
      </c>
      <c r="M775" s="825">
        <v>210.38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50</v>
      </c>
      <c r="B776" s="822" t="s">
        <v>2042</v>
      </c>
      <c r="C776" s="822" t="s">
        <v>2048</v>
      </c>
      <c r="D776" s="823" t="s">
        <v>3207</v>
      </c>
      <c r="E776" s="824" t="s">
        <v>2067</v>
      </c>
      <c r="F776" s="822" t="s">
        <v>2043</v>
      </c>
      <c r="G776" s="822" t="s">
        <v>2146</v>
      </c>
      <c r="H776" s="822" t="s">
        <v>329</v>
      </c>
      <c r="I776" s="822" t="s">
        <v>2147</v>
      </c>
      <c r="J776" s="822" t="s">
        <v>1258</v>
      </c>
      <c r="K776" s="822" t="s">
        <v>2148</v>
      </c>
      <c r="L776" s="825">
        <v>219.37</v>
      </c>
      <c r="M776" s="825">
        <v>438.74</v>
      </c>
      <c r="N776" s="822">
        <v>2</v>
      </c>
      <c r="O776" s="826">
        <v>1</v>
      </c>
      <c r="P776" s="825">
        <v>438.74</v>
      </c>
      <c r="Q776" s="827">
        <v>1</v>
      </c>
      <c r="R776" s="822">
        <v>2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50</v>
      </c>
      <c r="B777" s="822" t="s">
        <v>2042</v>
      </c>
      <c r="C777" s="822" t="s">
        <v>2048</v>
      </c>
      <c r="D777" s="823" t="s">
        <v>3207</v>
      </c>
      <c r="E777" s="824" t="s">
        <v>2067</v>
      </c>
      <c r="F777" s="822" t="s">
        <v>2043</v>
      </c>
      <c r="G777" s="822" t="s">
        <v>2818</v>
      </c>
      <c r="H777" s="822" t="s">
        <v>622</v>
      </c>
      <c r="I777" s="822" t="s">
        <v>1788</v>
      </c>
      <c r="J777" s="822" t="s">
        <v>849</v>
      </c>
      <c r="K777" s="822" t="s">
        <v>1789</v>
      </c>
      <c r="L777" s="825">
        <v>300.31</v>
      </c>
      <c r="M777" s="825">
        <v>300.31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2042</v>
      </c>
      <c r="C778" s="822" t="s">
        <v>2048</v>
      </c>
      <c r="D778" s="823" t="s">
        <v>3207</v>
      </c>
      <c r="E778" s="824" t="s">
        <v>2067</v>
      </c>
      <c r="F778" s="822" t="s">
        <v>2043</v>
      </c>
      <c r="G778" s="822" t="s">
        <v>2153</v>
      </c>
      <c r="H778" s="822" t="s">
        <v>329</v>
      </c>
      <c r="I778" s="822" t="s">
        <v>2320</v>
      </c>
      <c r="J778" s="822" t="s">
        <v>2321</v>
      </c>
      <c r="K778" s="822" t="s">
        <v>2322</v>
      </c>
      <c r="L778" s="825">
        <v>237.31</v>
      </c>
      <c r="M778" s="825">
        <v>474.62</v>
      </c>
      <c r="N778" s="822">
        <v>2</v>
      </c>
      <c r="O778" s="826">
        <v>1.5</v>
      </c>
      <c r="P778" s="825">
        <v>237.31</v>
      </c>
      <c r="Q778" s="827">
        <v>0.5</v>
      </c>
      <c r="R778" s="822">
        <v>1</v>
      </c>
      <c r="S778" s="827">
        <v>0.5</v>
      </c>
      <c r="T778" s="826">
        <v>1</v>
      </c>
      <c r="U778" s="828">
        <v>0.66666666666666663</v>
      </c>
    </row>
    <row r="779" spans="1:21" ht="14.45" customHeight="1" x14ac:dyDescent="0.2">
      <c r="A779" s="821">
        <v>50</v>
      </c>
      <c r="B779" s="822" t="s">
        <v>2042</v>
      </c>
      <c r="C779" s="822" t="s">
        <v>2048</v>
      </c>
      <c r="D779" s="823" t="s">
        <v>3207</v>
      </c>
      <c r="E779" s="824" t="s">
        <v>2067</v>
      </c>
      <c r="F779" s="822" t="s">
        <v>2043</v>
      </c>
      <c r="G779" s="822" t="s">
        <v>2153</v>
      </c>
      <c r="H779" s="822" t="s">
        <v>329</v>
      </c>
      <c r="I779" s="822" t="s">
        <v>3074</v>
      </c>
      <c r="J779" s="822" t="s">
        <v>2823</v>
      </c>
      <c r="K779" s="822" t="s">
        <v>3075</v>
      </c>
      <c r="L779" s="825">
        <v>73.83</v>
      </c>
      <c r="M779" s="825">
        <v>73.83</v>
      </c>
      <c r="N779" s="822">
        <v>1</v>
      </c>
      <c r="O779" s="826">
        <v>1</v>
      </c>
      <c r="P779" s="825">
        <v>73.83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50</v>
      </c>
      <c r="B780" s="822" t="s">
        <v>2042</v>
      </c>
      <c r="C780" s="822" t="s">
        <v>2048</v>
      </c>
      <c r="D780" s="823" t="s">
        <v>3207</v>
      </c>
      <c r="E780" s="824" t="s">
        <v>2067</v>
      </c>
      <c r="F780" s="822" t="s">
        <v>2043</v>
      </c>
      <c r="G780" s="822" t="s">
        <v>2328</v>
      </c>
      <c r="H780" s="822" t="s">
        <v>622</v>
      </c>
      <c r="I780" s="822" t="s">
        <v>2329</v>
      </c>
      <c r="J780" s="822" t="s">
        <v>2330</v>
      </c>
      <c r="K780" s="822" t="s">
        <v>2331</v>
      </c>
      <c r="L780" s="825">
        <v>131.86000000000001</v>
      </c>
      <c r="M780" s="825">
        <v>1186.7400000000002</v>
      </c>
      <c r="N780" s="822">
        <v>9</v>
      </c>
      <c r="O780" s="826">
        <v>2.5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50</v>
      </c>
      <c r="B781" s="822" t="s">
        <v>2042</v>
      </c>
      <c r="C781" s="822" t="s">
        <v>2048</v>
      </c>
      <c r="D781" s="823" t="s">
        <v>3207</v>
      </c>
      <c r="E781" s="824" t="s">
        <v>2067</v>
      </c>
      <c r="F781" s="822" t="s">
        <v>2043</v>
      </c>
      <c r="G781" s="822" t="s">
        <v>2332</v>
      </c>
      <c r="H781" s="822" t="s">
        <v>329</v>
      </c>
      <c r="I781" s="822" t="s">
        <v>2832</v>
      </c>
      <c r="J781" s="822" t="s">
        <v>2833</v>
      </c>
      <c r="K781" s="822" t="s">
        <v>2834</v>
      </c>
      <c r="L781" s="825">
        <v>311.12</v>
      </c>
      <c r="M781" s="825">
        <v>1555.6</v>
      </c>
      <c r="N781" s="822">
        <v>5</v>
      </c>
      <c r="O781" s="826">
        <v>4</v>
      </c>
      <c r="P781" s="825">
        <v>933.36</v>
      </c>
      <c r="Q781" s="827">
        <v>0.60000000000000009</v>
      </c>
      <c r="R781" s="822">
        <v>3</v>
      </c>
      <c r="S781" s="827">
        <v>0.6</v>
      </c>
      <c r="T781" s="826">
        <v>3</v>
      </c>
      <c r="U781" s="828">
        <v>0.75</v>
      </c>
    </row>
    <row r="782" spans="1:21" ht="14.45" customHeight="1" x14ac:dyDescent="0.2">
      <c r="A782" s="821">
        <v>50</v>
      </c>
      <c r="B782" s="822" t="s">
        <v>2042</v>
      </c>
      <c r="C782" s="822" t="s">
        <v>2048</v>
      </c>
      <c r="D782" s="823" t="s">
        <v>3207</v>
      </c>
      <c r="E782" s="824" t="s">
        <v>2067</v>
      </c>
      <c r="F782" s="822" t="s">
        <v>2043</v>
      </c>
      <c r="G782" s="822" t="s">
        <v>2332</v>
      </c>
      <c r="H782" s="822" t="s">
        <v>329</v>
      </c>
      <c r="I782" s="822" t="s">
        <v>3076</v>
      </c>
      <c r="J782" s="822" t="s">
        <v>2836</v>
      </c>
      <c r="K782" s="822" t="s">
        <v>3077</v>
      </c>
      <c r="L782" s="825">
        <v>80.94</v>
      </c>
      <c r="M782" s="825">
        <v>242.82</v>
      </c>
      <c r="N782" s="822">
        <v>3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2042</v>
      </c>
      <c r="C783" s="822" t="s">
        <v>2048</v>
      </c>
      <c r="D783" s="823" t="s">
        <v>3207</v>
      </c>
      <c r="E783" s="824" t="s">
        <v>2067</v>
      </c>
      <c r="F783" s="822" t="s">
        <v>2043</v>
      </c>
      <c r="G783" s="822" t="s">
        <v>2332</v>
      </c>
      <c r="H783" s="822" t="s">
        <v>622</v>
      </c>
      <c r="I783" s="822" t="s">
        <v>2333</v>
      </c>
      <c r="J783" s="822" t="s">
        <v>2334</v>
      </c>
      <c r="K783" s="822" t="s">
        <v>2335</v>
      </c>
      <c r="L783" s="825">
        <v>345.69</v>
      </c>
      <c r="M783" s="825">
        <v>1382.76</v>
      </c>
      <c r="N783" s="822">
        <v>4</v>
      </c>
      <c r="O783" s="826">
        <v>3.5</v>
      </c>
      <c r="P783" s="825">
        <v>691.38</v>
      </c>
      <c r="Q783" s="827">
        <v>0.5</v>
      </c>
      <c r="R783" s="822">
        <v>2</v>
      </c>
      <c r="S783" s="827">
        <v>0.5</v>
      </c>
      <c r="T783" s="826">
        <v>2</v>
      </c>
      <c r="U783" s="828">
        <v>0.5714285714285714</v>
      </c>
    </row>
    <row r="784" spans="1:21" ht="14.45" customHeight="1" x14ac:dyDescent="0.2">
      <c r="A784" s="821">
        <v>50</v>
      </c>
      <c r="B784" s="822" t="s">
        <v>2042</v>
      </c>
      <c r="C784" s="822" t="s">
        <v>2048</v>
      </c>
      <c r="D784" s="823" t="s">
        <v>3207</v>
      </c>
      <c r="E784" s="824" t="s">
        <v>2067</v>
      </c>
      <c r="F784" s="822" t="s">
        <v>2043</v>
      </c>
      <c r="G784" s="822" t="s">
        <v>2332</v>
      </c>
      <c r="H784" s="822" t="s">
        <v>329</v>
      </c>
      <c r="I784" s="822" t="s">
        <v>3078</v>
      </c>
      <c r="J784" s="822" t="s">
        <v>2836</v>
      </c>
      <c r="K784" s="822" t="s">
        <v>3079</v>
      </c>
      <c r="L784" s="825">
        <v>290.36</v>
      </c>
      <c r="M784" s="825">
        <v>290.36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2042</v>
      </c>
      <c r="C785" s="822" t="s">
        <v>2048</v>
      </c>
      <c r="D785" s="823" t="s">
        <v>3207</v>
      </c>
      <c r="E785" s="824" t="s">
        <v>2067</v>
      </c>
      <c r="F785" s="822" t="s">
        <v>2043</v>
      </c>
      <c r="G785" s="822" t="s">
        <v>2156</v>
      </c>
      <c r="H785" s="822" t="s">
        <v>329</v>
      </c>
      <c r="I785" s="822" t="s">
        <v>2157</v>
      </c>
      <c r="J785" s="822" t="s">
        <v>2158</v>
      </c>
      <c r="K785" s="822" t="s">
        <v>2159</v>
      </c>
      <c r="L785" s="825">
        <v>93.43</v>
      </c>
      <c r="M785" s="825">
        <v>186.86</v>
      </c>
      <c r="N785" s="822">
        <v>2</v>
      </c>
      <c r="O785" s="826">
        <v>1</v>
      </c>
      <c r="P785" s="825">
        <v>186.86</v>
      </c>
      <c r="Q785" s="827">
        <v>1</v>
      </c>
      <c r="R785" s="822">
        <v>2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50</v>
      </c>
      <c r="B786" s="822" t="s">
        <v>2042</v>
      </c>
      <c r="C786" s="822" t="s">
        <v>2048</v>
      </c>
      <c r="D786" s="823" t="s">
        <v>3207</v>
      </c>
      <c r="E786" s="824" t="s">
        <v>2067</v>
      </c>
      <c r="F786" s="822" t="s">
        <v>2043</v>
      </c>
      <c r="G786" s="822" t="s">
        <v>3080</v>
      </c>
      <c r="H786" s="822" t="s">
        <v>622</v>
      </c>
      <c r="I786" s="822" t="s">
        <v>3081</v>
      </c>
      <c r="J786" s="822" t="s">
        <v>1776</v>
      </c>
      <c r="K786" s="822" t="s">
        <v>1777</v>
      </c>
      <c r="L786" s="825">
        <v>112.59</v>
      </c>
      <c r="M786" s="825">
        <v>112.59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50</v>
      </c>
      <c r="B787" s="822" t="s">
        <v>2042</v>
      </c>
      <c r="C787" s="822" t="s">
        <v>2048</v>
      </c>
      <c r="D787" s="823" t="s">
        <v>3207</v>
      </c>
      <c r="E787" s="824" t="s">
        <v>2067</v>
      </c>
      <c r="F787" s="822" t="s">
        <v>2043</v>
      </c>
      <c r="G787" s="822" t="s">
        <v>2539</v>
      </c>
      <c r="H787" s="822" t="s">
        <v>329</v>
      </c>
      <c r="I787" s="822" t="s">
        <v>2540</v>
      </c>
      <c r="J787" s="822" t="s">
        <v>2541</v>
      </c>
      <c r="K787" s="822" t="s">
        <v>2542</v>
      </c>
      <c r="L787" s="825">
        <v>65.989999999999995</v>
      </c>
      <c r="M787" s="825">
        <v>131.97999999999999</v>
      </c>
      <c r="N787" s="822">
        <v>2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50</v>
      </c>
      <c r="B788" s="822" t="s">
        <v>2042</v>
      </c>
      <c r="C788" s="822" t="s">
        <v>2048</v>
      </c>
      <c r="D788" s="823" t="s">
        <v>3207</v>
      </c>
      <c r="E788" s="824" t="s">
        <v>2067</v>
      </c>
      <c r="F788" s="822" t="s">
        <v>2043</v>
      </c>
      <c r="G788" s="822" t="s">
        <v>2858</v>
      </c>
      <c r="H788" s="822" t="s">
        <v>329</v>
      </c>
      <c r="I788" s="822" t="s">
        <v>2985</v>
      </c>
      <c r="J788" s="822" t="s">
        <v>2860</v>
      </c>
      <c r="K788" s="822" t="s">
        <v>2986</v>
      </c>
      <c r="L788" s="825">
        <v>43.94</v>
      </c>
      <c r="M788" s="825">
        <v>395.46</v>
      </c>
      <c r="N788" s="822">
        <v>9</v>
      </c>
      <c r="O788" s="826">
        <v>2.5</v>
      </c>
      <c r="P788" s="825">
        <v>131.82</v>
      </c>
      <c r="Q788" s="827">
        <v>0.33333333333333331</v>
      </c>
      <c r="R788" s="822">
        <v>3</v>
      </c>
      <c r="S788" s="827">
        <v>0.33333333333333331</v>
      </c>
      <c r="T788" s="826">
        <v>0.5</v>
      </c>
      <c r="U788" s="828">
        <v>0.2</v>
      </c>
    </row>
    <row r="789" spans="1:21" ht="14.45" customHeight="1" x14ac:dyDescent="0.2">
      <c r="A789" s="821">
        <v>50</v>
      </c>
      <c r="B789" s="822" t="s">
        <v>2042</v>
      </c>
      <c r="C789" s="822" t="s">
        <v>2048</v>
      </c>
      <c r="D789" s="823" t="s">
        <v>3207</v>
      </c>
      <c r="E789" s="824" t="s">
        <v>2067</v>
      </c>
      <c r="F789" s="822" t="s">
        <v>2043</v>
      </c>
      <c r="G789" s="822" t="s">
        <v>2858</v>
      </c>
      <c r="H789" s="822" t="s">
        <v>329</v>
      </c>
      <c r="I789" s="822" t="s">
        <v>2859</v>
      </c>
      <c r="J789" s="822" t="s">
        <v>2860</v>
      </c>
      <c r="K789" s="822" t="s">
        <v>2861</v>
      </c>
      <c r="L789" s="825">
        <v>87.87</v>
      </c>
      <c r="M789" s="825">
        <v>790.83</v>
      </c>
      <c r="N789" s="822">
        <v>9</v>
      </c>
      <c r="O789" s="826">
        <v>2</v>
      </c>
      <c r="P789" s="825">
        <v>263.61</v>
      </c>
      <c r="Q789" s="827">
        <v>0.33333333333333331</v>
      </c>
      <c r="R789" s="822">
        <v>3</v>
      </c>
      <c r="S789" s="827">
        <v>0.33333333333333331</v>
      </c>
      <c r="T789" s="826">
        <v>0.5</v>
      </c>
      <c r="U789" s="828">
        <v>0.25</v>
      </c>
    </row>
    <row r="790" spans="1:21" ht="14.45" customHeight="1" x14ac:dyDescent="0.2">
      <c r="A790" s="821">
        <v>50</v>
      </c>
      <c r="B790" s="822" t="s">
        <v>2042</v>
      </c>
      <c r="C790" s="822" t="s">
        <v>2048</v>
      </c>
      <c r="D790" s="823" t="s">
        <v>3207</v>
      </c>
      <c r="E790" s="824" t="s">
        <v>2067</v>
      </c>
      <c r="F790" s="822" t="s">
        <v>2043</v>
      </c>
      <c r="G790" s="822" t="s">
        <v>3082</v>
      </c>
      <c r="H790" s="822" t="s">
        <v>329</v>
      </c>
      <c r="I790" s="822" t="s">
        <v>3083</v>
      </c>
      <c r="J790" s="822" t="s">
        <v>3084</v>
      </c>
      <c r="K790" s="822" t="s">
        <v>3085</v>
      </c>
      <c r="L790" s="825">
        <v>124.3</v>
      </c>
      <c r="M790" s="825">
        <v>372.9</v>
      </c>
      <c r="N790" s="822">
        <v>3</v>
      </c>
      <c r="O790" s="826">
        <v>1</v>
      </c>
      <c r="P790" s="825">
        <v>372.9</v>
      </c>
      <c r="Q790" s="827">
        <v>1</v>
      </c>
      <c r="R790" s="822">
        <v>3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50</v>
      </c>
      <c r="B791" s="822" t="s">
        <v>2042</v>
      </c>
      <c r="C791" s="822" t="s">
        <v>2048</v>
      </c>
      <c r="D791" s="823" t="s">
        <v>3207</v>
      </c>
      <c r="E791" s="824" t="s">
        <v>2067</v>
      </c>
      <c r="F791" s="822" t="s">
        <v>2043</v>
      </c>
      <c r="G791" s="822" t="s">
        <v>1149</v>
      </c>
      <c r="H791" s="822" t="s">
        <v>622</v>
      </c>
      <c r="I791" s="822" t="s">
        <v>1690</v>
      </c>
      <c r="J791" s="822" t="s">
        <v>1688</v>
      </c>
      <c r="K791" s="822" t="s">
        <v>1691</v>
      </c>
      <c r="L791" s="825">
        <v>184.74</v>
      </c>
      <c r="M791" s="825">
        <v>738.96</v>
      </c>
      <c r="N791" s="822">
        <v>4</v>
      </c>
      <c r="O791" s="826">
        <v>3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50</v>
      </c>
      <c r="B792" s="822" t="s">
        <v>2042</v>
      </c>
      <c r="C792" s="822" t="s">
        <v>2048</v>
      </c>
      <c r="D792" s="823" t="s">
        <v>3207</v>
      </c>
      <c r="E792" s="824" t="s">
        <v>2067</v>
      </c>
      <c r="F792" s="822" t="s">
        <v>2043</v>
      </c>
      <c r="G792" s="822" t="s">
        <v>1149</v>
      </c>
      <c r="H792" s="822" t="s">
        <v>622</v>
      </c>
      <c r="I792" s="822" t="s">
        <v>2344</v>
      </c>
      <c r="J792" s="822" t="s">
        <v>2345</v>
      </c>
      <c r="K792" s="822" t="s">
        <v>2346</v>
      </c>
      <c r="L792" s="825">
        <v>120.61</v>
      </c>
      <c r="M792" s="825">
        <v>241.22</v>
      </c>
      <c r="N792" s="822">
        <v>2</v>
      </c>
      <c r="O792" s="826">
        <v>1.5</v>
      </c>
      <c r="P792" s="825">
        <v>120.61</v>
      </c>
      <c r="Q792" s="827">
        <v>0.5</v>
      </c>
      <c r="R792" s="822">
        <v>1</v>
      </c>
      <c r="S792" s="827">
        <v>0.5</v>
      </c>
      <c r="T792" s="826">
        <v>1</v>
      </c>
      <c r="U792" s="828">
        <v>0.66666666666666663</v>
      </c>
    </row>
    <row r="793" spans="1:21" ht="14.45" customHeight="1" x14ac:dyDescent="0.2">
      <c r="A793" s="821">
        <v>50</v>
      </c>
      <c r="B793" s="822" t="s">
        <v>2042</v>
      </c>
      <c r="C793" s="822" t="s">
        <v>2048</v>
      </c>
      <c r="D793" s="823" t="s">
        <v>3207</v>
      </c>
      <c r="E793" s="824" t="s">
        <v>2067</v>
      </c>
      <c r="F793" s="822" t="s">
        <v>2043</v>
      </c>
      <c r="G793" s="822" t="s">
        <v>1149</v>
      </c>
      <c r="H793" s="822" t="s">
        <v>329</v>
      </c>
      <c r="I793" s="822" t="s">
        <v>2441</v>
      </c>
      <c r="J793" s="822" t="s">
        <v>2345</v>
      </c>
      <c r="K793" s="822" t="s">
        <v>2438</v>
      </c>
      <c r="L793" s="825">
        <v>184.74</v>
      </c>
      <c r="M793" s="825">
        <v>184.74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50</v>
      </c>
      <c r="B794" s="822" t="s">
        <v>2042</v>
      </c>
      <c r="C794" s="822" t="s">
        <v>2048</v>
      </c>
      <c r="D794" s="823" t="s">
        <v>3207</v>
      </c>
      <c r="E794" s="824" t="s">
        <v>2067</v>
      </c>
      <c r="F794" s="822" t="s">
        <v>2043</v>
      </c>
      <c r="G794" s="822" t="s">
        <v>2347</v>
      </c>
      <c r="H794" s="822" t="s">
        <v>329</v>
      </c>
      <c r="I794" s="822" t="s">
        <v>3086</v>
      </c>
      <c r="J794" s="822" t="s">
        <v>2870</v>
      </c>
      <c r="K794" s="822" t="s">
        <v>1901</v>
      </c>
      <c r="L794" s="825">
        <v>0</v>
      </c>
      <c r="M794" s="825">
        <v>0</v>
      </c>
      <c r="N794" s="822">
        <v>1</v>
      </c>
      <c r="O794" s="826">
        <v>1</v>
      </c>
      <c r="P794" s="825"/>
      <c r="Q794" s="827"/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50</v>
      </c>
      <c r="B795" s="822" t="s">
        <v>2042</v>
      </c>
      <c r="C795" s="822" t="s">
        <v>2048</v>
      </c>
      <c r="D795" s="823" t="s">
        <v>3207</v>
      </c>
      <c r="E795" s="824" t="s">
        <v>2067</v>
      </c>
      <c r="F795" s="822" t="s">
        <v>2043</v>
      </c>
      <c r="G795" s="822" t="s">
        <v>2160</v>
      </c>
      <c r="H795" s="822" t="s">
        <v>622</v>
      </c>
      <c r="I795" s="822" t="s">
        <v>2348</v>
      </c>
      <c r="J795" s="822" t="s">
        <v>1715</v>
      </c>
      <c r="K795" s="822" t="s">
        <v>2349</v>
      </c>
      <c r="L795" s="825">
        <v>4961.1400000000003</v>
      </c>
      <c r="M795" s="825">
        <v>4961.1400000000003</v>
      </c>
      <c r="N795" s="822">
        <v>1</v>
      </c>
      <c r="O795" s="826">
        <v>1</v>
      </c>
      <c r="P795" s="825">
        <v>4961.1400000000003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50</v>
      </c>
      <c r="B796" s="822" t="s">
        <v>2042</v>
      </c>
      <c r="C796" s="822" t="s">
        <v>2048</v>
      </c>
      <c r="D796" s="823" t="s">
        <v>3207</v>
      </c>
      <c r="E796" s="824" t="s">
        <v>2067</v>
      </c>
      <c r="F796" s="822" t="s">
        <v>2043</v>
      </c>
      <c r="G796" s="822" t="s">
        <v>2160</v>
      </c>
      <c r="H796" s="822" t="s">
        <v>622</v>
      </c>
      <c r="I796" s="822" t="s">
        <v>1714</v>
      </c>
      <c r="J796" s="822" t="s">
        <v>1715</v>
      </c>
      <c r="K796" s="822" t="s">
        <v>1716</v>
      </c>
      <c r="L796" s="825">
        <v>2669.75</v>
      </c>
      <c r="M796" s="825">
        <v>8009.25</v>
      </c>
      <c r="N796" s="822">
        <v>3</v>
      </c>
      <c r="O796" s="826">
        <v>2.5</v>
      </c>
      <c r="P796" s="825">
        <v>5339.5</v>
      </c>
      <c r="Q796" s="827">
        <v>0.66666666666666663</v>
      </c>
      <c r="R796" s="822">
        <v>2</v>
      </c>
      <c r="S796" s="827">
        <v>0.66666666666666663</v>
      </c>
      <c r="T796" s="826">
        <v>1.5</v>
      </c>
      <c r="U796" s="828">
        <v>0.6</v>
      </c>
    </row>
    <row r="797" spans="1:21" ht="14.45" customHeight="1" x14ac:dyDescent="0.2">
      <c r="A797" s="821">
        <v>50</v>
      </c>
      <c r="B797" s="822" t="s">
        <v>2042</v>
      </c>
      <c r="C797" s="822" t="s">
        <v>2048</v>
      </c>
      <c r="D797" s="823" t="s">
        <v>3207</v>
      </c>
      <c r="E797" s="824" t="s">
        <v>2067</v>
      </c>
      <c r="F797" s="822" t="s">
        <v>2043</v>
      </c>
      <c r="G797" s="822" t="s">
        <v>2160</v>
      </c>
      <c r="H797" s="822" t="s">
        <v>329</v>
      </c>
      <c r="I797" s="822" t="s">
        <v>3087</v>
      </c>
      <c r="J797" s="822" t="s">
        <v>1715</v>
      </c>
      <c r="K797" s="822" t="s">
        <v>1323</v>
      </c>
      <c r="L797" s="825">
        <v>873.09</v>
      </c>
      <c r="M797" s="825">
        <v>873.09</v>
      </c>
      <c r="N797" s="822">
        <v>1</v>
      </c>
      <c r="O797" s="826">
        <v>1</v>
      </c>
      <c r="P797" s="825">
        <v>873.09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50</v>
      </c>
      <c r="B798" s="822" t="s">
        <v>2042</v>
      </c>
      <c r="C798" s="822" t="s">
        <v>2048</v>
      </c>
      <c r="D798" s="823" t="s">
        <v>3207</v>
      </c>
      <c r="E798" s="824" t="s">
        <v>2067</v>
      </c>
      <c r="F798" s="822" t="s">
        <v>2043</v>
      </c>
      <c r="G798" s="822" t="s">
        <v>2442</v>
      </c>
      <c r="H798" s="822" t="s">
        <v>329</v>
      </c>
      <c r="I798" s="822" t="s">
        <v>2881</v>
      </c>
      <c r="J798" s="822" t="s">
        <v>2444</v>
      </c>
      <c r="K798" s="822" t="s">
        <v>2882</v>
      </c>
      <c r="L798" s="825">
        <v>654.95000000000005</v>
      </c>
      <c r="M798" s="825">
        <v>1309.9000000000001</v>
      </c>
      <c r="N798" s="822">
        <v>2</v>
      </c>
      <c r="O798" s="826">
        <v>1</v>
      </c>
      <c r="P798" s="825">
        <v>654.95000000000005</v>
      </c>
      <c r="Q798" s="827">
        <v>0.5</v>
      </c>
      <c r="R798" s="822">
        <v>1</v>
      </c>
      <c r="S798" s="827">
        <v>0.5</v>
      </c>
      <c r="T798" s="826">
        <v>0.5</v>
      </c>
      <c r="U798" s="828">
        <v>0.5</v>
      </c>
    </row>
    <row r="799" spans="1:21" ht="14.45" customHeight="1" x14ac:dyDescent="0.2">
      <c r="A799" s="821">
        <v>50</v>
      </c>
      <c r="B799" s="822" t="s">
        <v>2042</v>
      </c>
      <c r="C799" s="822" t="s">
        <v>2048</v>
      </c>
      <c r="D799" s="823" t="s">
        <v>3207</v>
      </c>
      <c r="E799" s="824" t="s">
        <v>2067</v>
      </c>
      <c r="F799" s="822" t="s">
        <v>2043</v>
      </c>
      <c r="G799" s="822" t="s">
        <v>2442</v>
      </c>
      <c r="H799" s="822" t="s">
        <v>329</v>
      </c>
      <c r="I799" s="822" t="s">
        <v>2883</v>
      </c>
      <c r="J799" s="822" t="s">
        <v>2444</v>
      </c>
      <c r="K799" s="822" t="s">
        <v>2884</v>
      </c>
      <c r="L799" s="825">
        <v>544.38</v>
      </c>
      <c r="M799" s="825">
        <v>1088.76</v>
      </c>
      <c r="N799" s="822">
        <v>2</v>
      </c>
      <c r="O799" s="826">
        <v>2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2042</v>
      </c>
      <c r="C800" s="822" t="s">
        <v>2048</v>
      </c>
      <c r="D800" s="823" t="s">
        <v>3207</v>
      </c>
      <c r="E800" s="824" t="s">
        <v>2067</v>
      </c>
      <c r="F800" s="822" t="s">
        <v>2043</v>
      </c>
      <c r="G800" s="822" t="s">
        <v>2442</v>
      </c>
      <c r="H800" s="822" t="s">
        <v>329</v>
      </c>
      <c r="I800" s="822" t="s">
        <v>2885</v>
      </c>
      <c r="J800" s="822" t="s">
        <v>2444</v>
      </c>
      <c r="K800" s="822" t="s">
        <v>2886</v>
      </c>
      <c r="L800" s="825">
        <v>327.49</v>
      </c>
      <c r="M800" s="825">
        <v>327.49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2042</v>
      </c>
      <c r="C801" s="822" t="s">
        <v>2048</v>
      </c>
      <c r="D801" s="823" t="s">
        <v>3207</v>
      </c>
      <c r="E801" s="824" t="s">
        <v>2067</v>
      </c>
      <c r="F801" s="822" t="s">
        <v>2043</v>
      </c>
      <c r="G801" s="822" t="s">
        <v>2442</v>
      </c>
      <c r="H801" s="822" t="s">
        <v>329</v>
      </c>
      <c r="I801" s="822" t="s">
        <v>3088</v>
      </c>
      <c r="J801" s="822" t="s">
        <v>2444</v>
      </c>
      <c r="K801" s="822" t="s">
        <v>3089</v>
      </c>
      <c r="L801" s="825">
        <v>438.06</v>
      </c>
      <c r="M801" s="825">
        <v>438.06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50</v>
      </c>
      <c r="B802" s="822" t="s">
        <v>2042</v>
      </c>
      <c r="C802" s="822" t="s">
        <v>2048</v>
      </c>
      <c r="D802" s="823" t="s">
        <v>3207</v>
      </c>
      <c r="E802" s="824" t="s">
        <v>2067</v>
      </c>
      <c r="F802" s="822" t="s">
        <v>2043</v>
      </c>
      <c r="G802" s="822" t="s">
        <v>2083</v>
      </c>
      <c r="H802" s="822" t="s">
        <v>329</v>
      </c>
      <c r="I802" s="822" t="s">
        <v>2551</v>
      </c>
      <c r="J802" s="822" t="s">
        <v>2085</v>
      </c>
      <c r="K802" s="822" t="s">
        <v>2552</v>
      </c>
      <c r="L802" s="825">
        <v>299.83999999999997</v>
      </c>
      <c r="M802" s="825">
        <v>599.67999999999995</v>
      </c>
      <c r="N802" s="822">
        <v>2</v>
      </c>
      <c r="O802" s="826">
        <v>2</v>
      </c>
      <c r="P802" s="825">
        <v>599.67999999999995</v>
      </c>
      <c r="Q802" s="827">
        <v>1</v>
      </c>
      <c r="R802" s="822">
        <v>2</v>
      </c>
      <c r="S802" s="827">
        <v>1</v>
      </c>
      <c r="T802" s="826">
        <v>2</v>
      </c>
      <c r="U802" s="828">
        <v>1</v>
      </c>
    </row>
    <row r="803" spans="1:21" ht="14.45" customHeight="1" x14ac:dyDescent="0.2">
      <c r="A803" s="821">
        <v>50</v>
      </c>
      <c r="B803" s="822" t="s">
        <v>2042</v>
      </c>
      <c r="C803" s="822" t="s">
        <v>2048</v>
      </c>
      <c r="D803" s="823" t="s">
        <v>3207</v>
      </c>
      <c r="E803" s="824" t="s">
        <v>2067</v>
      </c>
      <c r="F803" s="822" t="s">
        <v>2043</v>
      </c>
      <c r="G803" s="822" t="s">
        <v>2357</v>
      </c>
      <c r="H803" s="822" t="s">
        <v>329</v>
      </c>
      <c r="I803" s="822" t="s">
        <v>2358</v>
      </c>
      <c r="J803" s="822" t="s">
        <v>2359</v>
      </c>
      <c r="K803" s="822" t="s">
        <v>2360</v>
      </c>
      <c r="L803" s="825">
        <v>83.38</v>
      </c>
      <c r="M803" s="825">
        <v>583.66</v>
      </c>
      <c r="N803" s="822">
        <v>7</v>
      </c>
      <c r="O803" s="826">
        <v>3</v>
      </c>
      <c r="P803" s="825">
        <v>83.38</v>
      </c>
      <c r="Q803" s="827">
        <v>0.14285714285714285</v>
      </c>
      <c r="R803" s="822">
        <v>1</v>
      </c>
      <c r="S803" s="827">
        <v>0.14285714285714285</v>
      </c>
      <c r="T803" s="826">
        <v>1</v>
      </c>
      <c r="U803" s="828">
        <v>0.33333333333333331</v>
      </c>
    </row>
    <row r="804" spans="1:21" ht="14.45" customHeight="1" x14ac:dyDescent="0.2">
      <c r="A804" s="821">
        <v>50</v>
      </c>
      <c r="B804" s="822" t="s">
        <v>2042</v>
      </c>
      <c r="C804" s="822" t="s">
        <v>2048</v>
      </c>
      <c r="D804" s="823" t="s">
        <v>3207</v>
      </c>
      <c r="E804" s="824" t="s">
        <v>2067</v>
      </c>
      <c r="F804" s="822" t="s">
        <v>2043</v>
      </c>
      <c r="G804" s="822" t="s">
        <v>2079</v>
      </c>
      <c r="H804" s="822" t="s">
        <v>622</v>
      </c>
      <c r="I804" s="822" t="s">
        <v>1812</v>
      </c>
      <c r="J804" s="822" t="s">
        <v>1192</v>
      </c>
      <c r="K804" s="822" t="s">
        <v>1813</v>
      </c>
      <c r="L804" s="825">
        <v>154.36000000000001</v>
      </c>
      <c r="M804" s="825">
        <v>308.72000000000003</v>
      </c>
      <c r="N804" s="822">
        <v>2</v>
      </c>
      <c r="O804" s="826">
        <v>1</v>
      </c>
      <c r="P804" s="825">
        <v>308.72000000000003</v>
      </c>
      <c r="Q804" s="827">
        <v>1</v>
      </c>
      <c r="R804" s="822">
        <v>2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50</v>
      </c>
      <c r="B805" s="822" t="s">
        <v>2042</v>
      </c>
      <c r="C805" s="822" t="s">
        <v>2048</v>
      </c>
      <c r="D805" s="823" t="s">
        <v>3207</v>
      </c>
      <c r="E805" s="824" t="s">
        <v>2067</v>
      </c>
      <c r="F805" s="822" t="s">
        <v>2043</v>
      </c>
      <c r="G805" s="822" t="s">
        <v>3090</v>
      </c>
      <c r="H805" s="822" t="s">
        <v>622</v>
      </c>
      <c r="I805" s="822" t="s">
        <v>3091</v>
      </c>
      <c r="J805" s="822" t="s">
        <v>3092</v>
      </c>
      <c r="K805" s="822" t="s">
        <v>3093</v>
      </c>
      <c r="L805" s="825">
        <v>212.45</v>
      </c>
      <c r="M805" s="825">
        <v>212.45</v>
      </c>
      <c r="N805" s="822">
        <v>1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50</v>
      </c>
      <c r="B806" s="822" t="s">
        <v>2042</v>
      </c>
      <c r="C806" s="822" t="s">
        <v>2048</v>
      </c>
      <c r="D806" s="823" t="s">
        <v>3207</v>
      </c>
      <c r="E806" s="824" t="s">
        <v>2067</v>
      </c>
      <c r="F806" s="822" t="s">
        <v>2043</v>
      </c>
      <c r="G806" s="822" t="s">
        <v>2361</v>
      </c>
      <c r="H806" s="822" t="s">
        <v>622</v>
      </c>
      <c r="I806" s="822" t="s">
        <v>2448</v>
      </c>
      <c r="J806" s="822" t="s">
        <v>1797</v>
      </c>
      <c r="K806" s="822" t="s">
        <v>2449</v>
      </c>
      <c r="L806" s="825">
        <v>49.08</v>
      </c>
      <c r="M806" s="825">
        <v>49.08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50</v>
      </c>
      <c r="B807" s="822" t="s">
        <v>2042</v>
      </c>
      <c r="C807" s="822" t="s">
        <v>2048</v>
      </c>
      <c r="D807" s="823" t="s">
        <v>3207</v>
      </c>
      <c r="E807" s="824" t="s">
        <v>2067</v>
      </c>
      <c r="F807" s="822" t="s">
        <v>2043</v>
      </c>
      <c r="G807" s="822" t="s">
        <v>2369</v>
      </c>
      <c r="H807" s="822" t="s">
        <v>329</v>
      </c>
      <c r="I807" s="822" t="s">
        <v>2370</v>
      </c>
      <c r="J807" s="822" t="s">
        <v>1390</v>
      </c>
      <c r="K807" s="822" t="s">
        <v>1391</v>
      </c>
      <c r="L807" s="825">
        <v>121.92</v>
      </c>
      <c r="M807" s="825">
        <v>609.6</v>
      </c>
      <c r="N807" s="822">
        <v>5</v>
      </c>
      <c r="O807" s="826">
        <v>2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50</v>
      </c>
      <c r="B808" s="822" t="s">
        <v>2042</v>
      </c>
      <c r="C808" s="822" t="s">
        <v>2048</v>
      </c>
      <c r="D808" s="823" t="s">
        <v>3207</v>
      </c>
      <c r="E808" s="824" t="s">
        <v>2067</v>
      </c>
      <c r="F808" s="822" t="s">
        <v>2044</v>
      </c>
      <c r="G808" s="822" t="s">
        <v>2371</v>
      </c>
      <c r="H808" s="822" t="s">
        <v>329</v>
      </c>
      <c r="I808" s="822" t="s">
        <v>3094</v>
      </c>
      <c r="J808" s="822" t="s">
        <v>2944</v>
      </c>
      <c r="K808" s="822"/>
      <c r="L808" s="825">
        <v>0</v>
      </c>
      <c r="M808" s="825">
        <v>0</v>
      </c>
      <c r="N808" s="822">
        <v>1</v>
      </c>
      <c r="O808" s="826">
        <v>1</v>
      </c>
      <c r="P808" s="825">
        <v>0</v>
      </c>
      <c r="Q808" s="827"/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50</v>
      </c>
      <c r="B809" s="822" t="s">
        <v>2042</v>
      </c>
      <c r="C809" s="822" t="s">
        <v>2048</v>
      </c>
      <c r="D809" s="823" t="s">
        <v>3207</v>
      </c>
      <c r="E809" s="824" t="s">
        <v>2067</v>
      </c>
      <c r="F809" s="822" t="s">
        <v>2044</v>
      </c>
      <c r="G809" s="822" t="s">
        <v>2371</v>
      </c>
      <c r="H809" s="822" t="s">
        <v>329</v>
      </c>
      <c r="I809" s="822" t="s">
        <v>3095</v>
      </c>
      <c r="J809" s="822" t="s">
        <v>2944</v>
      </c>
      <c r="K809" s="822"/>
      <c r="L809" s="825">
        <v>0</v>
      </c>
      <c r="M809" s="825">
        <v>0</v>
      </c>
      <c r="N809" s="822">
        <v>1</v>
      </c>
      <c r="O809" s="826">
        <v>1</v>
      </c>
      <c r="P809" s="825">
        <v>0</v>
      </c>
      <c r="Q809" s="827"/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50</v>
      </c>
      <c r="B810" s="822" t="s">
        <v>2042</v>
      </c>
      <c r="C810" s="822" t="s">
        <v>2048</v>
      </c>
      <c r="D810" s="823" t="s">
        <v>3207</v>
      </c>
      <c r="E810" s="824" t="s">
        <v>2067</v>
      </c>
      <c r="F810" s="822" t="s">
        <v>2045</v>
      </c>
      <c r="G810" s="822" t="s">
        <v>2371</v>
      </c>
      <c r="H810" s="822" t="s">
        <v>329</v>
      </c>
      <c r="I810" s="822" t="s">
        <v>2372</v>
      </c>
      <c r="J810" s="822" t="s">
        <v>2373</v>
      </c>
      <c r="K810" s="822" t="s">
        <v>2374</v>
      </c>
      <c r="L810" s="825">
        <v>389.82</v>
      </c>
      <c r="M810" s="825">
        <v>1559.28</v>
      </c>
      <c r="N810" s="822">
        <v>4</v>
      </c>
      <c r="O810" s="826">
        <v>4</v>
      </c>
      <c r="P810" s="825">
        <v>1559.28</v>
      </c>
      <c r="Q810" s="827">
        <v>1</v>
      </c>
      <c r="R810" s="822">
        <v>4</v>
      </c>
      <c r="S810" s="827">
        <v>1</v>
      </c>
      <c r="T810" s="826">
        <v>4</v>
      </c>
      <c r="U810" s="828">
        <v>1</v>
      </c>
    </row>
    <row r="811" spans="1:21" ht="14.45" customHeight="1" x14ac:dyDescent="0.2">
      <c r="A811" s="821">
        <v>50</v>
      </c>
      <c r="B811" s="822" t="s">
        <v>2042</v>
      </c>
      <c r="C811" s="822" t="s">
        <v>2048</v>
      </c>
      <c r="D811" s="823" t="s">
        <v>3207</v>
      </c>
      <c r="E811" s="824" t="s">
        <v>2067</v>
      </c>
      <c r="F811" s="822" t="s">
        <v>2045</v>
      </c>
      <c r="G811" s="822" t="s">
        <v>2371</v>
      </c>
      <c r="H811" s="822" t="s">
        <v>329</v>
      </c>
      <c r="I811" s="822" t="s">
        <v>2375</v>
      </c>
      <c r="J811" s="822" t="s">
        <v>2376</v>
      </c>
      <c r="K811" s="822" t="s">
        <v>2377</v>
      </c>
      <c r="L811" s="825">
        <v>389.82</v>
      </c>
      <c r="M811" s="825">
        <v>1559.28</v>
      </c>
      <c r="N811" s="822">
        <v>4</v>
      </c>
      <c r="O811" s="826">
        <v>4</v>
      </c>
      <c r="P811" s="825">
        <v>1559.28</v>
      </c>
      <c r="Q811" s="827">
        <v>1</v>
      </c>
      <c r="R811" s="822">
        <v>4</v>
      </c>
      <c r="S811" s="827">
        <v>1</v>
      </c>
      <c r="T811" s="826">
        <v>4</v>
      </c>
      <c r="U811" s="828">
        <v>1</v>
      </c>
    </row>
    <row r="812" spans="1:21" ht="14.45" customHeight="1" x14ac:dyDescent="0.2">
      <c r="A812" s="821">
        <v>50</v>
      </c>
      <c r="B812" s="822" t="s">
        <v>2042</v>
      </c>
      <c r="C812" s="822" t="s">
        <v>2048</v>
      </c>
      <c r="D812" s="823" t="s">
        <v>3207</v>
      </c>
      <c r="E812" s="824" t="s">
        <v>2067</v>
      </c>
      <c r="F812" s="822" t="s">
        <v>2045</v>
      </c>
      <c r="G812" s="822" t="s">
        <v>2371</v>
      </c>
      <c r="H812" s="822" t="s">
        <v>329</v>
      </c>
      <c r="I812" s="822" t="s">
        <v>2378</v>
      </c>
      <c r="J812" s="822" t="s">
        <v>2379</v>
      </c>
      <c r="K812" s="822" t="s">
        <v>2380</v>
      </c>
      <c r="L812" s="825">
        <v>389.82</v>
      </c>
      <c r="M812" s="825">
        <v>2728.7400000000002</v>
      </c>
      <c r="N812" s="822">
        <v>7</v>
      </c>
      <c r="O812" s="826">
        <v>7</v>
      </c>
      <c r="P812" s="825">
        <v>2338.92</v>
      </c>
      <c r="Q812" s="827">
        <v>0.8571428571428571</v>
      </c>
      <c r="R812" s="822">
        <v>6</v>
      </c>
      <c r="S812" s="827">
        <v>0.8571428571428571</v>
      </c>
      <c r="T812" s="826">
        <v>6</v>
      </c>
      <c r="U812" s="828">
        <v>0.8571428571428571</v>
      </c>
    </row>
    <row r="813" spans="1:21" ht="14.45" customHeight="1" x14ac:dyDescent="0.2">
      <c r="A813" s="821">
        <v>50</v>
      </c>
      <c r="B813" s="822" t="s">
        <v>2042</v>
      </c>
      <c r="C813" s="822" t="s">
        <v>2048</v>
      </c>
      <c r="D813" s="823" t="s">
        <v>3207</v>
      </c>
      <c r="E813" s="824" t="s">
        <v>2067</v>
      </c>
      <c r="F813" s="822" t="s">
        <v>2045</v>
      </c>
      <c r="G813" s="822" t="s">
        <v>2371</v>
      </c>
      <c r="H813" s="822" t="s">
        <v>329</v>
      </c>
      <c r="I813" s="822" t="s">
        <v>2381</v>
      </c>
      <c r="J813" s="822" t="s">
        <v>2382</v>
      </c>
      <c r="K813" s="822" t="s">
        <v>2383</v>
      </c>
      <c r="L813" s="825">
        <v>39.1</v>
      </c>
      <c r="M813" s="825">
        <v>2072.3000000000002</v>
      </c>
      <c r="N813" s="822">
        <v>53</v>
      </c>
      <c r="O813" s="826">
        <v>14</v>
      </c>
      <c r="P813" s="825">
        <v>1915.9000000000003</v>
      </c>
      <c r="Q813" s="827">
        <v>0.92452830188679258</v>
      </c>
      <c r="R813" s="822">
        <v>49</v>
      </c>
      <c r="S813" s="827">
        <v>0.92452830188679247</v>
      </c>
      <c r="T813" s="826">
        <v>13</v>
      </c>
      <c r="U813" s="828">
        <v>0.9285714285714286</v>
      </c>
    </row>
    <row r="814" spans="1:21" ht="14.45" customHeight="1" x14ac:dyDescent="0.2">
      <c r="A814" s="821">
        <v>50</v>
      </c>
      <c r="B814" s="822" t="s">
        <v>2042</v>
      </c>
      <c r="C814" s="822" t="s">
        <v>2048</v>
      </c>
      <c r="D814" s="823" t="s">
        <v>3207</v>
      </c>
      <c r="E814" s="824" t="s">
        <v>2067</v>
      </c>
      <c r="F814" s="822" t="s">
        <v>2045</v>
      </c>
      <c r="G814" s="822" t="s">
        <v>2371</v>
      </c>
      <c r="H814" s="822" t="s">
        <v>329</v>
      </c>
      <c r="I814" s="822" t="s">
        <v>2384</v>
      </c>
      <c r="J814" s="822" t="s">
        <v>2382</v>
      </c>
      <c r="K814" s="822" t="s">
        <v>2385</v>
      </c>
      <c r="L814" s="825">
        <v>49.02</v>
      </c>
      <c r="M814" s="825">
        <v>1764.7199999999998</v>
      </c>
      <c r="N814" s="822">
        <v>36</v>
      </c>
      <c r="O814" s="826">
        <v>9</v>
      </c>
      <c r="P814" s="825">
        <v>1764.7199999999998</v>
      </c>
      <c r="Q814" s="827">
        <v>1</v>
      </c>
      <c r="R814" s="822">
        <v>36</v>
      </c>
      <c r="S814" s="827">
        <v>1</v>
      </c>
      <c r="T814" s="826">
        <v>9</v>
      </c>
      <c r="U814" s="828">
        <v>1</v>
      </c>
    </row>
    <row r="815" spans="1:21" ht="14.45" customHeight="1" x14ac:dyDescent="0.2">
      <c r="A815" s="821">
        <v>50</v>
      </c>
      <c r="B815" s="822" t="s">
        <v>2042</v>
      </c>
      <c r="C815" s="822" t="s">
        <v>2048</v>
      </c>
      <c r="D815" s="823" t="s">
        <v>3207</v>
      </c>
      <c r="E815" s="824" t="s">
        <v>2068</v>
      </c>
      <c r="F815" s="822" t="s">
        <v>2043</v>
      </c>
      <c r="G815" s="822" t="s">
        <v>2786</v>
      </c>
      <c r="H815" s="822" t="s">
        <v>329</v>
      </c>
      <c r="I815" s="822" t="s">
        <v>3096</v>
      </c>
      <c r="J815" s="822" t="s">
        <v>3097</v>
      </c>
      <c r="K815" s="822" t="s">
        <v>3098</v>
      </c>
      <c r="L815" s="825">
        <v>0</v>
      </c>
      <c r="M815" s="825">
        <v>0</v>
      </c>
      <c r="N815" s="822">
        <v>1</v>
      </c>
      <c r="O815" s="826">
        <v>1</v>
      </c>
      <c r="P815" s="825">
        <v>0</v>
      </c>
      <c r="Q815" s="827"/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50</v>
      </c>
      <c r="B816" s="822" t="s">
        <v>2042</v>
      </c>
      <c r="C816" s="822" t="s">
        <v>2048</v>
      </c>
      <c r="D816" s="823" t="s">
        <v>3207</v>
      </c>
      <c r="E816" s="824" t="s">
        <v>2068</v>
      </c>
      <c r="F816" s="822" t="s">
        <v>2043</v>
      </c>
      <c r="G816" s="822" t="s">
        <v>2786</v>
      </c>
      <c r="H816" s="822" t="s">
        <v>329</v>
      </c>
      <c r="I816" s="822" t="s">
        <v>3099</v>
      </c>
      <c r="J816" s="822" t="s">
        <v>3100</v>
      </c>
      <c r="K816" s="822" t="s">
        <v>3098</v>
      </c>
      <c r="L816" s="825">
        <v>0</v>
      </c>
      <c r="M816" s="825">
        <v>0</v>
      </c>
      <c r="N816" s="822">
        <v>6</v>
      </c>
      <c r="O816" s="826">
        <v>4</v>
      </c>
      <c r="P816" s="825">
        <v>0</v>
      </c>
      <c r="Q816" s="827"/>
      <c r="R816" s="822">
        <v>3</v>
      </c>
      <c r="S816" s="827">
        <v>0.5</v>
      </c>
      <c r="T816" s="826">
        <v>2</v>
      </c>
      <c r="U816" s="828">
        <v>0.5</v>
      </c>
    </row>
    <row r="817" spans="1:21" ht="14.45" customHeight="1" x14ac:dyDescent="0.2">
      <c r="A817" s="821">
        <v>50</v>
      </c>
      <c r="B817" s="822" t="s">
        <v>2042</v>
      </c>
      <c r="C817" s="822" t="s">
        <v>2048</v>
      </c>
      <c r="D817" s="823" t="s">
        <v>3207</v>
      </c>
      <c r="E817" s="824" t="s">
        <v>2068</v>
      </c>
      <c r="F817" s="822" t="s">
        <v>2043</v>
      </c>
      <c r="G817" s="822" t="s">
        <v>2079</v>
      </c>
      <c r="H817" s="822" t="s">
        <v>622</v>
      </c>
      <c r="I817" s="822" t="s">
        <v>1812</v>
      </c>
      <c r="J817" s="822" t="s">
        <v>1192</v>
      </c>
      <c r="K817" s="822" t="s">
        <v>1813</v>
      </c>
      <c r="L817" s="825">
        <v>154.36000000000001</v>
      </c>
      <c r="M817" s="825">
        <v>154.36000000000001</v>
      </c>
      <c r="N817" s="822">
        <v>1</v>
      </c>
      <c r="O817" s="826">
        <v>1</v>
      </c>
      <c r="P817" s="825">
        <v>154.36000000000001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50</v>
      </c>
      <c r="B818" s="822" t="s">
        <v>2042</v>
      </c>
      <c r="C818" s="822" t="s">
        <v>2048</v>
      </c>
      <c r="D818" s="823" t="s">
        <v>3207</v>
      </c>
      <c r="E818" s="824" t="s">
        <v>2068</v>
      </c>
      <c r="F818" s="822" t="s">
        <v>2043</v>
      </c>
      <c r="G818" s="822" t="s">
        <v>2079</v>
      </c>
      <c r="H818" s="822" t="s">
        <v>329</v>
      </c>
      <c r="I818" s="822" t="s">
        <v>3101</v>
      </c>
      <c r="J818" s="822" t="s">
        <v>3102</v>
      </c>
      <c r="K818" s="822" t="s">
        <v>3103</v>
      </c>
      <c r="L818" s="825">
        <v>75.73</v>
      </c>
      <c r="M818" s="825">
        <v>75.73</v>
      </c>
      <c r="N818" s="822">
        <v>1</v>
      </c>
      <c r="O818" s="826">
        <v>1</v>
      </c>
      <c r="P818" s="825">
        <v>75.73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50</v>
      </c>
      <c r="B819" s="822" t="s">
        <v>2042</v>
      </c>
      <c r="C819" s="822" t="s">
        <v>2048</v>
      </c>
      <c r="D819" s="823" t="s">
        <v>3207</v>
      </c>
      <c r="E819" s="824" t="s">
        <v>2057</v>
      </c>
      <c r="F819" s="822" t="s">
        <v>2043</v>
      </c>
      <c r="G819" s="822" t="s">
        <v>2095</v>
      </c>
      <c r="H819" s="822" t="s">
        <v>329</v>
      </c>
      <c r="I819" s="822" t="s">
        <v>2570</v>
      </c>
      <c r="J819" s="822" t="s">
        <v>2571</v>
      </c>
      <c r="K819" s="822" t="s">
        <v>632</v>
      </c>
      <c r="L819" s="825">
        <v>72.55</v>
      </c>
      <c r="M819" s="825">
        <v>72.55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50</v>
      </c>
      <c r="B820" s="822" t="s">
        <v>2042</v>
      </c>
      <c r="C820" s="822" t="s">
        <v>2048</v>
      </c>
      <c r="D820" s="823" t="s">
        <v>3207</v>
      </c>
      <c r="E820" s="824" t="s">
        <v>2057</v>
      </c>
      <c r="F820" s="822" t="s">
        <v>2043</v>
      </c>
      <c r="G820" s="822" t="s">
        <v>2096</v>
      </c>
      <c r="H820" s="822" t="s">
        <v>622</v>
      </c>
      <c r="I820" s="822" t="s">
        <v>1889</v>
      </c>
      <c r="J820" s="822" t="s">
        <v>1890</v>
      </c>
      <c r="K820" s="822" t="s">
        <v>1891</v>
      </c>
      <c r="L820" s="825">
        <v>11.71</v>
      </c>
      <c r="M820" s="825">
        <v>23.42</v>
      </c>
      <c r="N820" s="822">
        <v>2</v>
      </c>
      <c r="O820" s="826">
        <v>1.5</v>
      </c>
      <c r="P820" s="825">
        <v>11.71</v>
      </c>
      <c r="Q820" s="827">
        <v>0.5</v>
      </c>
      <c r="R820" s="822">
        <v>1</v>
      </c>
      <c r="S820" s="827">
        <v>0.5</v>
      </c>
      <c r="T820" s="826">
        <v>0.5</v>
      </c>
      <c r="U820" s="828">
        <v>0.33333333333333331</v>
      </c>
    </row>
    <row r="821" spans="1:21" ht="14.45" customHeight="1" x14ac:dyDescent="0.2">
      <c r="A821" s="821">
        <v>50</v>
      </c>
      <c r="B821" s="822" t="s">
        <v>2042</v>
      </c>
      <c r="C821" s="822" t="s">
        <v>2048</v>
      </c>
      <c r="D821" s="823" t="s">
        <v>3207</v>
      </c>
      <c r="E821" s="824" t="s">
        <v>2057</v>
      </c>
      <c r="F821" s="822" t="s">
        <v>2043</v>
      </c>
      <c r="G821" s="822" t="s">
        <v>2099</v>
      </c>
      <c r="H821" s="822" t="s">
        <v>622</v>
      </c>
      <c r="I821" s="822" t="s">
        <v>1722</v>
      </c>
      <c r="J821" s="822" t="s">
        <v>742</v>
      </c>
      <c r="K821" s="822" t="s">
        <v>1723</v>
      </c>
      <c r="L821" s="825">
        <v>80.010000000000005</v>
      </c>
      <c r="M821" s="825">
        <v>320.04000000000002</v>
      </c>
      <c r="N821" s="822">
        <v>4</v>
      </c>
      <c r="O821" s="826">
        <v>3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50</v>
      </c>
      <c r="B822" s="822" t="s">
        <v>2042</v>
      </c>
      <c r="C822" s="822" t="s">
        <v>2048</v>
      </c>
      <c r="D822" s="823" t="s">
        <v>3207</v>
      </c>
      <c r="E822" s="824" t="s">
        <v>2057</v>
      </c>
      <c r="F822" s="822" t="s">
        <v>2043</v>
      </c>
      <c r="G822" s="822" t="s">
        <v>2173</v>
      </c>
      <c r="H822" s="822" t="s">
        <v>622</v>
      </c>
      <c r="I822" s="822" t="s">
        <v>2176</v>
      </c>
      <c r="J822" s="822" t="s">
        <v>1954</v>
      </c>
      <c r="K822" s="822" t="s">
        <v>1773</v>
      </c>
      <c r="L822" s="825">
        <v>31.09</v>
      </c>
      <c r="M822" s="825">
        <v>31.09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50</v>
      </c>
      <c r="B823" s="822" t="s">
        <v>2042</v>
      </c>
      <c r="C823" s="822" t="s">
        <v>2048</v>
      </c>
      <c r="D823" s="823" t="s">
        <v>3207</v>
      </c>
      <c r="E823" s="824" t="s">
        <v>2057</v>
      </c>
      <c r="F823" s="822" t="s">
        <v>2043</v>
      </c>
      <c r="G823" s="822" t="s">
        <v>2173</v>
      </c>
      <c r="H823" s="822" t="s">
        <v>329</v>
      </c>
      <c r="I823" s="822" t="s">
        <v>3104</v>
      </c>
      <c r="J823" s="822" t="s">
        <v>3105</v>
      </c>
      <c r="K823" s="822" t="s">
        <v>1773</v>
      </c>
      <c r="L823" s="825">
        <v>31.09</v>
      </c>
      <c r="M823" s="825">
        <v>31.09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50</v>
      </c>
      <c r="B824" s="822" t="s">
        <v>2042</v>
      </c>
      <c r="C824" s="822" t="s">
        <v>2048</v>
      </c>
      <c r="D824" s="823" t="s">
        <v>3207</v>
      </c>
      <c r="E824" s="824" t="s">
        <v>2057</v>
      </c>
      <c r="F824" s="822" t="s">
        <v>2043</v>
      </c>
      <c r="G824" s="822" t="s">
        <v>2087</v>
      </c>
      <c r="H824" s="822" t="s">
        <v>622</v>
      </c>
      <c r="I824" s="822" t="s">
        <v>1956</v>
      </c>
      <c r="J824" s="822" t="s">
        <v>1783</v>
      </c>
      <c r="K824" s="822" t="s">
        <v>1957</v>
      </c>
      <c r="L824" s="825">
        <v>220.53</v>
      </c>
      <c r="M824" s="825">
        <v>1764.24</v>
      </c>
      <c r="N824" s="822">
        <v>8</v>
      </c>
      <c r="O824" s="826">
        <v>6</v>
      </c>
      <c r="P824" s="825">
        <v>220.53</v>
      </c>
      <c r="Q824" s="827">
        <v>0.125</v>
      </c>
      <c r="R824" s="822">
        <v>1</v>
      </c>
      <c r="S824" s="827">
        <v>0.125</v>
      </c>
      <c r="T824" s="826">
        <v>0.5</v>
      </c>
      <c r="U824" s="828">
        <v>8.3333333333333329E-2</v>
      </c>
    </row>
    <row r="825" spans="1:21" ht="14.45" customHeight="1" x14ac:dyDescent="0.2">
      <c r="A825" s="821">
        <v>50</v>
      </c>
      <c r="B825" s="822" t="s">
        <v>2042</v>
      </c>
      <c r="C825" s="822" t="s">
        <v>2048</v>
      </c>
      <c r="D825" s="823" t="s">
        <v>3207</v>
      </c>
      <c r="E825" s="824" t="s">
        <v>2057</v>
      </c>
      <c r="F825" s="822" t="s">
        <v>2043</v>
      </c>
      <c r="G825" s="822" t="s">
        <v>2087</v>
      </c>
      <c r="H825" s="822" t="s">
        <v>622</v>
      </c>
      <c r="I825" s="822" t="s">
        <v>1956</v>
      </c>
      <c r="J825" s="822" t="s">
        <v>1783</v>
      </c>
      <c r="K825" s="822" t="s">
        <v>1957</v>
      </c>
      <c r="L825" s="825">
        <v>130.51</v>
      </c>
      <c r="M825" s="825">
        <v>391.53</v>
      </c>
      <c r="N825" s="822">
        <v>3</v>
      </c>
      <c r="O825" s="826">
        <v>1.5</v>
      </c>
      <c r="P825" s="825">
        <v>130.51</v>
      </c>
      <c r="Q825" s="827">
        <v>0.33333333333333331</v>
      </c>
      <c r="R825" s="822">
        <v>1</v>
      </c>
      <c r="S825" s="827">
        <v>0.33333333333333331</v>
      </c>
      <c r="T825" s="826">
        <v>0.5</v>
      </c>
      <c r="U825" s="828">
        <v>0.33333333333333331</v>
      </c>
    </row>
    <row r="826" spans="1:21" ht="14.45" customHeight="1" x14ac:dyDescent="0.2">
      <c r="A826" s="821">
        <v>50</v>
      </c>
      <c r="B826" s="822" t="s">
        <v>2042</v>
      </c>
      <c r="C826" s="822" t="s">
        <v>2048</v>
      </c>
      <c r="D826" s="823" t="s">
        <v>3207</v>
      </c>
      <c r="E826" s="824" t="s">
        <v>2057</v>
      </c>
      <c r="F826" s="822" t="s">
        <v>2043</v>
      </c>
      <c r="G826" s="822" t="s">
        <v>2087</v>
      </c>
      <c r="H826" s="822" t="s">
        <v>329</v>
      </c>
      <c r="I826" s="822" t="s">
        <v>1782</v>
      </c>
      <c r="J826" s="822" t="s">
        <v>1783</v>
      </c>
      <c r="K826" s="822" t="s">
        <v>1784</v>
      </c>
      <c r="L826" s="825">
        <v>143.35</v>
      </c>
      <c r="M826" s="825">
        <v>143.35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50</v>
      </c>
      <c r="B827" s="822" t="s">
        <v>2042</v>
      </c>
      <c r="C827" s="822" t="s">
        <v>2048</v>
      </c>
      <c r="D827" s="823" t="s">
        <v>3207</v>
      </c>
      <c r="E827" s="824" t="s">
        <v>2057</v>
      </c>
      <c r="F827" s="822" t="s">
        <v>2043</v>
      </c>
      <c r="G827" s="822" t="s">
        <v>2087</v>
      </c>
      <c r="H827" s="822" t="s">
        <v>329</v>
      </c>
      <c r="I827" s="822" t="s">
        <v>1782</v>
      </c>
      <c r="J827" s="822" t="s">
        <v>1783</v>
      </c>
      <c r="K827" s="822" t="s">
        <v>1784</v>
      </c>
      <c r="L827" s="825">
        <v>84.83</v>
      </c>
      <c r="M827" s="825">
        <v>254.49</v>
      </c>
      <c r="N827" s="822">
        <v>3</v>
      </c>
      <c r="O827" s="826">
        <v>1.5</v>
      </c>
      <c r="P827" s="825">
        <v>84.83</v>
      </c>
      <c r="Q827" s="827">
        <v>0.33333333333333331</v>
      </c>
      <c r="R827" s="822">
        <v>1</v>
      </c>
      <c r="S827" s="827">
        <v>0.33333333333333331</v>
      </c>
      <c r="T827" s="826">
        <v>0.5</v>
      </c>
      <c r="U827" s="828">
        <v>0.33333333333333331</v>
      </c>
    </row>
    <row r="828" spans="1:21" ht="14.45" customHeight="1" x14ac:dyDescent="0.2">
      <c r="A828" s="821">
        <v>50</v>
      </c>
      <c r="B828" s="822" t="s">
        <v>2042</v>
      </c>
      <c r="C828" s="822" t="s">
        <v>2048</v>
      </c>
      <c r="D828" s="823" t="s">
        <v>3207</v>
      </c>
      <c r="E828" s="824" t="s">
        <v>2057</v>
      </c>
      <c r="F828" s="822" t="s">
        <v>2043</v>
      </c>
      <c r="G828" s="822" t="s">
        <v>2087</v>
      </c>
      <c r="H828" s="822" t="s">
        <v>329</v>
      </c>
      <c r="I828" s="822" t="s">
        <v>2187</v>
      </c>
      <c r="J828" s="822" t="s">
        <v>2184</v>
      </c>
      <c r="K828" s="822" t="s">
        <v>1957</v>
      </c>
      <c r="L828" s="825">
        <v>220.53</v>
      </c>
      <c r="M828" s="825">
        <v>220.53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2042</v>
      </c>
      <c r="C829" s="822" t="s">
        <v>2048</v>
      </c>
      <c r="D829" s="823" t="s">
        <v>3207</v>
      </c>
      <c r="E829" s="824" t="s">
        <v>2057</v>
      </c>
      <c r="F829" s="822" t="s">
        <v>2043</v>
      </c>
      <c r="G829" s="822" t="s">
        <v>2087</v>
      </c>
      <c r="H829" s="822" t="s">
        <v>329</v>
      </c>
      <c r="I829" s="822" t="s">
        <v>2995</v>
      </c>
      <c r="J829" s="822" t="s">
        <v>1780</v>
      </c>
      <c r="K829" s="822" t="s">
        <v>1784</v>
      </c>
      <c r="L829" s="825">
        <v>84.83</v>
      </c>
      <c r="M829" s="825">
        <v>84.83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2042</v>
      </c>
      <c r="C830" s="822" t="s">
        <v>2048</v>
      </c>
      <c r="D830" s="823" t="s">
        <v>3207</v>
      </c>
      <c r="E830" s="824" t="s">
        <v>2057</v>
      </c>
      <c r="F830" s="822" t="s">
        <v>2043</v>
      </c>
      <c r="G830" s="822" t="s">
        <v>3106</v>
      </c>
      <c r="H830" s="822" t="s">
        <v>329</v>
      </c>
      <c r="I830" s="822" t="s">
        <v>3107</v>
      </c>
      <c r="J830" s="822" t="s">
        <v>3108</v>
      </c>
      <c r="K830" s="822" t="s">
        <v>3109</v>
      </c>
      <c r="L830" s="825">
        <v>29.39</v>
      </c>
      <c r="M830" s="825">
        <v>29.39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2042</v>
      </c>
      <c r="C831" s="822" t="s">
        <v>2048</v>
      </c>
      <c r="D831" s="823" t="s">
        <v>3207</v>
      </c>
      <c r="E831" s="824" t="s">
        <v>2057</v>
      </c>
      <c r="F831" s="822" t="s">
        <v>2043</v>
      </c>
      <c r="G831" s="822" t="s">
        <v>2069</v>
      </c>
      <c r="H831" s="822" t="s">
        <v>329</v>
      </c>
      <c r="I831" s="822" t="s">
        <v>2100</v>
      </c>
      <c r="J831" s="822" t="s">
        <v>2101</v>
      </c>
      <c r="K831" s="822" t="s">
        <v>2102</v>
      </c>
      <c r="L831" s="825">
        <v>16.38</v>
      </c>
      <c r="M831" s="825">
        <v>16.38</v>
      </c>
      <c r="N831" s="822">
        <v>1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2042</v>
      </c>
      <c r="C832" s="822" t="s">
        <v>2048</v>
      </c>
      <c r="D832" s="823" t="s">
        <v>3207</v>
      </c>
      <c r="E832" s="824" t="s">
        <v>2057</v>
      </c>
      <c r="F832" s="822" t="s">
        <v>2043</v>
      </c>
      <c r="G832" s="822" t="s">
        <v>2069</v>
      </c>
      <c r="H832" s="822" t="s">
        <v>329</v>
      </c>
      <c r="I832" s="822" t="s">
        <v>2103</v>
      </c>
      <c r="J832" s="822" t="s">
        <v>2104</v>
      </c>
      <c r="K832" s="822" t="s">
        <v>2078</v>
      </c>
      <c r="L832" s="825">
        <v>35.11</v>
      </c>
      <c r="M832" s="825">
        <v>35.11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2042</v>
      </c>
      <c r="C833" s="822" t="s">
        <v>2048</v>
      </c>
      <c r="D833" s="823" t="s">
        <v>3207</v>
      </c>
      <c r="E833" s="824" t="s">
        <v>2057</v>
      </c>
      <c r="F833" s="822" t="s">
        <v>2043</v>
      </c>
      <c r="G833" s="822" t="s">
        <v>2069</v>
      </c>
      <c r="H833" s="822" t="s">
        <v>622</v>
      </c>
      <c r="I833" s="822" t="s">
        <v>1758</v>
      </c>
      <c r="J833" s="822" t="s">
        <v>695</v>
      </c>
      <c r="K833" s="822" t="s">
        <v>698</v>
      </c>
      <c r="L833" s="825">
        <v>17.559999999999999</v>
      </c>
      <c r="M833" s="825">
        <v>210.72</v>
      </c>
      <c r="N833" s="822">
        <v>12</v>
      </c>
      <c r="O833" s="826">
        <v>7.5</v>
      </c>
      <c r="P833" s="825">
        <v>87.8</v>
      </c>
      <c r="Q833" s="827">
        <v>0.41666666666666663</v>
      </c>
      <c r="R833" s="822">
        <v>5</v>
      </c>
      <c r="S833" s="827">
        <v>0.41666666666666669</v>
      </c>
      <c r="T833" s="826">
        <v>3.5</v>
      </c>
      <c r="U833" s="828">
        <v>0.46666666666666667</v>
      </c>
    </row>
    <row r="834" spans="1:21" ht="14.45" customHeight="1" x14ac:dyDescent="0.2">
      <c r="A834" s="821">
        <v>50</v>
      </c>
      <c r="B834" s="822" t="s">
        <v>2042</v>
      </c>
      <c r="C834" s="822" t="s">
        <v>2048</v>
      </c>
      <c r="D834" s="823" t="s">
        <v>3207</v>
      </c>
      <c r="E834" s="824" t="s">
        <v>2057</v>
      </c>
      <c r="F834" s="822" t="s">
        <v>2043</v>
      </c>
      <c r="G834" s="822" t="s">
        <v>2069</v>
      </c>
      <c r="H834" s="822" t="s">
        <v>622</v>
      </c>
      <c r="I834" s="822" t="s">
        <v>2389</v>
      </c>
      <c r="J834" s="822" t="s">
        <v>695</v>
      </c>
      <c r="K834" s="822" t="s">
        <v>2078</v>
      </c>
      <c r="L834" s="825">
        <v>35.11</v>
      </c>
      <c r="M834" s="825">
        <v>105.33</v>
      </c>
      <c r="N834" s="822">
        <v>3</v>
      </c>
      <c r="O834" s="826">
        <v>2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50</v>
      </c>
      <c r="B835" s="822" t="s">
        <v>2042</v>
      </c>
      <c r="C835" s="822" t="s">
        <v>2048</v>
      </c>
      <c r="D835" s="823" t="s">
        <v>3207</v>
      </c>
      <c r="E835" s="824" t="s">
        <v>2057</v>
      </c>
      <c r="F835" s="822" t="s">
        <v>2043</v>
      </c>
      <c r="G835" s="822" t="s">
        <v>2191</v>
      </c>
      <c r="H835" s="822" t="s">
        <v>622</v>
      </c>
      <c r="I835" s="822" t="s">
        <v>3110</v>
      </c>
      <c r="J835" s="822" t="s">
        <v>2193</v>
      </c>
      <c r="K835" s="822" t="s">
        <v>726</v>
      </c>
      <c r="L835" s="825">
        <v>96.04</v>
      </c>
      <c r="M835" s="825">
        <v>96.04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2042</v>
      </c>
      <c r="C836" s="822" t="s">
        <v>2048</v>
      </c>
      <c r="D836" s="823" t="s">
        <v>3207</v>
      </c>
      <c r="E836" s="824" t="s">
        <v>2057</v>
      </c>
      <c r="F836" s="822" t="s">
        <v>2043</v>
      </c>
      <c r="G836" s="822" t="s">
        <v>2616</v>
      </c>
      <c r="H836" s="822" t="s">
        <v>329</v>
      </c>
      <c r="I836" s="822" t="s">
        <v>3111</v>
      </c>
      <c r="J836" s="822" t="s">
        <v>1312</v>
      </c>
      <c r="K836" s="822" t="s">
        <v>2011</v>
      </c>
      <c r="L836" s="825">
        <v>132</v>
      </c>
      <c r="M836" s="825">
        <v>132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2042</v>
      </c>
      <c r="C837" s="822" t="s">
        <v>2048</v>
      </c>
      <c r="D837" s="823" t="s">
        <v>3207</v>
      </c>
      <c r="E837" s="824" t="s">
        <v>2057</v>
      </c>
      <c r="F837" s="822" t="s">
        <v>2043</v>
      </c>
      <c r="G837" s="822" t="s">
        <v>3112</v>
      </c>
      <c r="H837" s="822" t="s">
        <v>622</v>
      </c>
      <c r="I837" s="822" t="s">
        <v>3113</v>
      </c>
      <c r="J837" s="822" t="s">
        <v>3114</v>
      </c>
      <c r="K837" s="822" t="s">
        <v>2743</v>
      </c>
      <c r="L837" s="825">
        <v>300.31</v>
      </c>
      <c r="M837" s="825">
        <v>300.31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2042</v>
      </c>
      <c r="C838" s="822" t="s">
        <v>2048</v>
      </c>
      <c r="D838" s="823" t="s">
        <v>3207</v>
      </c>
      <c r="E838" s="824" t="s">
        <v>2057</v>
      </c>
      <c r="F838" s="822" t="s">
        <v>2043</v>
      </c>
      <c r="G838" s="822" t="s">
        <v>2107</v>
      </c>
      <c r="H838" s="822" t="s">
        <v>622</v>
      </c>
      <c r="I838" s="822" t="s">
        <v>1944</v>
      </c>
      <c r="J838" s="822" t="s">
        <v>860</v>
      </c>
      <c r="K838" s="822" t="s">
        <v>1945</v>
      </c>
      <c r="L838" s="825">
        <v>42.51</v>
      </c>
      <c r="M838" s="825">
        <v>127.53</v>
      </c>
      <c r="N838" s="822">
        <v>3</v>
      </c>
      <c r="O838" s="826">
        <v>2</v>
      </c>
      <c r="P838" s="825">
        <v>42.51</v>
      </c>
      <c r="Q838" s="827">
        <v>0.33333333333333331</v>
      </c>
      <c r="R838" s="822">
        <v>1</v>
      </c>
      <c r="S838" s="827">
        <v>0.33333333333333331</v>
      </c>
      <c r="T838" s="826">
        <v>0.5</v>
      </c>
      <c r="U838" s="828">
        <v>0.25</v>
      </c>
    </row>
    <row r="839" spans="1:21" ht="14.45" customHeight="1" x14ac:dyDescent="0.2">
      <c r="A839" s="821">
        <v>50</v>
      </c>
      <c r="B839" s="822" t="s">
        <v>2042</v>
      </c>
      <c r="C839" s="822" t="s">
        <v>2048</v>
      </c>
      <c r="D839" s="823" t="s">
        <v>3207</v>
      </c>
      <c r="E839" s="824" t="s">
        <v>2057</v>
      </c>
      <c r="F839" s="822" t="s">
        <v>2043</v>
      </c>
      <c r="G839" s="822" t="s">
        <v>3115</v>
      </c>
      <c r="H839" s="822" t="s">
        <v>622</v>
      </c>
      <c r="I839" s="822" t="s">
        <v>1682</v>
      </c>
      <c r="J839" s="822" t="s">
        <v>1683</v>
      </c>
      <c r="K839" s="822" t="s">
        <v>1684</v>
      </c>
      <c r="L839" s="825">
        <v>20.83</v>
      </c>
      <c r="M839" s="825">
        <v>20.83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50</v>
      </c>
      <c r="B840" s="822" t="s">
        <v>2042</v>
      </c>
      <c r="C840" s="822" t="s">
        <v>2048</v>
      </c>
      <c r="D840" s="823" t="s">
        <v>3207</v>
      </c>
      <c r="E840" s="824" t="s">
        <v>2057</v>
      </c>
      <c r="F840" s="822" t="s">
        <v>2043</v>
      </c>
      <c r="G840" s="822" t="s">
        <v>2393</v>
      </c>
      <c r="H840" s="822" t="s">
        <v>329</v>
      </c>
      <c r="I840" s="822" t="s">
        <v>2658</v>
      </c>
      <c r="J840" s="822" t="s">
        <v>927</v>
      </c>
      <c r="K840" s="822" t="s">
        <v>2659</v>
      </c>
      <c r="L840" s="825">
        <v>75.05</v>
      </c>
      <c r="M840" s="825">
        <v>75.05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50</v>
      </c>
      <c r="B841" s="822" t="s">
        <v>2042</v>
      </c>
      <c r="C841" s="822" t="s">
        <v>2048</v>
      </c>
      <c r="D841" s="823" t="s">
        <v>3207</v>
      </c>
      <c r="E841" s="824" t="s">
        <v>2057</v>
      </c>
      <c r="F841" s="822" t="s">
        <v>2043</v>
      </c>
      <c r="G841" s="822" t="s">
        <v>2393</v>
      </c>
      <c r="H841" s="822" t="s">
        <v>329</v>
      </c>
      <c r="I841" s="822" t="s">
        <v>2394</v>
      </c>
      <c r="J841" s="822" t="s">
        <v>931</v>
      </c>
      <c r="K841" s="822" t="s">
        <v>2395</v>
      </c>
      <c r="L841" s="825">
        <v>45.03</v>
      </c>
      <c r="M841" s="825">
        <v>90.06</v>
      </c>
      <c r="N841" s="822">
        <v>2</v>
      </c>
      <c r="O841" s="826">
        <v>1.5</v>
      </c>
      <c r="P841" s="825">
        <v>45.03</v>
      </c>
      <c r="Q841" s="827">
        <v>0.5</v>
      </c>
      <c r="R841" s="822">
        <v>1</v>
      </c>
      <c r="S841" s="827">
        <v>0.5</v>
      </c>
      <c r="T841" s="826">
        <v>0.5</v>
      </c>
      <c r="U841" s="828">
        <v>0.33333333333333331</v>
      </c>
    </row>
    <row r="842" spans="1:21" ht="14.45" customHeight="1" x14ac:dyDescent="0.2">
      <c r="A842" s="821">
        <v>50</v>
      </c>
      <c r="B842" s="822" t="s">
        <v>2042</v>
      </c>
      <c r="C842" s="822" t="s">
        <v>2048</v>
      </c>
      <c r="D842" s="823" t="s">
        <v>3207</v>
      </c>
      <c r="E842" s="824" t="s">
        <v>2057</v>
      </c>
      <c r="F842" s="822" t="s">
        <v>2043</v>
      </c>
      <c r="G842" s="822" t="s">
        <v>2660</v>
      </c>
      <c r="H842" s="822" t="s">
        <v>329</v>
      </c>
      <c r="I842" s="822" t="s">
        <v>2953</v>
      </c>
      <c r="J842" s="822" t="s">
        <v>2662</v>
      </c>
      <c r="K842" s="822" t="s">
        <v>2663</v>
      </c>
      <c r="L842" s="825">
        <v>94.7</v>
      </c>
      <c r="M842" s="825">
        <v>94.7</v>
      </c>
      <c r="N842" s="822">
        <v>1</v>
      </c>
      <c r="O842" s="826">
        <v>1</v>
      </c>
      <c r="P842" s="825">
        <v>94.7</v>
      </c>
      <c r="Q842" s="827">
        <v>1</v>
      </c>
      <c r="R842" s="822">
        <v>1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50</v>
      </c>
      <c r="B843" s="822" t="s">
        <v>2042</v>
      </c>
      <c r="C843" s="822" t="s">
        <v>2048</v>
      </c>
      <c r="D843" s="823" t="s">
        <v>3207</v>
      </c>
      <c r="E843" s="824" t="s">
        <v>2057</v>
      </c>
      <c r="F843" s="822" t="s">
        <v>2043</v>
      </c>
      <c r="G843" s="822" t="s">
        <v>3116</v>
      </c>
      <c r="H843" s="822" t="s">
        <v>329</v>
      </c>
      <c r="I843" s="822" t="s">
        <v>3117</v>
      </c>
      <c r="J843" s="822" t="s">
        <v>3118</v>
      </c>
      <c r="K843" s="822" t="s">
        <v>833</v>
      </c>
      <c r="L843" s="825">
        <v>72.47</v>
      </c>
      <c r="M843" s="825">
        <v>144.94</v>
      </c>
      <c r="N843" s="822">
        <v>2</v>
      </c>
      <c r="O843" s="826">
        <v>2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50</v>
      </c>
      <c r="B844" s="822" t="s">
        <v>2042</v>
      </c>
      <c r="C844" s="822" t="s">
        <v>2048</v>
      </c>
      <c r="D844" s="823" t="s">
        <v>3207</v>
      </c>
      <c r="E844" s="824" t="s">
        <v>2057</v>
      </c>
      <c r="F844" s="822" t="s">
        <v>2043</v>
      </c>
      <c r="G844" s="822" t="s">
        <v>2110</v>
      </c>
      <c r="H844" s="822" t="s">
        <v>622</v>
      </c>
      <c r="I844" s="822" t="s">
        <v>1708</v>
      </c>
      <c r="J844" s="822" t="s">
        <v>1709</v>
      </c>
      <c r="K844" s="822" t="s">
        <v>1710</v>
      </c>
      <c r="L844" s="825">
        <v>93.43</v>
      </c>
      <c r="M844" s="825">
        <v>747.44</v>
      </c>
      <c r="N844" s="822">
        <v>8</v>
      </c>
      <c r="O844" s="826">
        <v>6</v>
      </c>
      <c r="P844" s="825">
        <v>93.43</v>
      </c>
      <c r="Q844" s="827">
        <v>0.125</v>
      </c>
      <c r="R844" s="822">
        <v>1</v>
      </c>
      <c r="S844" s="827">
        <v>0.125</v>
      </c>
      <c r="T844" s="826">
        <v>0.5</v>
      </c>
      <c r="U844" s="828">
        <v>8.3333333333333329E-2</v>
      </c>
    </row>
    <row r="845" spans="1:21" ht="14.45" customHeight="1" x14ac:dyDescent="0.2">
      <c r="A845" s="821">
        <v>50</v>
      </c>
      <c r="B845" s="822" t="s">
        <v>2042</v>
      </c>
      <c r="C845" s="822" t="s">
        <v>2048</v>
      </c>
      <c r="D845" s="823" t="s">
        <v>3207</v>
      </c>
      <c r="E845" s="824" t="s">
        <v>2057</v>
      </c>
      <c r="F845" s="822" t="s">
        <v>2043</v>
      </c>
      <c r="G845" s="822" t="s">
        <v>2110</v>
      </c>
      <c r="H845" s="822" t="s">
        <v>622</v>
      </c>
      <c r="I845" s="822" t="s">
        <v>1711</v>
      </c>
      <c r="J845" s="822" t="s">
        <v>1709</v>
      </c>
      <c r="K845" s="822" t="s">
        <v>1712</v>
      </c>
      <c r="L845" s="825">
        <v>186.87</v>
      </c>
      <c r="M845" s="825">
        <v>373.74</v>
      </c>
      <c r="N845" s="822">
        <v>2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50</v>
      </c>
      <c r="B846" s="822" t="s">
        <v>2042</v>
      </c>
      <c r="C846" s="822" t="s">
        <v>2048</v>
      </c>
      <c r="D846" s="823" t="s">
        <v>3207</v>
      </c>
      <c r="E846" s="824" t="s">
        <v>2057</v>
      </c>
      <c r="F846" s="822" t="s">
        <v>2043</v>
      </c>
      <c r="G846" s="822" t="s">
        <v>2110</v>
      </c>
      <c r="H846" s="822" t="s">
        <v>329</v>
      </c>
      <c r="I846" s="822" t="s">
        <v>3119</v>
      </c>
      <c r="J846" s="822" t="s">
        <v>2401</v>
      </c>
      <c r="K846" s="822" t="s">
        <v>2998</v>
      </c>
      <c r="L846" s="825">
        <v>100.11</v>
      </c>
      <c r="M846" s="825">
        <v>100.11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2042</v>
      </c>
      <c r="C847" s="822" t="s">
        <v>2048</v>
      </c>
      <c r="D847" s="823" t="s">
        <v>3207</v>
      </c>
      <c r="E847" s="824" t="s">
        <v>2057</v>
      </c>
      <c r="F847" s="822" t="s">
        <v>2043</v>
      </c>
      <c r="G847" s="822" t="s">
        <v>2111</v>
      </c>
      <c r="H847" s="822" t="s">
        <v>329</v>
      </c>
      <c r="I847" s="822" t="s">
        <v>3120</v>
      </c>
      <c r="J847" s="822" t="s">
        <v>2113</v>
      </c>
      <c r="K847" s="822" t="s">
        <v>3121</v>
      </c>
      <c r="L847" s="825">
        <v>231.16</v>
      </c>
      <c r="M847" s="825">
        <v>231.16</v>
      </c>
      <c r="N847" s="822">
        <v>1</v>
      </c>
      <c r="O847" s="826">
        <v>1</v>
      </c>
      <c r="P847" s="825">
        <v>231.16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50</v>
      </c>
      <c r="B848" s="822" t="s">
        <v>2042</v>
      </c>
      <c r="C848" s="822" t="s">
        <v>2048</v>
      </c>
      <c r="D848" s="823" t="s">
        <v>3207</v>
      </c>
      <c r="E848" s="824" t="s">
        <v>2057</v>
      </c>
      <c r="F848" s="822" t="s">
        <v>2043</v>
      </c>
      <c r="G848" s="822" t="s">
        <v>2073</v>
      </c>
      <c r="H848" s="822" t="s">
        <v>329</v>
      </c>
      <c r="I848" s="822" t="s">
        <v>2259</v>
      </c>
      <c r="J848" s="822" t="s">
        <v>650</v>
      </c>
      <c r="K848" s="822" t="s">
        <v>2260</v>
      </c>
      <c r="L848" s="825">
        <v>31.65</v>
      </c>
      <c r="M848" s="825">
        <v>316.5</v>
      </c>
      <c r="N848" s="822">
        <v>10</v>
      </c>
      <c r="O848" s="826">
        <v>6</v>
      </c>
      <c r="P848" s="825">
        <v>94.949999999999989</v>
      </c>
      <c r="Q848" s="827">
        <v>0.3</v>
      </c>
      <c r="R848" s="822">
        <v>3</v>
      </c>
      <c r="S848" s="827">
        <v>0.3</v>
      </c>
      <c r="T848" s="826">
        <v>1.5</v>
      </c>
      <c r="U848" s="828">
        <v>0.25</v>
      </c>
    </row>
    <row r="849" spans="1:21" ht="14.45" customHeight="1" x14ac:dyDescent="0.2">
      <c r="A849" s="821">
        <v>50</v>
      </c>
      <c r="B849" s="822" t="s">
        <v>2042</v>
      </c>
      <c r="C849" s="822" t="s">
        <v>2048</v>
      </c>
      <c r="D849" s="823" t="s">
        <v>3207</v>
      </c>
      <c r="E849" s="824" t="s">
        <v>2057</v>
      </c>
      <c r="F849" s="822" t="s">
        <v>2043</v>
      </c>
      <c r="G849" s="822" t="s">
        <v>2073</v>
      </c>
      <c r="H849" s="822" t="s">
        <v>329</v>
      </c>
      <c r="I849" s="822" t="s">
        <v>2403</v>
      </c>
      <c r="J849" s="822" t="s">
        <v>2116</v>
      </c>
      <c r="K849" s="822" t="s">
        <v>2404</v>
      </c>
      <c r="L849" s="825">
        <v>26.37</v>
      </c>
      <c r="M849" s="825">
        <v>79.11</v>
      </c>
      <c r="N849" s="822">
        <v>3</v>
      </c>
      <c r="O849" s="826">
        <v>2.5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50</v>
      </c>
      <c r="B850" s="822" t="s">
        <v>2042</v>
      </c>
      <c r="C850" s="822" t="s">
        <v>2048</v>
      </c>
      <c r="D850" s="823" t="s">
        <v>3207</v>
      </c>
      <c r="E850" s="824" t="s">
        <v>2057</v>
      </c>
      <c r="F850" s="822" t="s">
        <v>2043</v>
      </c>
      <c r="G850" s="822" t="s">
        <v>2073</v>
      </c>
      <c r="H850" s="822" t="s">
        <v>329</v>
      </c>
      <c r="I850" s="822" t="s">
        <v>2115</v>
      </c>
      <c r="J850" s="822" t="s">
        <v>2116</v>
      </c>
      <c r="K850" s="822" t="s">
        <v>2117</v>
      </c>
      <c r="L850" s="825">
        <v>10.55</v>
      </c>
      <c r="M850" s="825">
        <v>10.55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2042</v>
      </c>
      <c r="C851" s="822" t="s">
        <v>2048</v>
      </c>
      <c r="D851" s="823" t="s">
        <v>3207</v>
      </c>
      <c r="E851" s="824" t="s">
        <v>2057</v>
      </c>
      <c r="F851" s="822" t="s">
        <v>2043</v>
      </c>
      <c r="G851" s="822" t="s">
        <v>2073</v>
      </c>
      <c r="H851" s="822" t="s">
        <v>329</v>
      </c>
      <c r="I851" s="822" t="s">
        <v>2405</v>
      </c>
      <c r="J851" s="822" t="s">
        <v>2406</v>
      </c>
      <c r="K851" s="822" t="s">
        <v>2407</v>
      </c>
      <c r="L851" s="825">
        <v>52.75</v>
      </c>
      <c r="M851" s="825">
        <v>52.75</v>
      </c>
      <c r="N851" s="822">
        <v>1</v>
      </c>
      <c r="O851" s="826">
        <v>0.5</v>
      </c>
      <c r="P851" s="825">
        <v>52.75</v>
      </c>
      <c r="Q851" s="827">
        <v>1</v>
      </c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50</v>
      </c>
      <c r="B852" s="822" t="s">
        <v>2042</v>
      </c>
      <c r="C852" s="822" t="s">
        <v>2048</v>
      </c>
      <c r="D852" s="823" t="s">
        <v>3207</v>
      </c>
      <c r="E852" s="824" t="s">
        <v>2057</v>
      </c>
      <c r="F852" s="822" t="s">
        <v>2043</v>
      </c>
      <c r="G852" s="822" t="s">
        <v>2073</v>
      </c>
      <c r="H852" s="822" t="s">
        <v>329</v>
      </c>
      <c r="I852" s="822" t="s">
        <v>2490</v>
      </c>
      <c r="J852" s="822" t="s">
        <v>2406</v>
      </c>
      <c r="K852" s="822" t="s">
        <v>2491</v>
      </c>
      <c r="L852" s="825">
        <v>31.65</v>
      </c>
      <c r="M852" s="825">
        <v>31.65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2042</v>
      </c>
      <c r="C853" s="822" t="s">
        <v>2048</v>
      </c>
      <c r="D853" s="823" t="s">
        <v>3207</v>
      </c>
      <c r="E853" s="824" t="s">
        <v>2057</v>
      </c>
      <c r="F853" s="822" t="s">
        <v>2043</v>
      </c>
      <c r="G853" s="822" t="s">
        <v>2492</v>
      </c>
      <c r="H853" s="822" t="s">
        <v>329</v>
      </c>
      <c r="I853" s="822" t="s">
        <v>2493</v>
      </c>
      <c r="J853" s="822" t="s">
        <v>2494</v>
      </c>
      <c r="K853" s="822" t="s">
        <v>2495</v>
      </c>
      <c r="L853" s="825">
        <v>73.150000000000006</v>
      </c>
      <c r="M853" s="825">
        <v>73.150000000000006</v>
      </c>
      <c r="N853" s="822">
        <v>1</v>
      </c>
      <c r="O853" s="826">
        <v>1</v>
      </c>
      <c r="P853" s="825">
        <v>73.150000000000006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50</v>
      </c>
      <c r="B854" s="822" t="s">
        <v>2042</v>
      </c>
      <c r="C854" s="822" t="s">
        <v>2048</v>
      </c>
      <c r="D854" s="823" t="s">
        <v>3207</v>
      </c>
      <c r="E854" s="824" t="s">
        <v>2057</v>
      </c>
      <c r="F854" s="822" t="s">
        <v>2043</v>
      </c>
      <c r="G854" s="822" t="s">
        <v>2412</v>
      </c>
      <c r="H854" s="822" t="s">
        <v>329</v>
      </c>
      <c r="I854" s="822" t="s">
        <v>2413</v>
      </c>
      <c r="J854" s="822" t="s">
        <v>2414</v>
      </c>
      <c r="K854" s="822" t="s">
        <v>2415</v>
      </c>
      <c r="L854" s="825">
        <v>2666.33</v>
      </c>
      <c r="M854" s="825">
        <v>2666.33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50</v>
      </c>
      <c r="B855" s="822" t="s">
        <v>2042</v>
      </c>
      <c r="C855" s="822" t="s">
        <v>2048</v>
      </c>
      <c r="D855" s="823" t="s">
        <v>3207</v>
      </c>
      <c r="E855" s="824" t="s">
        <v>2057</v>
      </c>
      <c r="F855" s="822" t="s">
        <v>2043</v>
      </c>
      <c r="G855" s="822" t="s">
        <v>2266</v>
      </c>
      <c r="H855" s="822" t="s">
        <v>622</v>
      </c>
      <c r="I855" s="822" t="s">
        <v>2416</v>
      </c>
      <c r="J855" s="822" t="s">
        <v>2268</v>
      </c>
      <c r="K855" s="822" t="s">
        <v>2417</v>
      </c>
      <c r="L855" s="825">
        <v>39.549999999999997</v>
      </c>
      <c r="M855" s="825">
        <v>39.549999999999997</v>
      </c>
      <c r="N855" s="822">
        <v>1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2042</v>
      </c>
      <c r="C856" s="822" t="s">
        <v>2048</v>
      </c>
      <c r="D856" s="823" t="s">
        <v>3207</v>
      </c>
      <c r="E856" s="824" t="s">
        <v>2057</v>
      </c>
      <c r="F856" s="822" t="s">
        <v>2043</v>
      </c>
      <c r="G856" s="822" t="s">
        <v>2418</v>
      </c>
      <c r="H856" s="822" t="s">
        <v>622</v>
      </c>
      <c r="I856" s="822" t="s">
        <v>1677</v>
      </c>
      <c r="J856" s="822" t="s">
        <v>1674</v>
      </c>
      <c r="K856" s="822" t="s">
        <v>1678</v>
      </c>
      <c r="L856" s="825">
        <v>43.21</v>
      </c>
      <c r="M856" s="825">
        <v>43.21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50</v>
      </c>
      <c r="B857" s="822" t="s">
        <v>2042</v>
      </c>
      <c r="C857" s="822" t="s">
        <v>2048</v>
      </c>
      <c r="D857" s="823" t="s">
        <v>3207</v>
      </c>
      <c r="E857" s="824" t="s">
        <v>2057</v>
      </c>
      <c r="F857" s="822" t="s">
        <v>2043</v>
      </c>
      <c r="G857" s="822" t="s">
        <v>2418</v>
      </c>
      <c r="H857" s="822" t="s">
        <v>329</v>
      </c>
      <c r="I857" s="822" t="s">
        <v>3122</v>
      </c>
      <c r="J857" s="822" t="s">
        <v>3123</v>
      </c>
      <c r="K857" s="822" t="s">
        <v>2470</v>
      </c>
      <c r="L857" s="825">
        <v>43.21</v>
      </c>
      <c r="M857" s="825">
        <v>43.21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50</v>
      </c>
      <c r="B858" s="822" t="s">
        <v>2042</v>
      </c>
      <c r="C858" s="822" t="s">
        <v>2048</v>
      </c>
      <c r="D858" s="823" t="s">
        <v>3207</v>
      </c>
      <c r="E858" s="824" t="s">
        <v>2057</v>
      </c>
      <c r="F858" s="822" t="s">
        <v>2043</v>
      </c>
      <c r="G858" s="822" t="s">
        <v>3124</v>
      </c>
      <c r="H858" s="822" t="s">
        <v>329</v>
      </c>
      <c r="I858" s="822" t="s">
        <v>3125</v>
      </c>
      <c r="J858" s="822" t="s">
        <v>3126</v>
      </c>
      <c r="K858" s="822" t="s">
        <v>3127</v>
      </c>
      <c r="L858" s="825">
        <v>32.869999999999997</v>
      </c>
      <c r="M858" s="825">
        <v>32.869999999999997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50</v>
      </c>
      <c r="B859" s="822" t="s">
        <v>2042</v>
      </c>
      <c r="C859" s="822" t="s">
        <v>2048</v>
      </c>
      <c r="D859" s="823" t="s">
        <v>3207</v>
      </c>
      <c r="E859" s="824" t="s">
        <v>2057</v>
      </c>
      <c r="F859" s="822" t="s">
        <v>2043</v>
      </c>
      <c r="G859" s="822" t="s">
        <v>2088</v>
      </c>
      <c r="H859" s="822" t="s">
        <v>329</v>
      </c>
      <c r="I859" s="822" t="s">
        <v>2974</v>
      </c>
      <c r="J859" s="822" t="s">
        <v>682</v>
      </c>
      <c r="K859" s="822" t="s">
        <v>1746</v>
      </c>
      <c r="L859" s="825">
        <v>35.11</v>
      </c>
      <c r="M859" s="825">
        <v>35.11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50</v>
      </c>
      <c r="B860" s="822" t="s">
        <v>2042</v>
      </c>
      <c r="C860" s="822" t="s">
        <v>2048</v>
      </c>
      <c r="D860" s="823" t="s">
        <v>3207</v>
      </c>
      <c r="E860" s="824" t="s">
        <v>2057</v>
      </c>
      <c r="F860" s="822" t="s">
        <v>2043</v>
      </c>
      <c r="G860" s="822" t="s">
        <v>2121</v>
      </c>
      <c r="H860" s="822" t="s">
        <v>622</v>
      </c>
      <c r="I860" s="822" t="s">
        <v>2420</v>
      </c>
      <c r="J860" s="822" t="s">
        <v>858</v>
      </c>
      <c r="K860" s="822" t="s">
        <v>2421</v>
      </c>
      <c r="L860" s="825">
        <v>2309.36</v>
      </c>
      <c r="M860" s="825">
        <v>2309.36</v>
      </c>
      <c r="N860" s="822">
        <v>1</v>
      </c>
      <c r="O860" s="826">
        <v>0.5</v>
      </c>
      <c r="P860" s="825">
        <v>2309.36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50</v>
      </c>
      <c r="B861" s="822" t="s">
        <v>2042</v>
      </c>
      <c r="C861" s="822" t="s">
        <v>2048</v>
      </c>
      <c r="D861" s="823" t="s">
        <v>3207</v>
      </c>
      <c r="E861" s="824" t="s">
        <v>2057</v>
      </c>
      <c r="F861" s="822" t="s">
        <v>2043</v>
      </c>
      <c r="G861" s="822" t="s">
        <v>2121</v>
      </c>
      <c r="H861" s="822" t="s">
        <v>622</v>
      </c>
      <c r="I861" s="822" t="s">
        <v>1693</v>
      </c>
      <c r="J861" s="822" t="s">
        <v>858</v>
      </c>
      <c r="K861" s="822" t="s">
        <v>1694</v>
      </c>
      <c r="L861" s="825">
        <v>1385.62</v>
      </c>
      <c r="M861" s="825">
        <v>2771.24</v>
      </c>
      <c r="N861" s="822">
        <v>2</v>
      </c>
      <c r="O861" s="826">
        <v>2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2042</v>
      </c>
      <c r="C862" s="822" t="s">
        <v>2048</v>
      </c>
      <c r="D862" s="823" t="s">
        <v>3207</v>
      </c>
      <c r="E862" s="824" t="s">
        <v>2057</v>
      </c>
      <c r="F862" s="822" t="s">
        <v>2043</v>
      </c>
      <c r="G862" s="822" t="s">
        <v>2121</v>
      </c>
      <c r="H862" s="822" t="s">
        <v>622</v>
      </c>
      <c r="I862" s="822" t="s">
        <v>1703</v>
      </c>
      <c r="J862" s="822" t="s">
        <v>852</v>
      </c>
      <c r="K862" s="822" t="s">
        <v>1704</v>
      </c>
      <c r="L862" s="825">
        <v>1154.68</v>
      </c>
      <c r="M862" s="825">
        <v>1154.68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50</v>
      </c>
      <c r="B863" s="822" t="s">
        <v>2042</v>
      </c>
      <c r="C863" s="822" t="s">
        <v>2048</v>
      </c>
      <c r="D863" s="823" t="s">
        <v>3207</v>
      </c>
      <c r="E863" s="824" t="s">
        <v>2057</v>
      </c>
      <c r="F863" s="822" t="s">
        <v>2043</v>
      </c>
      <c r="G863" s="822" t="s">
        <v>2121</v>
      </c>
      <c r="H863" s="822" t="s">
        <v>622</v>
      </c>
      <c r="I863" s="822" t="s">
        <v>1697</v>
      </c>
      <c r="J863" s="822" t="s">
        <v>852</v>
      </c>
      <c r="K863" s="822" t="s">
        <v>1698</v>
      </c>
      <c r="L863" s="825">
        <v>923.74</v>
      </c>
      <c r="M863" s="825">
        <v>923.74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50</v>
      </c>
      <c r="B864" s="822" t="s">
        <v>2042</v>
      </c>
      <c r="C864" s="822" t="s">
        <v>2048</v>
      </c>
      <c r="D864" s="823" t="s">
        <v>3207</v>
      </c>
      <c r="E864" s="824" t="s">
        <v>2057</v>
      </c>
      <c r="F864" s="822" t="s">
        <v>2043</v>
      </c>
      <c r="G864" s="822" t="s">
        <v>2503</v>
      </c>
      <c r="H864" s="822" t="s">
        <v>329</v>
      </c>
      <c r="I864" s="822" t="s">
        <v>2504</v>
      </c>
      <c r="J864" s="822" t="s">
        <v>2505</v>
      </c>
      <c r="K864" s="822" t="s">
        <v>2506</v>
      </c>
      <c r="L864" s="825">
        <v>32.76</v>
      </c>
      <c r="M864" s="825">
        <v>32.76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50</v>
      </c>
      <c r="B865" s="822" t="s">
        <v>2042</v>
      </c>
      <c r="C865" s="822" t="s">
        <v>2048</v>
      </c>
      <c r="D865" s="823" t="s">
        <v>3207</v>
      </c>
      <c r="E865" s="824" t="s">
        <v>2057</v>
      </c>
      <c r="F865" s="822" t="s">
        <v>2043</v>
      </c>
      <c r="G865" s="822" t="s">
        <v>2279</v>
      </c>
      <c r="H865" s="822" t="s">
        <v>329</v>
      </c>
      <c r="I865" s="822" t="s">
        <v>2280</v>
      </c>
      <c r="J865" s="822" t="s">
        <v>2281</v>
      </c>
      <c r="K865" s="822" t="s">
        <v>2282</v>
      </c>
      <c r="L865" s="825">
        <v>35.25</v>
      </c>
      <c r="M865" s="825">
        <v>35.25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50</v>
      </c>
      <c r="B866" s="822" t="s">
        <v>2042</v>
      </c>
      <c r="C866" s="822" t="s">
        <v>2048</v>
      </c>
      <c r="D866" s="823" t="s">
        <v>3207</v>
      </c>
      <c r="E866" s="824" t="s">
        <v>2057</v>
      </c>
      <c r="F866" s="822" t="s">
        <v>2043</v>
      </c>
      <c r="G866" s="822" t="s">
        <v>2122</v>
      </c>
      <c r="H866" s="822" t="s">
        <v>329</v>
      </c>
      <c r="I866" s="822" t="s">
        <v>3128</v>
      </c>
      <c r="J866" s="822" t="s">
        <v>887</v>
      </c>
      <c r="K866" s="822" t="s">
        <v>3129</v>
      </c>
      <c r="L866" s="825">
        <v>57.64</v>
      </c>
      <c r="M866" s="825">
        <v>57.64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50</v>
      </c>
      <c r="B867" s="822" t="s">
        <v>2042</v>
      </c>
      <c r="C867" s="822" t="s">
        <v>2048</v>
      </c>
      <c r="D867" s="823" t="s">
        <v>3207</v>
      </c>
      <c r="E867" s="824" t="s">
        <v>2057</v>
      </c>
      <c r="F867" s="822" t="s">
        <v>2043</v>
      </c>
      <c r="G867" s="822" t="s">
        <v>2122</v>
      </c>
      <c r="H867" s="822" t="s">
        <v>329</v>
      </c>
      <c r="I867" s="822" t="s">
        <v>2511</v>
      </c>
      <c r="J867" s="822" t="s">
        <v>887</v>
      </c>
      <c r="K867" s="822" t="s">
        <v>2512</v>
      </c>
      <c r="L867" s="825">
        <v>185.26</v>
      </c>
      <c r="M867" s="825">
        <v>185.26</v>
      </c>
      <c r="N867" s="822">
        <v>1</v>
      </c>
      <c r="O867" s="826">
        <v>1</v>
      </c>
      <c r="P867" s="825">
        <v>185.26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50</v>
      </c>
      <c r="B868" s="822" t="s">
        <v>2042</v>
      </c>
      <c r="C868" s="822" t="s">
        <v>2048</v>
      </c>
      <c r="D868" s="823" t="s">
        <v>3207</v>
      </c>
      <c r="E868" s="824" t="s">
        <v>2057</v>
      </c>
      <c r="F868" s="822" t="s">
        <v>2043</v>
      </c>
      <c r="G868" s="822" t="s">
        <v>2128</v>
      </c>
      <c r="H868" s="822" t="s">
        <v>329</v>
      </c>
      <c r="I868" s="822" t="s">
        <v>2129</v>
      </c>
      <c r="J868" s="822" t="s">
        <v>734</v>
      </c>
      <c r="K868" s="822" t="s">
        <v>2130</v>
      </c>
      <c r="L868" s="825">
        <v>57.64</v>
      </c>
      <c r="M868" s="825">
        <v>172.92000000000002</v>
      </c>
      <c r="N868" s="822">
        <v>3</v>
      </c>
      <c r="O868" s="826">
        <v>2</v>
      </c>
      <c r="P868" s="825">
        <v>115.28</v>
      </c>
      <c r="Q868" s="827">
        <v>0.66666666666666663</v>
      </c>
      <c r="R868" s="822">
        <v>2</v>
      </c>
      <c r="S868" s="827">
        <v>0.66666666666666663</v>
      </c>
      <c r="T868" s="826">
        <v>1</v>
      </c>
      <c r="U868" s="828">
        <v>0.5</v>
      </c>
    </row>
    <row r="869" spans="1:21" ht="14.45" customHeight="1" x14ac:dyDescent="0.2">
      <c r="A869" s="821">
        <v>50</v>
      </c>
      <c r="B869" s="822" t="s">
        <v>2042</v>
      </c>
      <c r="C869" s="822" t="s">
        <v>2048</v>
      </c>
      <c r="D869" s="823" t="s">
        <v>3207</v>
      </c>
      <c r="E869" s="824" t="s">
        <v>2057</v>
      </c>
      <c r="F869" s="822" t="s">
        <v>2043</v>
      </c>
      <c r="G869" s="822" t="s">
        <v>2128</v>
      </c>
      <c r="H869" s="822" t="s">
        <v>329</v>
      </c>
      <c r="I869" s="822" t="s">
        <v>2129</v>
      </c>
      <c r="J869" s="822" t="s">
        <v>734</v>
      </c>
      <c r="K869" s="822" t="s">
        <v>2130</v>
      </c>
      <c r="L869" s="825">
        <v>27.37</v>
      </c>
      <c r="M869" s="825">
        <v>54.74</v>
      </c>
      <c r="N869" s="822">
        <v>2</v>
      </c>
      <c r="O869" s="826">
        <v>1</v>
      </c>
      <c r="P869" s="825">
        <v>27.37</v>
      </c>
      <c r="Q869" s="827">
        <v>0.5</v>
      </c>
      <c r="R869" s="822">
        <v>1</v>
      </c>
      <c r="S869" s="827">
        <v>0.5</v>
      </c>
      <c r="T869" s="826">
        <v>0.5</v>
      </c>
      <c r="U869" s="828">
        <v>0.5</v>
      </c>
    </row>
    <row r="870" spans="1:21" ht="14.45" customHeight="1" x14ac:dyDescent="0.2">
      <c r="A870" s="821">
        <v>50</v>
      </c>
      <c r="B870" s="822" t="s">
        <v>2042</v>
      </c>
      <c r="C870" s="822" t="s">
        <v>2048</v>
      </c>
      <c r="D870" s="823" t="s">
        <v>3207</v>
      </c>
      <c r="E870" s="824" t="s">
        <v>2057</v>
      </c>
      <c r="F870" s="822" t="s">
        <v>2043</v>
      </c>
      <c r="G870" s="822" t="s">
        <v>2128</v>
      </c>
      <c r="H870" s="822" t="s">
        <v>329</v>
      </c>
      <c r="I870" s="822" t="s">
        <v>2428</v>
      </c>
      <c r="J870" s="822" t="s">
        <v>2429</v>
      </c>
      <c r="K870" s="822" t="s">
        <v>2430</v>
      </c>
      <c r="L870" s="825">
        <v>29.33</v>
      </c>
      <c r="M870" s="825">
        <v>29.33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50</v>
      </c>
      <c r="B871" s="822" t="s">
        <v>2042</v>
      </c>
      <c r="C871" s="822" t="s">
        <v>2048</v>
      </c>
      <c r="D871" s="823" t="s">
        <v>3207</v>
      </c>
      <c r="E871" s="824" t="s">
        <v>2057</v>
      </c>
      <c r="F871" s="822" t="s">
        <v>2043</v>
      </c>
      <c r="G871" s="822" t="s">
        <v>3130</v>
      </c>
      <c r="H871" s="822" t="s">
        <v>622</v>
      </c>
      <c r="I871" s="822" t="s">
        <v>2010</v>
      </c>
      <c r="J871" s="822" t="s">
        <v>1283</v>
      </c>
      <c r="K871" s="822" t="s">
        <v>2011</v>
      </c>
      <c r="L871" s="825">
        <v>132</v>
      </c>
      <c r="M871" s="825">
        <v>132</v>
      </c>
      <c r="N871" s="822">
        <v>1</v>
      </c>
      <c r="O871" s="826">
        <v>0.5</v>
      </c>
      <c r="P871" s="825">
        <v>132</v>
      </c>
      <c r="Q871" s="827">
        <v>1</v>
      </c>
      <c r="R871" s="822">
        <v>1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50</v>
      </c>
      <c r="B872" s="822" t="s">
        <v>2042</v>
      </c>
      <c r="C872" s="822" t="s">
        <v>2048</v>
      </c>
      <c r="D872" s="823" t="s">
        <v>3207</v>
      </c>
      <c r="E872" s="824" t="s">
        <v>2057</v>
      </c>
      <c r="F872" s="822" t="s">
        <v>2043</v>
      </c>
      <c r="G872" s="822" t="s">
        <v>2076</v>
      </c>
      <c r="H872" s="822" t="s">
        <v>622</v>
      </c>
      <c r="I872" s="822" t="s">
        <v>2077</v>
      </c>
      <c r="J872" s="822" t="s">
        <v>1049</v>
      </c>
      <c r="K872" s="822" t="s">
        <v>2078</v>
      </c>
      <c r="L872" s="825">
        <v>34.47</v>
      </c>
      <c r="M872" s="825">
        <v>137.88</v>
      </c>
      <c r="N872" s="822">
        <v>4</v>
      </c>
      <c r="O872" s="826">
        <v>2.5</v>
      </c>
      <c r="P872" s="825">
        <v>34.47</v>
      </c>
      <c r="Q872" s="827">
        <v>0.25</v>
      </c>
      <c r="R872" s="822">
        <v>1</v>
      </c>
      <c r="S872" s="827">
        <v>0.25</v>
      </c>
      <c r="T872" s="826">
        <v>0.5</v>
      </c>
      <c r="U872" s="828">
        <v>0.2</v>
      </c>
    </row>
    <row r="873" spans="1:21" ht="14.45" customHeight="1" x14ac:dyDescent="0.2">
      <c r="A873" s="821">
        <v>50</v>
      </c>
      <c r="B873" s="822" t="s">
        <v>2042</v>
      </c>
      <c r="C873" s="822" t="s">
        <v>2048</v>
      </c>
      <c r="D873" s="823" t="s">
        <v>3207</v>
      </c>
      <c r="E873" s="824" t="s">
        <v>2057</v>
      </c>
      <c r="F873" s="822" t="s">
        <v>2043</v>
      </c>
      <c r="G873" s="822" t="s">
        <v>2076</v>
      </c>
      <c r="H873" s="822" t="s">
        <v>622</v>
      </c>
      <c r="I873" s="822" t="s">
        <v>1766</v>
      </c>
      <c r="J873" s="822" t="s">
        <v>1049</v>
      </c>
      <c r="K873" s="822" t="s">
        <v>1767</v>
      </c>
      <c r="L873" s="825">
        <v>103.4</v>
      </c>
      <c r="M873" s="825">
        <v>103.4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2042</v>
      </c>
      <c r="C874" s="822" t="s">
        <v>2048</v>
      </c>
      <c r="D874" s="823" t="s">
        <v>3207</v>
      </c>
      <c r="E874" s="824" t="s">
        <v>2057</v>
      </c>
      <c r="F874" s="822" t="s">
        <v>2043</v>
      </c>
      <c r="G874" s="822" t="s">
        <v>2431</v>
      </c>
      <c r="H874" s="822" t="s">
        <v>622</v>
      </c>
      <c r="I874" s="822" t="s">
        <v>3007</v>
      </c>
      <c r="J874" s="822" t="s">
        <v>2433</v>
      </c>
      <c r="K874" s="822" t="s">
        <v>3008</v>
      </c>
      <c r="L874" s="825">
        <v>117.46</v>
      </c>
      <c r="M874" s="825">
        <v>117.46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50</v>
      </c>
      <c r="B875" s="822" t="s">
        <v>2042</v>
      </c>
      <c r="C875" s="822" t="s">
        <v>2048</v>
      </c>
      <c r="D875" s="823" t="s">
        <v>3207</v>
      </c>
      <c r="E875" s="824" t="s">
        <v>2057</v>
      </c>
      <c r="F875" s="822" t="s">
        <v>2043</v>
      </c>
      <c r="G875" s="822" t="s">
        <v>2431</v>
      </c>
      <c r="H875" s="822" t="s">
        <v>622</v>
      </c>
      <c r="I875" s="822" t="s">
        <v>3131</v>
      </c>
      <c r="J875" s="822" t="s">
        <v>2433</v>
      </c>
      <c r="K875" s="822" t="s">
        <v>3132</v>
      </c>
      <c r="L875" s="825">
        <v>234.91</v>
      </c>
      <c r="M875" s="825">
        <v>234.91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2042</v>
      </c>
      <c r="C876" s="822" t="s">
        <v>2048</v>
      </c>
      <c r="D876" s="823" t="s">
        <v>3207</v>
      </c>
      <c r="E876" s="824" t="s">
        <v>2057</v>
      </c>
      <c r="F876" s="822" t="s">
        <v>2043</v>
      </c>
      <c r="G876" s="822" t="s">
        <v>2300</v>
      </c>
      <c r="H876" s="822" t="s">
        <v>329</v>
      </c>
      <c r="I876" s="822" t="s">
        <v>2752</v>
      </c>
      <c r="J876" s="822" t="s">
        <v>2302</v>
      </c>
      <c r="K876" s="822" t="s">
        <v>2753</v>
      </c>
      <c r="L876" s="825">
        <v>21.92</v>
      </c>
      <c r="M876" s="825">
        <v>21.92</v>
      </c>
      <c r="N876" s="822">
        <v>1</v>
      </c>
      <c r="O876" s="826">
        <v>0.5</v>
      </c>
      <c r="P876" s="825">
        <v>21.92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50</v>
      </c>
      <c r="B877" s="822" t="s">
        <v>2042</v>
      </c>
      <c r="C877" s="822" t="s">
        <v>2048</v>
      </c>
      <c r="D877" s="823" t="s">
        <v>3207</v>
      </c>
      <c r="E877" s="824" t="s">
        <v>2057</v>
      </c>
      <c r="F877" s="822" t="s">
        <v>2043</v>
      </c>
      <c r="G877" s="822" t="s">
        <v>2304</v>
      </c>
      <c r="H877" s="822" t="s">
        <v>622</v>
      </c>
      <c r="I877" s="822" t="s">
        <v>2764</v>
      </c>
      <c r="J877" s="822" t="s">
        <v>1770</v>
      </c>
      <c r="K877" s="822" t="s">
        <v>2765</v>
      </c>
      <c r="L877" s="825">
        <v>68.930000000000007</v>
      </c>
      <c r="M877" s="825">
        <v>68.930000000000007</v>
      </c>
      <c r="N877" s="822">
        <v>1</v>
      </c>
      <c r="O877" s="826">
        <v>1</v>
      </c>
      <c r="P877" s="825">
        <v>68.930000000000007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50</v>
      </c>
      <c r="B878" s="822" t="s">
        <v>2042</v>
      </c>
      <c r="C878" s="822" t="s">
        <v>2048</v>
      </c>
      <c r="D878" s="823" t="s">
        <v>3207</v>
      </c>
      <c r="E878" s="824" t="s">
        <v>2057</v>
      </c>
      <c r="F878" s="822" t="s">
        <v>2043</v>
      </c>
      <c r="G878" s="822" t="s">
        <v>2304</v>
      </c>
      <c r="H878" s="822" t="s">
        <v>622</v>
      </c>
      <c r="I878" s="822" t="s">
        <v>2435</v>
      </c>
      <c r="J878" s="822" t="s">
        <v>1770</v>
      </c>
      <c r="K878" s="822" t="s">
        <v>2436</v>
      </c>
      <c r="L878" s="825">
        <v>7.47</v>
      </c>
      <c r="M878" s="825">
        <v>7.47</v>
      </c>
      <c r="N878" s="822">
        <v>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50</v>
      </c>
      <c r="B879" s="822" t="s">
        <v>2042</v>
      </c>
      <c r="C879" s="822" t="s">
        <v>2048</v>
      </c>
      <c r="D879" s="823" t="s">
        <v>3207</v>
      </c>
      <c r="E879" s="824" t="s">
        <v>2057</v>
      </c>
      <c r="F879" s="822" t="s">
        <v>2043</v>
      </c>
      <c r="G879" s="822" t="s">
        <v>2304</v>
      </c>
      <c r="H879" s="822" t="s">
        <v>622</v>
      </c>
      <c r="I879" s="822" t="s">
        <v>1769</v>
      </c>
      <c r="J879" s="822" t="s">
        <v>1770</v>
      </c>
      <c r="K879" s="822" t="s">
        <v>1771</v>
      </c>
      <c r="L879" s="825">
        <v>11.48</v>
      </c>
      <c r="M879" s="825">
        <v>11.48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50</v>
      </c>
      <c r="B880" s="822" t="s">
        <v>2042</v>
      </c>
      <c r="C880" s="822" t="s">
        <v>2048</v>
      </c>
      <c r="D880" s="823" t="s">
        <v>3207</v>
      </c>
      <c r="E880" s="824" t="s">
        <v>2057</v>
      </c>
      <c r="F880" s="822" t="s">
        <v>2043</v>
      </c>
      <c r="G880" s="822" t="s">
        <v>2133</v>
      </c>
      <c r="H880" s="822" t="s">
        <v>329</v>
      </c>
      <c r="I880" s="822" t="s">
        <v>2306</v>
      </c>
      <c r="J880" s="822" t="s">
        <v>2135</v>
      </c>
      <c r="K880" s="822" t="s">
        <v>2307</v>
      </c>
      <c r="L880" s="825">
        <v>5788.01</v>
      </c>
      <c r="M880" s="825">
        <v>11576.02</v>
      </c>
      <c r="N880" s="822">
        <v>2</v>
      </c>
      <c r="O880" s="826">
        <v>2</v>
      </c>
      <c r="P880" s="825">
        <v>11576.02</v>
      </c>
      <c r="Q880" s="827">
        <v>1</v>
      </c>
      <c r="R880" s="822">
        <v>2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50</v>
      </c>
      <c r="B881" s="822" t="s">
        <v>2042</v>
      </c>
      <c r="C881" s="822" t="s">
        <v>2048</v>
      </c>
      <c r="D881" s="823" t="s">
        <v>3207</v>
      </c>
      <c r="E881" s="824" t="s">
        <v>2057</v>
      </c>
      <c r="F881" s="822" t="s">
        <v>2043</v>
      </c>
      <c r="G881" s="822" t="s">
        <v>2137</v>
      </c>
      <c r="H881" s="822" t="s">
        <v>329</v>
      </c>
      <c r="I881" s="822" t="s">
        <v>2782</v>
      </c>
      <c r="J881" s="822" t="s">
        <v>2781</v>
      </c>
      <c r="K881" s="822" t="s">
        <v>1784</v>
      </c>
      <c r="L881" s="825">
        <v>130.51</v>
      </c>
      <c r="M881" s="825">
        <v>130.51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2042</v>
      </c>
      <c r="C882" s="822" t="s">
        <v>2048</v>
      </c>
      <c r="D882" s="823" t="s">
        <v>3207</v>
      </c>
      <c r="E882" s="824" t="s">
        <v>2057</v>
      </c>
      <c r="F882" s="822" t="s">
        <v>2043</v>
      </c>
      <c r="G882" s="822" t="s">
        <v>2137</v>
      </c>
      <c r="H882" s="822" t="s">
        <v>329</v>
      </c>
      <c r="I882" s="822" t="s">
        <v>2531</v>
      </c>
      <c r="J882" s="822" t="s">
        <v>2532</v>
      </c>
      <c r="K882" s="822" t="s">
        <v>2533</v>
      </c>
      <c r="L882" s="825">
        <v>928.81</v>
      </c>
      <c r="M882" s="825">
        <v>928.81</v>
      </c>
      <c r="N882" s="822">
        <v>1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50</v>
      </c>
      <c r="B883" s="822" t="s">
        <v>2042</v>
      </c>
      <c r="C883" s="822" t="s">
        <v>2048</v>
      </c>
      <c r="D883" s="823" t="s">
        <v>3207</v>
      </c>
      <c r="E883" s="824" t="s">
        <v>2057</v>
      </c>
      <c r="F883" s="822" t="s">
        <v>2043</v>
      </c>
      <c r="G883" s="822" t="s">
        <v>2140</v>
      </c>
      <c r="H883" s="822" t="s">
        <v>329</v>
      </c>
      <c r="I883" s="822" t="s">
        <v>2141</v>
      </c>
      <c r="J883" s="822" t="s">
        <v>1084</v>
      </c>
      <c r="K883" s="822" t="s">
        <v>2142</v>
      </c>
      <c r="L883" s="825">
        <v>128.69999999999999</v>
      </c>
      <c r="M883" s="825">
        <v>772.2</v>
      </c>
      <c r="N883" s="822">
        <v>6</v>
      </c>
      <c r="O883" s="826">
        <v>3</v>
      </c>
      <c r="P883" s="825">
        <v>128.69999999999999</v>
      </c>
      <c r="Q883" s="827">
        <v>0.16666666666666663</v>
      </c>
      <c r="R883" s="822">
        <v>1</v>
      </c>
      <c r="S883" s="827">
        <v>0.16666666666666666</v>
      </c>
      <c r="T883" s="826">
        <v>0.5</v>
      </c>
      <c r="U883" s="828">
        <v>0.16666666666666666</v>
      </c>
    </row>
    <row r="884" spans="1:21" ht="14.45" customHeight="1" x14ac:dyDescent="0.2">
      <c r="A884" s="821">
        <v>50</v>
      </c>
      <c r="B884" s="822" t="s">
        <v>2042</v>
      </c>
      <c r="C884" s="822" t="s">
        <v>2048</v>
      </c>
      <c r="D884" s="823" t="s">
        <v>3207</v>
      </c>
      <c r="E884" s="824" t="s">
        <v>2057</v>
      </c>
      <c r="F884" s="822" t="s">
        <v>2043</v>
      </c>
      <c r="G884" s="822" t="s">
        <v>2140</v>
      </c>
      <c r="H884" s="822" t="s">
        <v>329</v>
      </c>
      <c r="I884" s="822" t="s">
        <v>2439</v>
      </c>
      <c r="J884" s="822" t="s">
        <v>1084</v>
      </c>
      <c r="K884" s="822" t="s">
        <v>2440</v>
      </c>
      <c r="L884" s="825">
        <v>64.349999999999994</v>
      </c>
      <c r="M884" s="825">
        <v>386.1</v>
      </c>
      <c r="N884" s="822">
        <v>6</v>
      </c>
      <c r="O884" s="826">
        <v>5</v>
      </c>
      <c r="P884" s="825">
        <v>64.349999999999994</v>
      </c>
      <c r="Q884" s="827">
        <v>0.16666666666666663</v>
      </c>
      <c r="R884" s="822">
        <v>1</v>
      </c>
      <c r="S884" s="827">
        <v>0.16666666666666666</v>
      </c>
      <c r="T884" s="826">
        <v>1</v>
      </c>
      <c r="U884" s="828">
        <v>0.2</v>
      </c>
    </row>
    <row r="885" spans="1:21" ht="14.45" customHeight="1" x14ac:dyDescent="0.2">
      <c r="A885" s="821">
        <v>50</v>
      </c>
      <c r="B885" s="822" t="s">
        <v>2042</v>
      </c>
      <c r="C885" s="822" t="s">
        <v>2048</v>
      </c>
      <c r="D885" s="823" t="s">
        <v>3207</v>
      </c>
      <c r="E885" s="824" t="s">
        <v>2057</v>
      </c>
      <c r="F885" s="822" t="s">
        <v>2043</v>
      </c>
      <c r="G885" s="822" t="s">
        <v>2534</v>
      </c>
      <c r="H885" s="822" t="s">
        <v>329</v>
      </c>
      <c r="I885" s="822" t="s">
        <v>2535</v>
      </c>
      <c r="J885" s="822" t="s">
        <v>2536</v>
      </c>
      <c r="K885" s="822" t="s">
        <v>2537</v>
      </c>
      <c r="L885" s="825">
        <v>829.52</v>
      </c>
      <c r="M885" s="825">
        <v>829.52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2042</v>
      </c>
      <c r="C886" s="822" t="s">
        <v>2048</v>
      </c>
      <c r="D886" s="823" t="s">
        <v>3207</v>
      </c>
      <c r="E886" s="824" t="s">
        <v>2057</v>
      </c>
      <c r="F886" s="822" t="s">
        <v>2043</v>
      </c>
      <c r="G886" s="822" t="s">
        <v>2143</v>
      </c>
      <c r="H886" s="822" t="s">
        <v>329</v>
      </c>
      <c r="I886" s="822" t="s">
        <v>2144</v>
      </c>
      <c r="J886" s="822" t="s">
        <v>1145</v>
      </c>
      <c r="K886" s="822" t="s">
        <v>2145</v>
      </c>
      <c r="L886" s="825">
        <v>42.08</v>
      </c>
      <c r="M886" s="825">
        <v>84.16</v>
      </c>
      <c r="N886" s="822">
        <v>2</v>
      </c>
      <c r="O886" s="826">
        <v>1.5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50</v>
      </c>
      <c r="B887" s="822" t="s">
        <v>2042</v>
      </c>
      <c r="C887" s="822" t="s">
        <v>2048</v>
      </c>
      <c r="D887" s="823" t="s">
        <v>3207</v>
      </c>
      <c r="E887" s="824" t="s">
        <v>2057</v>
      </c>
      <c r="F887" s="822" t="s">
        <v>2043</v>
      </c>
      <c r="G887" s="822" t="s">
        <v>2317</v>
      </c>
      <c r="H887" s="822" t="s">
        <v>329</v>
      </c>
      <c r="I887" s="822" t="s">
        <v>3133</v>
      </c>
      <c r="J887" s="822" t="s">
        <v>691</v>
      </c>
      <c r="K887" s="822" t="s">
        <v>2319</v>
      </c>
      <c r="L887" s="825">
        <v>0</v>
      </c>
      <c r="M887" s="825">
        <v>0</v>
      </c>
      <c r="N887" s="822">
        <v>1</v>
      </c>
      <c r="O887" s="826">
        <v>0.5</v>
      </c>
      <c r="P887" s="825"/>
      <c r="Q887" s="827"/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50</v>
      </c>
      <c r="B888" s="822" t="s">
        <v>2042</v>
      </c>
      <c r="C888" s="822" t="s">
        <v>2048</v>
      </c>
      <c r="D888" s="823" t="s">
        <v>3207</v>
      </c>
      <c r="E888" s="824" t="s">
        <v>2057</v>
      </c>
      <c r="F888" s="822" t="s">
        <v>2043</v>
      </c>
      <c r="G888" s="822" t="s">
        <v>2317</v>
      </c>
      <c r="H888" s="822" t="s">
        <v>329</v>
      </c>
      <c r="I888" s="822" t="s">
        <v>2318</v>
      </c>
      <c r="J888" s="822" t="s">
        <v>1254</v>
      </c>
      <c r="K888" s="822" t="s">
        <v>2319</v>
      </c>
      <c r="L888" s="825">
        <v>42.54</v>
      </c>
      <c r="M888" s="825">
        <v>42.54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2042</v>
      </c>
      <c r="C889" s="822" t="s">
        <v>2048</v>
      </c>
      <c r="D889" s="823" t="s">
        <v>3207</v>
      </c>
      <c r="E889" s="824" t="s">
        <v>2057</v>
      </c>
      <c r="F889" s="822" t="s">
        <v>2043</v>
      </c>
      <c r="G889" s="822" t="s">
        <v>2317</v>
      </c>
      <c r="H889" s="822" t="s">
        <v>329</v>
      </c>
      <c r="I889" s="822" t="s">
        <v>3017</v>
      </c>
      <c r="J889" s="822" t="s">
        <v>691</v>
      </c>
      <c r="K889" s="822" t="s">
        <v>692</v>
      </c>
      <c r="L889" s="825">
        <v>59.56</v>
      </c>
      <c r="M889" s="825">
        <v>178.68</v>
      </c>
      <c r="N889" s="822">
        <v>3</v>
      </c>
      <c r="O889" s="826">
        <v>1.5</v>
      </c>
      <c r="P889" s="825">
        <v>59.56</v>
      </c>
      <c r="Q889" s="827">
        <v>0.33333333333333331</v>
      </c>
      <c r="R889" s="822">
        <v>1</v>
      </c>
      <c r="S889" s="827">
        <v>0.33333333333333331</v>
      </c>
      <c r="T889" s="826">
        <v>0.5</v>
      </c>
      <c r="U889" s="828">
        <v>0.33333333333333331</v>
      </c>
    </row>
    <row r="890" spans="1:21" ht="14.45" customHeight="1" x14ac:dyDescent="0.2">
      <c r="A890" s="821">
        <v>50</v>
      </c>
      <c r="B890" s="822" t="s">
        <v>2042</v>
      </c>
      <c r="C890" s="822" t="s">
        <v>2048</v>
      </c>
      <c r="D890" s="823" t="s">
        <v>3207</v>
      </c>
      <c r="E890" s="824" t="s">
        <v>2057</v>
      </c>
      <c r="F890" s="822" t="s">
        <v>2043</v>
      </c>
      <c r="G890" s="822" t="s">
        <v>2146</v>
      </c>
      <c r="H890" s="822" t="s">
        <v>329</v>
      </c>
      <c r="I890" s="822" t="s">
        <v>2147</v>
      </c>
      <c r="J890" s="822" t="s">
        <v>1258</v>
      </c>
      <c r="K890" s="822" t="s">
        <v>2148</v>
      </c>
      <c r="L890" s="825">
        <v>219.37</v>
      </c>
      <c r="M890" s="825">
        <v>1096.8499999999999</v>
      </c>
      <c r="N890" s="822">
        <v>5</v>
      </c>
      <c r="O890" s="826">
        <v>2.5</v>
      </c>
      <c r="P890" s="825">
        <v>438.74</v>
      </c>
      <c r="Q890" s="827">
        <v>0.4</v>
      </c>
      <c r="R890" s="822">
        <v>2</v>
      </c>
      <c r="S890" s="827">
        <v>0.4</v>
      </c>
      <c r="T890" s="826">
        <v>0.5</v>
      </c>
      <c r="U890" s="828">
        <v>0.2</v>
      </c>
    </row>
    <row r="891" spans="1:21" ht="14.45" customHeight="1" x14ac:dyDescent="0.2">
      <c r="A891" s="821">
        <v>50</v>
      </c>
      <c r="B891" s="822" t="s">
        <v>2042</v>
      </c>
      <c r="C891" s="822" t="s">
        <v>2048</v>
      </c>
      <c r="D891" s="823" t="s">
        <v>3207</v>
      </c>
      <c r="E891" s="824" t="s">
        <v>2057</v>
      </c>
      <c r="F891" s="822" t="s">
        <v>2043</v>
      </c>
      <c r="G891" s="822" t="s">
        <v>2818</v>
      </c>
      <c r="H891" s="822" t="s">
        <v>622</v>
      </c>
      <c r="I891" s="822" t="s">
        <v>1786</v>
      </c>
      <c r="J891" s="822" t="s">
        <v>849</v>
      </c>
      <c r="K891" s="822" t="s">
        <v>1787</v>
      </c>
      <c r="L891" s="825">
        <v>100.1</v>
      </c>
      <c r="M891" s="825">
        <v>100.1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50</v>
      </c>
      <c r="B892" s="822" t="s">
        <v>2042</v>
      </c>
      <c r="C892" s="822" t="s">
        <v>2048</v>
      </c>
      <c r="D892" s="823" t="s">
        <v>3207</v>
      </c>
      <c r="E892" s="824" t="s">
        <v>2057</v>
      </c>
      <c r="F892" s="822" t="s">
        <v>2043</v>
      </c>
      <c r="G892" s="822" t="s">
        <v>2153</v>
      </c>
      <c r="H892" s="822" t="s">
        <v>329</v>
      </c>
      <c r="I892" s="822" t="s">
        <v>3134</v>
      </c>
      <c r="J892" s="822" t="s">
        <v>2321</v>
      </c>
      <c r="K892" s="822" t="s">
        <v>3075</v>
      </c>
      <c r="L892" s="825">
        <v>73.83</v>
      </c>
      <c r="M892" s="825">
        <v>73.83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2042</v>
      </c>
      <c r="C893" s="822" t="s">
        <v>2048</v>
      </c>
      <c r="D893" s="823" t="s">
        <v>3207</v>
      </c>
      <c r="E893" s="824" t="s">
        <v>2057</v>
      </c>
      <c r="F893" s="822" t="s">
        <v>2043</v>
      </c>
      <c r="G893" s="822" t="s">
        <v>2153</v>
      </c>
      <c r="H893" s="822" t="s">
        <v>329</v>
      </c>
      <c r="I893" s="822" t="s">
        <v>3135</v>
      </c>
      <c r="J893" s="822" t="s">
        <v>3136</v>
      </c>
      <c r="K893" s="822" t="s">
        <v>1784</v>
      </c>
      <c r="L893" s="825">
        <v>39.549999999999997</v>
      </c>
      <c r="M893" s="825">
        <v>39.549999999999997</v>
      </c>
      <c r="N893" s="822">
        <v>1</v>
      </c>
      <c r="O893" s="826">
        <v>1</v>
      </c>
      <c r="P893" s="825">
        <v>39.549999999999997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50</v>
      </c>
      <c r="B894" s="822" t="s">
        <v>2042</v>
      </c>
      <c r="C894" s="822" t="s">
        <v>2048</v>
      </c>
      <c r="D894" s="823" t="s">
        <v>3207</v>
      </c>
      <c r="E894" s="824" t="s">
        <v>2057</v>
      </c>
      <c r="F894" s="822" t="s">
        <v>2043</v>
      </c>
      <c r="G894" s="822" t="s">
        <v>2332</v>
      </c>
      <c r="H894" s="822" t="s">
        <v>622</v>
      </c>
      <c r="I894" s="822" t="s">
        <v>2838</v>
      </c>
      <c r="J894" s="822" t="s">
        <v>2334</v>
      </c>
      <c r="K894" s="822" t="s">
        <v>2839</v>
      </c>
      <c r="L894" s="825">
        <v>103.72</v>
      </c>
      <c r="M894" s="825">
        <v>103.72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50</v>
      </c>
      <c r="B895" s="822" t="s">
        <v>2042</v>
      </c>
      <c r="C895" s="822" t="s">
        <v>2048</v>
      </c>
      <c r="D895" s="823" t="s">
        <v>3207</v>
      </c>
      <c r="E895" s="824" t="s">
        <v>2057</v>
      </c>
      <c r="F895" s="822" t="s">
        <v>2043</v>
      </c>
      <c r="G895" s="822" t="s">
        <v>2156</v>
      </c>
      <c r="H895" s="822" t="s">
        <v>329</v>
      </c>
      <c r="I895" s="822" t="s">
        <v>2157</v>
      </c>
      <c r="J895" s="822" t="s">
        <v>2158</v>
      </c>
      <c r="K895" s="822" t="s">
        <v>2159</v>
      </c>
      <c r="L895" s="825">
        <v>93.43</v>
      </c>
      <c r="M895" s="825">
        <v>467.15000000000003</v>
      </c>
      <c r="N895" s="822">
        <v>5</v>
      </c>
      <c r="O895" s="826">
        <v>4</v>
      </c>
      <c r="P895" s="825">
        <v>280.29000000000002</v>
      </c>
      <c r="Q895" s="827">
        <v>0.6</v>
      </c>
      <c r="R895" s="822">
        <v>3</v>
      </c>
      <c r="S895" s="827">
        <v>0.6</v>
      </c>
      <c r="T895" s="826">
        <v>2.5</v>
      </c>
      <c r="U895" s="828">
        <v>0.625</v>
      </c>
    </row>
    <row r="896" spans="1:21" ht="14.45" customHeight="1" x14ac:dyDescent="0.2">
      <c r="A896" s="821">
        <v>50</v>
      </c>
      <c r="B896" s="822" t="s">
        <v>2042</v>
      </c>
      <c r="C896" s="822" t="s">
        <v>2048</v>
      </c>
      <c r="D896" s="823" t="s">
        <v>3207</v>
      </c>
      <c r="E896" s="824" t="s">
        <v>2057</v>
      </c>
      <c r="F896" s="822" t="s">
        <v>2043</v>
      </c>
      <c r="G896" s="822" t="s">
        <v>3080</v>
      </c>
      <c r="H896" s="822" t="s">
        <v>622</v>
      </c>
      <c r="I896" s="822" t="s">
        <v>3137</v>
      </c>
      <c r="J896" s="822" t="s">
        <v>1776</v>
      </c>
      <c r="K896" s="822" t="s">
        <v>3138</v>
      </c>
      <c r="L896" s="825">
        <v>64.33</v>
      </c>
      <c r="M896" s="825">
        <v>64.33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2042</v>
      </c>
      <c r="C897" s="822" t="s">
        <v>2048</v>
      </c>
      <c r="D897" s="823" t="s">
        <v>3207</v>
      </c>
      <c r="E897" s="824" t="s">
        <v>2057</v>
      </c>
      <c r="F897" s="822" t="s">
        <v>2043</v>
      </c>
      <c r="G897" s="822" t="s">
        <v>2539</v>
      </c>
      <c r="H897" s="822" t="s">
        <v>329</v>
      </c>
      <c r="I897" s="822" t="s">
        <v>2540</v>
      </c>
      <c r="J897" s="822" t="s">
        <v>2541</v>
      </c>
      <c r="K897" s="822" t="s">
        <v>2542</v>
      </c>
      <c r="L897" s="825">
        <v>65.989999999999995</v>
      </c>
      <c r="M897" s="825">
        <v>65.989999999999995</v>
      </c>
      <c r="N897" s="822">
        <v>1</v>
      </c>
      <c r="O897" s="826">
        <v>0.5</v>
      </c>
      <c r="P897" s="825">
        <v>65.989999999999995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50</v>
      </c>
      <c r="B898" s="822" t="s">
        <v>2042</v>
      </c>
      <c r="C898" s="822" t="s">
        <v>2048</v>
      </c>
      <c r="D898" s="823" t="s">
        <v>3207</v>
      </c>
      <c r="E898" s="824" t="s">
        <v>2057</v>
      </c>
      <c r="F898" s="822" t="s">
        <v>2043</v>
      </c>
      <c r="G898" s="822" t="s">
        <v>3139</v>
      </c>
      <c r="H898" s="822" t="s">
        <v>329</v>
      </c>
      <c r="I898" s="822" t="s">
        <v>3140</v>
      </c>
      <c r="J898" s="822" t="s">
        <v>3141</v>
      </c>
      <c r="K898" s="822" t="s">
        <v>2757</v>
      </c>
      <c r="L898" s="825">
        <v>67.41</v>
      </c>
      <c r="M898" s="825">
        <v>67.41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50</v>
      </c>
      <c r="B899" s="822" t="s">
        <v>2042</v>
      </c>
      <c r="C899" s="822" t="s">
        <v>2048</v>
      </c>
      <c r="D899" s="823" t="s">
        <v>3207</v>
      </c>
      <c r="E899" s="824" t="s">
        <v>2057</v>
      </c>
      <c r="F899" s="822" t="s">
        <v>2043</v>
      </c>
      <c r="G899" s="822" t="s">
        <v>1149</v>
      </c>
      <c r="H899" s="822" t="s">
        <v>622</v>
      </c>
      <c r="I899" s="822" t="s">
        <v>1687</v>
      </c>
      <c r="J899" s="822" t="s">
        <v>1688</v>
      </c>
      <c r="K899" s="822" t="s">
        <v>1689</v>
      </c>
      <c r="L899" s="825">
        <v>93.75</v>
      </c>
      <c r="M899" s="825">
        <v>93.75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50</v>
      </c>
      <c r="B900" s="822" t="s">
        <v>2042</v>
      </c>
      <c r="C900" s="822" t="s">
        <v>2048</v>
      </c>
      <c r="D900" s="823" t="s">
        <v>3207</v>
      </c>
      <c r="E900" s="824" t="s">
        <v>2057</v>
      </c>
      <c r="F900" s="822" t="s">
        <v>2043</v>
      </c>
      <c r="G900" s="822" t="s">
        <v>1149</v>
      </c>
      <c r="H900" s="822" t="s">
        <v>622</v>
      </c>
      <c r="I900" s="822" t="s">
        <v>1690</v>
      </c>
      <c r="J900" s="822" t="s">
        <v>1688</v>
      </c>
      <c r="K900" s="822" t="s">
        <v>1691</v>
      </c>
      <c r="L900" s="825">
        <v>184.74</v>
      </c>
      <c r="M900" s="825">
        <v>369.48</v>
      </c>
      <c r="N900" s="822">
        <v>2</v>
      </c>
      <c r="O900" s="826">
        <v>1.5</v>
      </c>
      <c r="P900" s="825">
        <v>184.74</v>
      </c>
      <c r="Q900" s="827">
        <v>0.5</v>
      </c>
      <c r="R900" s="822">
        <v>1</v>
      </c>
      <c r="S900" s="827">
        <v>0.5</v>
      </c>
      <c r="T900" s="826">
        <v>0.5</v>
      </c>
      <c r="U900" s="828">
        <v>0.33333333333333331</v>
      </c>
    </row>
    <row r="901" spans="1:21" ht="14.45" customHeight="1" x14ac:dyDescent="0.2">
      <c r="A901" s="821">
        <v>50</v>
      </c>
      <c r="B901" s="822" t="s">
        <v>2042</v>
      </c>
      <c r="C901" s="822" t="s">
        <v>2048</v>
      </c>
      <c r="D901" s="823" t="s">
        <v>3207</v>
      </c>
      <c r="E901" s="824" t="s">
        <v>2057</v>
      </c>
      <c r="F901" s="822" t="s">
        <v>2043</v>
      </c>
      <c r="G901" s="822" t="s">
        <v>1149</v>
      </c>
      <c r="H901" s="822" t="s">
        <v>622</v>
      </c>
      <c r="I901" s="822" t="s">
        <v>2344</v>
      </c>
      <c r="J901" s="822" t="s">
        <v>2345</v>
      </c>
      <c r="K901" s="822" t="s">
        <v>2346</v>
      </c>
      <c r="L901" s="825">
        <v>120.61</v>
      </c>
      <c r="M901" s="825">
        <v>241.22</v>
      </c>
      <c r="N901" s="822">
        <v>2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50</v>
      </c>
      <c r="B902" s="822" t="s">
        <v>2042</v>
      </c>
      <c r="C902" s="822" t="s">
        <v>2048</v>
      </c>
      <c r="D902" s="823" t="s">
        <v>3207</v>
      </c>
      <c r="E902" s="824" t="s">
        <v>2057</v>
      </c>
      <c r="F902" s="822" t="s">
        <v>2043</v>
      </c>
      <c r="G902" s="822" t="s">
        <v>2347</v>
      </c>
      <c r="H902" s="822" t="s">
        <v>622</v>
      </c>
      <c r="I902" s="822" t="s">
        <v>1900</v>
      </c>
      <c r="J902" s="822" t="s">
        <v>1168</v>
      </c>
      <c r="K902" s="822" t="s">
        <v>1901</v>
      </c>
      <c r="L902" s="825">
        <v>0</v>
      </c>
      <c r="M902" s="825">
        <v>0</v>
      </c>
      <c r="N902" s="822">
        <v>1</v>
      </c>
      <c r="O902" s="826">
        <v>1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50</v>
      </c>
      <c r="B903" s="822" t="s">
        <v>2042</v>
      </c>
      <c r="C903" s="822" t="s">
        <v>2048</v>
      </c>
      <c r="D903" s="823" t="s">
        <v>3207</v>
      </c>
      <c r="E903" s="824" t="s">
        <v>2057</v>
      </c>
      <c r="F903" s="822" t="s">
        <v>2043</v>
      </c>
      <c r="G903" s="822" t="s">
        <v>2160</v>
      </c>
      <c r="H903" s="822" t="s">
        <v>622</v>
      </c>
      <c r="I903" s="822" t="s">
        <v>1717</v>
      </c>
      <c r="J903" s="822" t="s">
        <v>1715</v>
      </c>
      <c r="K903" s="822" t="s">
        <v>1718</v>
      </c>
      <c r="L903" s="825">
        <v>1771.84</v>
      </c>
      <c r="M903" s="825">
        <v>1771.84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50</v>
      </c>
      <c r="B904" s="822" t="s">
        <v>2042</v>
      </c>
      <c r="C904" s="822" t="s">
        <v>2048</v>
      </c>
      <c r="D904" s="823" t="s">
        <v>3207</v>
      </c>
      <c r="E904" s="824" t="s">
        <v>2057</v>
      </c>
      <c r="F904" s="822" t="s">
        <v>2043</v>
      </c>
      <c r="G904" s="822" t="s">
        <v>2160</v>
      </c>
      <c r="H904" s="822" t="s">
        <v>622</v>
      </c>
      <c r="I904" s="822" t="s">
        <v>3142</v>
      </c>
      <c r="J904" s="822" t="s">
        <v>1715</v>
      </c>
      <c r="K904" s="822" t="s">
        <v>3143</v>
      </c>
      <c r="L904" s="825">
        <v>1544.99</v>
      </c>
      <c r="M904" s="825">
        <v>1544.99</v>
      </c>
      <c r="N904" s="822">
        <v>1</v>
      </c>
      <c r="O904" s="826">
        <v>0.5</v>
      </c>
      <c r="P904" s="825">
        <v>1544.99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50</v>
      </c>
      <c r="B905" s="822" t="s">
        <v>2042</v>
      </c>
      <c r="C905" s="822" t="s">
        <v>2048</v>
      </c>
      <c r="D905" s="823" t="s">
        <v>3207</v>
      </c>
      <c r="E905" s="824" t="s">
        <v>2057</v>
      </c>
      <c r="F905" s="822" t="s">
        <v>2043</v>
      </c>
      <c r="G905" s="822" t="s">
        <v>2442</v>
      </c>
      <c r="H905" s="822" t="s">
        <v>329</v>
      </c>
      <c r="I905" s="822" t="s">
        <v>3022</v>
      </c>
      <c r="J905" s="822" t="s">
        <v>2444</v>
      </c>
      <c r="K905" s="822" t="s">
        <v>3023</v>
      </c>
      <c r="L905" s="825">
        <v>218.32</v>
      </c>
      <c r="M905" s="825">
        <v>218.32</v>
      </c>
      <c r="N905" s="822">
        <v>1</v>
      </c>
      <c r="O905" s="826">
        <v>0.5</v>
      </c>
      <c r="P905" s="825">
        <v>218.32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50</v>
      </c>
      <c r="B906" s="822" t="s">
        <v>2042</v>
      </c>
      <c r="C906" s="822" t="s">
        <v>2048</v>
      </c>
      <c r="D906" s="823" t="s">
        <v>3207</v>
      </c>
      <c r="E906" s="824" t="s">
        <v>2057</v>
      </c>
      <c r="F906" s="822" t="s">
        <v>2043</v>
      </c>
      <c r="G906" s="822" t="s">
        <v>2547</v>
      </c>
      <c r="H906" s="822" t="s">
        <v>622</v>
      </c>
      <c r="I906" s="822" t="s">
        <v>3144</v>
      </c>
      <c r="J906" s="822" t="s">
        <v>2904</v>
      </c>
      <c r="K906" s="822" t="s">
        <v>3145</v>
      </c>
      <c r="L906" s="825">
        <v>755.17</v>
      </c>
      <c r="M906" s="825">
        <v>755.17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2042</v>
      </c>
      <c r="C907" s="822" t="s">
        <v>2048</v>
      </c>
      <c r="D907" s="823" t="s">
        <v>3207</v>
      </c>
      <c r="E907" s="824" t="s">
        <v>2057</v>
      </c>
      <c r="F907" s="822" t="s">
        <v>2043</v>
      </c>
      <c r="G907" s="822" t="s">
        <v>2083</v>
      </c>
      <c r="H907" s="822" t="s">
        <v>329</v>
      </c>
      <c r="I907" s="822" t="s">
        <v>3146</v>
      </c>
      <c r="J907" s="822" t="s">
        <v>2085</v>
      </c>
      <c r="K907" s="822" t="s">
        <v>3147</v>
      </c>
      <c r="L907" s="825">
        <v>33.549999999999997</v>
      </c>
      <c r="M907" s="825">
        <v>33.549999999999997</v>
      </c>
      <c r="N907" s="822">
        <v>1</v>
      </c>
      <c r="O907" s="826">
        <v>0.5</v>
      </c>
      <c r="P907" s="825">
        <v>33.549999999999997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50</v>
      </c>
      <c r="B908" s="822" t="s">
        <v>2042</v>
      </c>
      <c r="C908" s="822" t="s">
        <v>2048</v>
      </c>
      <c r="D908" s="823" t="s">
        <v>3207</v>
      </c>
      <c r="E908" s="824" t="s">
        <v>2057</v>
      </c>
      <c r="F908" s="822" t="s">
        <v>2043</v>
      </c>
      <c r="G908" s="822" t="s">
        <v>2083</v>
      </c>
      <c r="H908" s="822" t="s">
        <v>329</v>
      </c>
      <c r="I908" s="822" t="s">
        <v>2989</v>
      </c>
      <c r="J908" s="822" t="s">
        <v>1160</v>
      </c>
      <c r="K908" s="822" t="s">
        <v>2990</v>
      </c>
      <c r="L908" s="825">
        <v>16.77</v>
      </c>
      <c r="M908" s="825">
        <v>16.77</v>
      </c>
      <c r="N908" s="822">
        <v>1</v>
      </c>
      <c r="O908" s="826">
        <v>0.5</v>
      </c>
      <c r="P908" s="825">
        <v>16.77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50</v>
      </c>
      <c r="B909" s="822" t="s">
        <v>2042</v>
      </c>
      <c r="C909" s="822" t="s">
        <v>2048</v>
      </c>
      <c r="D909" s="823" t="s">
        <v>3207</v>
      </c>
      <c r="E909" s="824" t="s">
        <v>2057</v>
      </c>
      <c r="F909" s="822" t="s">
        <v>2043</v>
      </c>
      <c r="G909" s="822" t="s">
        <v>2357</v>
      </c>
      <c r="H909" s="822" t="s">
        <v>329</v>
      </c>
      <c r="I909" s="822" t="s">
        <v>2358</v>
      </c>
      <c r="J909" s="822" t="s">
        <v>2359</v>
      </c>
      <c r="K909" s="822" t="s">
        <v>2360</v>
      </c>
      <c r="L909" s="825">
        <v>83.38</v>
      </c>
      <c r="M909" s="825">
        <v>500.28</v>
      </c>
      <c r="N909" s="822">
        <v>6</v>
      </c>
      <c r="O909" s="826">
        <v>4.5</v>
      </c>
      <c r="P909" s="825">
        <v>83.38</v>
      </c>
      <c r="Q909" s="827">
        <v>0.16666666666666666</v>
      </c>
      <c r="R909" s="822">
        <v>1</v>
      </c>
      <c r="S909" s="827">
        <v>0.16666666666666666</v>
      </c>
      <c r="T909" s="826">
        <v>0.5</v>
      </c>
      <c r="U909" s="828">
        <v>0.1111111111111111</v>
      </c>
    </row>
    <row r="910" spans="1:21" ht="14.45" customHeight="1" x14ac:dyDescent="0.2">
      <c r="A910" s="821">
        <v>50</v>
      </c>
      <c r="B910" s="822" t="s">
        <v>2042</v>
      </c>
      <c r="C910" s="822" t="s">
        <v>2048</v>
      </c>
      <c r="D910" s="823" t="s">
        <v>3207</v>
      </c>
      <c r="E910" s="824" t="s">
        <v>2057</v>
      </c>
      <c r="F910" s="822" t="s">
        <v>2043</v>
      </c>
      <c r="G910" s="822" t="s">
        <v>2357</v>
      </c>
      <c r="H910" s="822" t="s">
        <v>329</v>
      </c>
      <c r="I910" s="822" t="s">
        <v>2446</v>
      </c>
      <c r="J910" s="822" t="s">
        <v>2359</v>
      </c>
      <c r="K910" s="822" t="s">
        <v>2447</v>
      </c>
      <c r="L910" s="825">
        <v>166.76</v>
      </c>
      <c r="M910" s="825">
        <v>333.52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2042</v>
      </c>
      <c r="C911" s="822" t="s">
        <v>2048</v>
      </c>
      <c r="D911" s="823" t="s">
        <v>3207</v>
      </c>
      <c r="E911" s="824" t="s">
        <v>2057</v>
      </c>
      <c r="F911" s="822" t="s">
        <v>2043</v>
      </c>
      <c r="G911" s="822" t="s">
        <v>2361</v>
      </c>
      <c r="H911" s="822" t="s">
        <v>329</v>
      </c>
      <c r="I911" s="822" t="s">
        <v>2917</v>
      </c>
      <c r="J911" s="822" t="s">
        <v>831</v>
      </c>
      <c r="K911" s="822" t="s">
        <v>2918</v>
      </c>
      <c r="L911" s="825">
        <v>94.28</v>
      </c>
      <c r="M911" s="825">
        <v>94.28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2042</v>
      </c>
      <c r="C912" s="822" t="s">
        <v>2048</v>
      </c>
      <c r="D912" s="823" t="s">
        <v>3207</v>
      </c>
      <c r="E912" s="824" t="s">
        <v>2057</v>
      </c>
      <c r="F912" s="822" t="s">
        <v>2043</v>
      </c>
      <c r="G912" s="822" t="s">
        <v>2361</v>
      </c>
      <c r="H912" s="822" t="s">
        <v>622</v>
      </c>
      <c r="I912" s="822" t="s">
        <v>2448</v>
      </c>
      <c r="J912" s="822" t="s">
        <v>1797</v>
      </c>
      <c r="K912" s="822" t="s">
        <v>2449</v>
      </c>
      <c r="L912" s="825">
        <v>49.08</v>
      </c>
      <c r="M912" s="825">
        <v>49.08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2042</v>
      </c>
      <c r="C913" s="822" t="s">
        <v>2048</v>
      </c>
      <c r="D913" s="823" t="s">
        <v>3207</v>
      </c>
      <c r="E913" s="824" t="s">
        <v>2057</v>
      </c>
      <c r="F913" s="822" t="s">
        <v>2043</v>
      </c>
      <c r="G913" s="822" t="s">
        <v>2361</v>
      </c>
      <c r="H913" s="822" t="s">
        <v>622</v>
      </c>
      <c r="I913" s="822" t="s">
        <v>1799</v>
      </c>
      <c r="J913" s="822" t="s">
        <v>831</v>
      </c>
      <c r="K913" s="822" t="s">
        <v>833</v>
      </c>
      <c r="L913" s="825">
        <v>84.18</v>
      </c>
      <c r="M913" s="825">
        <v>84.18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2042</v>
      </c>
      <c r="C914" s="822" t="s">
        <v>2048</v>
      </c>
      <c r="D914" s="823" t="s">
        <v>3207</v>
      </c>
      <c r="E914" s="824" t="s">
        <v>2057</v>
      </c>
      <c r="F914" s="822" t="s">
        <v>2043</v>
      </c>
      <c r="G914" s="822" t="s">
        <v>2361</v>
      </c>
      <c r="H914" s="822" t="s">
        <v>622</v>
      </c>
      <c r="I914" s="822" t="s">
        <v>1800</v>
      </c>
      <c r="J914" s="822" t="s">
        <v>831</v>
      </c>
      <c r="K914" s="822" t="s">
        <v>834</v>
      </c>
      <c r="L914" s="825">
        <v>63.14</v>
      </c>
      <c r="M914" s="825">
        <v>63.14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2042</v>
      </c>
      <c r="C915" s="822" t="s">
        <v>2048</v>
      </c>
      <c r="D915" s="823" t="s">
        <v>3207</v>
      </c>
      <c r="E915" s="824" t="s">
        <v>2057</v>
      </c>
      <c r="F915" s="822" t="s">
        <v>2043</v>
      </c>
      <c r="G915" s="822" t="s">
        <v>2369</v>
      </c>
      <c r="H915" s="822" t="s">
        <v>329</v>
      </c>
      <c r="I915" s="822" t="s">
        <v>2370</v>
      </c>
      <c r="J915" s="822" t="s">
        <v>1390</v>
      </c>
      <c r="K915" s="822" t="s">
        <v>1391</v>
      </c>
      <c r="L915" s="825">
        <v>121.92</v>
      </c>
      <c r="M915" s="825">
        <v>121.92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2042</v>
      </c>
      <c r="C916" s="822" t="s">
        <v>2048</v>
      </c>
      <c r="D916" s="823" t="s">
        <v>3207</v>
      </c>
      <c r="E916" s="824" t="s">
        <v>2057</v>
      </c>
      <c r="F916" s="822" t="s">
        <v>2043</v>
      </c>
      <c r="G916" s="822" t="s">
        <v>2369</v>
      </c>
      <c r="H916" s="822" t="s">
        <v>329</v>
      </c>
      <c r="I916" s="822" t="s">
        <v>2370</v>
      </c>
      <c r="J916" s="822" t="s">
        <v>1390</v>
      </c>
      <c r="K916" s="822" t="s">
        <v>1391</v>
      </c>
      <c r="L916" s="825">
        <v>107.27</v>
      </c>
      <c r="M916" s="825">
        <v>107.27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50</v>
      </c>
      <c r="B917" s="822" t="s">
        <v>2042</v>
      </c>
      <c r="C917" s="822" t="s">
        <v>2048</v>
      </c>
      <c r="D917" s="823" t="s">
        <v>3207</v>
      </c>
      <c r="E917" s="824" t="s">
        <v>2053</v>
      </c>
      <c r="F917" s="822" t="s">
        <v>2043</v>
      </c>
      <c r="G917" s="822" t="s">
        <v>2095</v>
      </c>
      <c r="H917" s="822" t="s">
        <v>329</v>
      </c>
      <c r="I917" s="822" t="s">
        <v>2456</v>
      </c>
      <c r="J917" s="822" t="s">
        <v>2455</v>
      </c>
      <c r="K917" s="822" t="s">
        <v>2457</v>
      </c>
      <c r="L917" s="825">
        <v>36.270000000000003</v>
      </c>
      <c r="M917" s="825">
        <v>36.270000000000003</v>
      </c>
      <c r="N917" s="822">
        <v>1</v>
      </c>
      <c r="O917" s="826">
        <v>0.5</v>
      </c>
      <c r="P917" s="825">
        <v>36.270000000000003</v>
      </c>
      <c r="Q917" s="827">
        <v>1</v>
      </c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50</v>
      </c>
      <c r="B918" s="822" t="s">
        <v>2042</v>
      </c>
      <c r="C918" s="822" t="s">
        <v>2048</v>
      </c>
      <c r="D918" s="823" t="s">
        <v>3207</v>
      </c>
      <c r="E918" s="824" t="s">
        <v>2053</v>
      </c>
      <c r="F918" s="822" t="s">
        <v>2043</v>
      </c>
      <c r="G918" s="822" t="s">
        <v>2095</v>
      </c>
      <c r="H918" s="822" t="s">
        <v>622</v>
      </c>
      <c r="I918" s="822" t="s">
        <v>1854</v>
      </c>
      <c r="J918" s="822" t="s">
        <v>635</v>
      </c>
      <c r="K918" s="822" t="s">
        <v>636</v>
      </c>
      <c r="L918" s="825">
        <v>65.28</v>
      </c>
      <c r="M918" s="825">
        <v>65.28</v>
      </c>
      <c r="N918" s="822">
        <v>1</v>
      </c>
      <c r="O918" s="826">
        <v>1</v>
      </c>
      <c r="P918" s="825">
        <v>65.28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50</v>
      </c>
      <c r="B919" s="822" t="s">
        <v>2042</v>
      </c>
      <c r="C919" s="822" t="s">
        <v>2048</v>
      </c>
      <c r="D919" s="823" t="s">
        <v>3207</v>
      </c>
      <c r="E919" s="824" t="s">
        <v>2053</v>
      </c>
      <c r="F919" s="822" t="s">
        <v>2043</v>
      </c>
      <c r="G919" s="822" t="s">
        <v>2095</v>
      </c>
      <c r="H919" s="822" t="s">
        <v>329</v>
      </c>
      <c r="I919" s="822" t="s">
        <v>3148</v>
      </c>
      <c r="J919" s="822" t="s">
        <v>631</v>
      </c>
      <c r="K919" s="822" t="s">
        <v>632</v>
      </c>
      <c r="L919" s="825">
        <v>72.55</v>
      </c>
      <c r="M919" s="825">
        <v>72.55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50</v>
      </c>
      <c r="B920" s="822" t="s">
        <v>2042</v>
      </c>
      <c r="C920" s="822" t="s">
        <v>2048</v>
      </c>
      <c r="D920" s="823" t="s">
        <v>3207</v>
      </c>
      <c r="E920" s="824" t="s">
        <v>2053</v>
      </c>
      <c r="F920" s="822" t="s">
        <v>2043</v>
      </c>
      <c r="G920" s="822" t="s">
        <v>2099</v>
      </c>
      <c r="H920" s="822" t="s">
        <v>622</v>
      </c>
      <c r="I920" s="822" t="s">
        <v>1722</v>
      </c>
      <c r="J920" s="822" t="s">
        <v>742</v>
      </c>
      <c r="K920" s="822" t="s">
        <v>1723</v>
      </c>
      <c r="L920" s="825">
        <v>80.010000000000005</v>
      </c>
      <c r="M920" s="825">
        <v>880.11</v>
      </c>
      <c r="N920" s="822">
        <v>11</v>
      </c>
      <c r="O920" s="826">
        <v>9</v>
      </c>
      <c r="P920" s="825">
        <v>480.06</v>
      </c>
      <c r="Q920" s="827">
        <v>0.54545454545454541</v>
      </c>
      <c r="R920" s="822">
        <v>6</v>
      </c>
      <c r="S920" s="827">
        <v>0.54545454545454541</v>
      </c>
      <c r="T920" s="826">
        <v>5</v>
      </c>
      <c r="U920" s="828">
        <v>0.55555555555555558</v>
      </c>
    </row>
    <row r="921" spans="1:21" ht="14.45" customHeight="1" x14ac:dyDescent="0.2">
      <c r="A921" s="821">
        <v>50</v>
      </c>
      <c r="B921" s="822" t="s">
        <v>2042</v>
      </c>
      <c r="C921" s="822" t="s">
        <v>2048</v>
      </c>
      <c r="D921" s="823" t="s">
        <v>3207</v>
      </c>
      <c r="E921" s="824" t="s">
        <v>2053</v>
      </c>
      <c r="F921" s="822" t="s">
        <v>2043</v>
      </c>
      <c r="G921" s="822" t="s">
        <v>2173</v>
      </c>
      <c r="H921" s="822" t="s">
        <v>622</v>
      </c>
      <c r="I921" s="822" t="s">
        <v>2176</v>
      </c>
      <c r="J921" s="822" t="s">
        <v>1954</v>
      </c>
      <c r="K921" s="822" t="s">
        <v>1773</v>
      </c>
      <c r="L921" s="825">
        <v>31.09</v>
      </c>
      <c r="M921" s="825">
        <v>31.09</v>
      </c>
      <c r="N921" s="822">
        <v>1</v>
      </c>
      <c r="O921" s="826">
        <v>0.5</v>
      </c>
      <c r="P921" s="825">
        <v>31.09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50</v>
      </c>
      <c r="B922" s="822" t="s">
        <v>2042</v>
      </c>
      <c r="C922" s="822" t="s">
        <v>2048</v>
      </c>
      <c r="D922" s="823" t="s">
        <v>3207</v>
      </c>
      <c r="E922" s="824" t="s">
        <v>2053</v>
      </c>
      <c r="F922" s="822" t="s">
        <v>2043</v>
      </c>
      <c r="G922" s="822" t="s">
        <v>2087</v>
      </c>
      <c r="H922" s="822" t="s">
        <v>622</v>
      </c>
      <c r="I922" s="822" t="s">
        <v>1956</v>
      </c>
      <c r="J922" s="822" t="s">
        <v>1783</v>
      </c>
      <c r="K922" s="822" t="s">
        <v>1957</v>
      </c>
      <c r="L922" s="825">
        <v>220.53</v>
      </c>
      <c r="M922" s="825">
        <v>661.59</v>
      </c>
      <c r="N922" s="822">
        <v>3</v>
      </c>
      <c r="O922" s="826">
        <v>2.5</v>
      </c>
      <c r="P922" s="825">
        <v>220.53</v>
      </c>
      <c r="Q922" s="827">
        <v>0.33333333333333331</v>
      </c>
      <c r="R922" s="822">
        <v>1</v>
      </c>
      <c r="S922" s="827">
        <v>0.33333333333333331</v>
      </c>
      <c r="T922" s="826">
        <v>1</v>
      </c>
      <c r="U922" s="828">
        <v>0.4</v>
      </c>
    </row>
    <row r="923" spans="1:21" ht="14.45" customHeight="1" x14ac:dyDescent="0.2">
      <c r="A923" s="821">
        <v>50</v>
      </c>
      <c r="B923" s="822" t="s">
        <v>2042</v>
      </c>
      <c r="C923" s="822" t="s">
        <v>2048</v>
      </c>
      <c r="D923" s="823" t="s">
        <v>3207</v>
      </c>
      <c r="E923" s="824" t="s">
        <v>2053</v>
      </c>
      <c r="F923" s="822" t="s">
        <v>2043</v>
      </c>
      <c r="G923" s="822" t="s">
        <v>2087</v>
      </c>
      <c r="H923" s="822" t="s">
        <v>329</v>
      </c>
      <c r="I923" s="822" t="s">
        <v>2993</v>
      </c>
      <c r="J923" s="822" t="s">
        <v>1783</v>
      </c>
      <c r="K923" s="822" t="s">
        <v>2011</v>
      </c>
      <c r="L923" s="825">
        <v>93.18</v>
      </c>
      <c r="M923" s="825">
        <v>186.36</v>
      </c>
      <c r="N923" s="822">
        <v>2</v>
      </c>
      <c r="O923" s="826">
        <v>1.5</v>
      </c>
      <c r="P923" s="825">
        <v>186.36</v>
      </c>
      <c r="Q923" s="827">
        <v>1</v>
      </c>
      <c r="R923" s="822">
        <v>2</v>
      </c>
      <c r="S923" s="827">
        <v>1</v>
      </c>
      <c r="T923" s="826">
        <v>1.5</v>
      </c>
      <c r="U923" s="828">
        <v>1</v>
      </c>
    </row>
    <row r="924" spans="1:21" ht="14.45" customHeight="1" x14ac:dyDescent="0.2">
      <c r="A924" s="821">
        <v>50</v>
      </c>
      <c r="B924" s="822" t="s">
        <v>2042</v>
      </c>
      <c r="C924" s="822" t="s">
        <v>2048</v>
      </c>
      <c r="D924" s="823" t="s">
        <v>3207</v>
      </c>
      <c r="E924" s="824" t="s">
        <v>2053</v>
      </c>
      <c r="F924" s="822" t="s">
        <v>2043</v>
      </c>
      <c r="G924" s="822" t="s">
        <v>2087</v>
      </c>
      <c r="H924" s="822" t="s">
        <v>329</v>
      </c>
      <c r="I924" s="822" t="s">
        <v>2993</v>
      </c>
      <c r="J924" s="822" t="s">
        <v>1783</v>
      </c>
      <c r="K924" s="822" t="s">
        <v>2011</v>
      </c>
      <c r="L924" s="825">
        <v>55.14</v>
      </c>
      <c r="M924" s="825">
        <v>55.14</v>
      </c>
      <c r="N924" s="822">
        <v>1</v>
      </c>
      <c r="O924" s="826">
        <v>0.5</v>
      </c>
      <c r="P924" s="825">
        <v>55.14</v>
      </c>
      <c r="Q924" s="827">
        <v>1</v>
      </c>
      <c r="R924" s="822">
        <v>1</v>
      </c>
      <c r="S924" s="827">
        <v>1</v>
      </c>
      <c r="T924" s="826">
        <v>0.5</v>
      </c>
      <c r="U924" s="828">
        <v>1</v>
      </c>
    </row>
    <row r="925" spans="1:21" ht="14.45" customHeight="1" x14ac:dyDescent="0.2">
      <c r="A925" s="821">
        <v>50</v>
      </c>
      <c r="B925" s="822" t="s">
        <v>2042</v>
      </c>
      <c r="C925" s="822" t="s">
        <v>2048</v>
      </c>
      <c r="D925" s="823" t="s">
        <v>3207</v>
      </c>
      <c r="E925" s="824" t="s">
        <v>2053</v>
      </c>
      <c r="F925" s="822" t="s">
        <v>2043</v>
      </c>
      <c r="G925" s="822" t="s">
        <v>2087</v>
      </c>
      <c r="H925" s="822" t="s">
        <v>329</v>
      </c>
      <c r="I925" s="822" t="s">
        <v>1782</v>
      </c>
      <c r="J925" s="822" t="s">
        <v>1783</v>
      </c>
      <c r="K925" s="822" t="s">
        <v>1784</v>
      </c>
      <c r="L925" s="825">
        <v>143.35</v>
      </c>
      <c r="M925" s="825">
        <v>143.35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2042</v>
      </c>
      <c r="C926" s="822" t="s">
        <v>2048</v>
      </c>
      <c r="D926" s="823" t="s">
        <v>3207</v>
      </c>
      <c r="E926" s="824" t="s">
        <v>2053</v>
      </c>
      <c r="F926" s="822" t="s">
        <v>2043</v>
      </c>
      <c r="G926" s="822" t="s">
        <v>2087</v>
      </c>
      <c r="H926" s="822" t="s">
        <v>329</v>
      </c>
      <c r="I926" s="822" t="s">
        <v>1782</v>
      </c>
      <c r="J926" s="822" t="s">
        <v>1783</v>
      </c>
      <c r="K926" s="822" t="s">
        <v>1784</v>
      </c>
      <c r="L926" s="825">
        <v>84.83</v>
      </c>
      <c r="M926" s="825">
        <v>84.83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50</v>
      </c>
      <c r="B927" s="822" t="s">
        <v>2042</v>
      </c>
      <c r="C927" s="822" t="s">
        <v>2048</v>
      </c>
      <c r="D927" s="823" t="s">
        <v>3207</v>
      </c>
      <c r="E927" s="824" t="s">
        <v>2053</v>
      </c>
      <c r="F927" s="822" t="s">
        <v>2043</v>
      </c>
      <c r="G927" s="822" t="s">
        <v>2069</v>
      </c>
      <c r="H927" s="822" t="s">
        <v>329</v>
      </c>
      <c r="I927" s="822" t="s">
        <v>2100</v>
      </c>
      <c r="J927" s="822" t="s">
        <v>2101</v>
      </c>
      <c r="K927" s="822" t="s">
        <v>2102</v>
      </c>
      <c r="L927" s="825">
        <v>16.38</v>
      </c>
      <c r="M927" s="825">
        <v>49.14</v>
      </c>
      <c r="N927" s="822">
        <v>3</v>
      </c>
      <c r="O927" s="826">
        <v>2.5</v>
      </c>
      <c r="P927" s="825">
        <v>49.14</v>
      </c>
      <c r="Q927" s="827">
        <v>1</v>
      </c>
      <c r="R927" s="822">
        <v>3</v>
      </c>
      <c r="S927" s="827">
        <v>1</v>
      </c>
      <c r="T927" s="826">
        <v>2.5</v>
      </c>
      <c r="U927" s="828">
        <v>1</v>
      </c>
    </row>
    <row r="928" spans="1:21" ht="14.45" customHeight="1" x14ac:dyDescent="0.2">
      <c r="A928" s="821">
        <v>50</v>
      </c>
      <c r="B928" s="822" t="s">
        <v>2042</v>
      </c>
      <c r="C928" s="822" t="s">
        <v>2048</v>
      </c>
      <c r="D928" s="823" t="s">
        <v>3207</v>
      </c>
      <c r="E928" s="824" t="s">
        <v>2053</v>
      </c>
      <c r="F928" s="822" t="s">
        <v>2043</v>
      </c>
      <c r="G928" s="822" t="s">
        <v>2069</v>
      </c>
      <c r="H928" s="822" t="s">
        <v>329</v>
      </c>
      <c r="I928" s="822" t="s">
        <v>2103</v>
      </c>
      <c r="J928" s="822" t="s">
        <v>2104</v>
      </c>
      <c r="K928" s="822" t="s">
        <v>2078</v>
      </c>
      <c r="L928" s="825">
        <v>35.11</v>
      </c>
      <c r="M928" s="825">
        <v>35.11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2042</v>
      </c>
      <c r="C929" s="822" t="s">
        <v>2048</v>
      </c>
      <c r="D929" s="823" t="s">
        <v>3207</v>
      </c>
      <c r="E929" s="824" t="s">
        <v>2053</v>
      </c>
      <c r="F929" s="822" t="s">
        <v>2043</v>
      </c>
      <c r="G929" s="822" t="s">
        <v>2069</v>
      </c>
      <c r="H929" s="822" t="s">
        <v>329</v>
      </c>
      <c r="I929" s="822" t="s">
        <v>2105</v>
      </c>
      <c r="J929" s="822" t="s">
        <v>2944</v>
      </c>
      <c r="K929" s="822"/>
      <c r="L929" s="825">
        <v>17.559999999999999</v>
      </c>
      <c r="M929" s="825">
        <v>17.559999999999999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50</v>
      </c>
      <c r="B930" s="822" t="s">
        <v>2042</v>
      </c>
      <c r="C930" s="822" t="s">
        <v>2048</v>
      </c>
      <c r="D930" s="823" t="s">
        <v>3207</v>
      </c>
      <c r="E930" s="824" t="s">
        <v>2053</v>
      </c>
      <c r="F930" s="822" t="s">
        <v>2043</v>
      </c>
      <c r="G930" s="822" t="s">
        <v>2069</v>
      </c>
      <c r="H930" s="822" t="s">
        <v>329</v>
      </c>
      <c r="I930" s="822" t="s">
        <v>2105</v>
      </c>
      <c r="J930" s="822" t="s">
        <v>1757</v>
      </c>
      <c r="K930" s="822" t="s">
        <v>698</v>
      </c>
      <c r="L930" s="825">
        <v>17.559999999999999</v>
      </c>
      <c r="M930" s="825">
        <v>52.679999999999993</v>
      </c>
      <c r="N930" s="822">
        <v>3</v>
      </c>
      <c r="O930" s="826">
        <v>2.5</v>
      </c>
      <c r="P930" s="825">
        <v>35.119999999999997</v>
      </c>
      <c r="Q930" s="827">
        <v>0.66666666666666674</v>
      </c>
      <c r="R930" s="822">
        <v>2</v>
      </c>
      <c r="S930" s="827">
        <v>0.66666666666666663</v>
      </c>
      <c r="T930" s="826">
        <v>1.5</v>
      </c>
      <c r="U930" s="828">
        <v>0.6</v>
      </c>
    </row>
    <row r="931" spans="1:21" ht="14.45" customHeight="1" x14ac:dyDescent="0.2">
      <c r="A931" s="821">
        <v>50</v>
      </c>
      <c r="B931" s="822" t="s">
        <v>2042</v>
      </c>
      <c r="C931" s="822" t="s">
        <v>2048</v>
      </c>
      <c r="D931" s="823" t="s">
        <v>3207</v>
      </c>
      <c r="E931" s="824" t="s">
        <v>2053</v>
      </c>
      <c r="F931" s="822" t="s">
        <v>2043</v>
      </c>
      <c r="G931" s="822" t="s">
        <v>2069</v>
      </c>
      <c r="H931" s="822" t="s">
        <v>329</v>
      </c>
      <c r="I931" s="822" t="s">
        <v>2106</v>
      </c>
      <c r="J931" s="822" t="s">
        <v>2944</v>
      </c>
      <c r="K931" s="822"/>
      <c r="L931" s="825">
        <v>35.11</v>
      </c>
      <c r="M931" s="825">
        <v>70.22</v>
      </c>
      <c r="N931" s="822">
        <v>2</v>
      </c>
      <c r="O931" s="826">
        <v>1</v>
      </c>
      <c r="P931" s="825">
        <v>35.11</v>
      </c>
      <c r="Q931" s="827">
        <v>0.5</v>
      </c>
      <c r="R931" s="822">
        <v>1</v>
      </c>
      <c r="S931" s="827">
        <v>0.5</v>
      </c>
      <c r="T931" s="826">
        <v>0.5</v>
      </c>
      <c r="U931" s="828">
        <v>0.5</v>
      </c>
    </row>
    <row r="932" spans="1:21" ht="14.45" customHeight="1" x14ac:dyDescent="0.2">
      <c r="A932" s="821">
        <v>50</v>
      </c>
      <c r="B932" s="822" t="s">
        <v>2042</v>
      </c>
      <c r="C932" s="822" t="s">
        <v>2048</v>
      </c>
      <c r="D932" s="823" t="s">
        <v>3207</v>
      </c>
      <c r="E932" s="824" t="s">
        <v>2053</v>
      </c>
      <c r="F932" s="822" t="s">
        <v>2043</v>
      </c>
      <c r="G932" s="822" t="s">
        <v>2069</v>
      </c>
      <c r="H932" s="822" t="s">
        <v>329</v>
      </c>
      <c r="I932" s="822" t="s">
        <v>2106</v>
      </c>
      <c r="J932" s="822" t="s">
        <v>1757</v>
      </c>
      <c r="K932" s="822" t="s">
        <v>2078</v>
      </c>
      <c r="L932" s="825">
        <v>35.11</v>
      </c>
      <c r="M932" s="825">
        <v>70.22</v>
      </c>
      <c r="N932" s="822">
        <v>2</v>
      </c>
      <c r="O932" s="826">
        <v>1.5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2042</v>
      </c>
      <c r="C933" s="822" t="s">
        <v>2048</v>
      </c>
      <c r="D933" s="823" t="s">
        <v>3207</v>
      </c>
      <c r="E933" s="824" t="s">
        <v>2053</v>
      </c>
      <c r="F933" s="822" t="s">
        <v>2043</v>
      </c>
      <c r="G933" s="822" t="s">
        <v>2069</v>
      </c>
      <c r="H933" s="822" t="s">
        <v>329</v>
      </c>
      <c r="I933" s="822" t="s">
        <v>3149</v>
      </c>
      <c r="J933" s="822" t="s">
        <v>1757</v>
      </c>
      <c r="K933" s="822" t="s">
        <v>696</v>
      </c>
      <c r="L933" s="825">
        <v>70.23</v>
      </c>
      <c r="M933" s="825">
        <v>70.23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2042</v>
      </c>
      <c r="C934" s="822" t="s">
        <v>2048</v>
      </c>
      <c r="D934" s="823" t="s">
        <v>3207</v>
      </c>
      <c r="E934" s="824" t="s">
        <v>2053</v>
      </c>
      <c r="F934" s="822" t="s">
        <v>2043</v>
      </c>
      <c r="G934" s="822" t="s">
        <v>3150</v>
      </c>
      <c r="H934" s="822" t="s">
        <v>329</v>
      </c>
      <c r="I934" s="822" t="s">
        <v>3151</v>
      </c>
      <c r="J934" s="822" t="s">
        <v>3152</v>
      </c>
      <c r="K934" s="822" t="s">
        <v>3153</v>
      </c>
      <c r="L934" s="825">
        <v>17.47</v>
      </c>
      <c r="M934" s="825">
        <v>34.94</v>
      </c>
      <c r="N934" s="822">
        <v>2</v>
      </c>
      <c r="O934" s="826">
        <v>1</v>
      </c>
      <c r="P934" s="825">
        <v>34.94</v>
      </c>
      <c r="Q934" s="827">
        <v>1</v>
      </c>
      <c r="R934" s="822">
        <v>2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50</v>
      </c>
      <c r="B935" s="822" t="s">
        <v>2042</v>
      </c>
      <c r="C935" s="822" t="s">
        <v>2048</v>
      </c>
      <c r="D935" s="823" t="s">
        <v>3207</v>
      </c>
      <c r="E935" s="824" t="s">
        <v>2053</v>
      </c>
      <c r="F935" s="822" t="s">
        <v>2043</v>
      </c>
      <c r="G935" s="822" t="s">
        <v>2191</v>
      </c>
      <c r="H935" s="822" t="s">
        <v>622</v>
      </c>
      <c r="I935" s="822" t="s">
        <v>3110</v>
      </c>
      <c r="J935" s="822" t="s">
        <v>2193</v>
      </c>
      <c r="K935" s="822" t="s">
        <v>726</v>
      </c>
      <c r="L935" s="825">
        <v>96.04</v>
      </c>
      <c r="M935" s="825">
        <v>96.04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2042</v>
      </c>
      <c r="C936" s="822" t="s">
        <v>2048</v>
      </c>
      <c r="D936" s="823" t="s">
        <v>3207</v>
      </c>
      <c r="E936" s="824" t="s">
        <v>2053</v>
      </c>
      <c r="F936" s="822" t="s">
        <v>2043</v>
      </c>
      <c r="G936" s="822" t="s">
        <v>2197</v>
      </c>
      <c r="H936" s="822" t="s">
        <v>329</v>
      </c>
      <c r="I936" s="822" t="s">
        <v>2198</v>
      </c>
      <c r="J936" s="822" t="s">
        <v>2199</v>
      </c>
      <c r="K936" s="822" t="s">
        <v>726</v>
      </c>
      <c r="L936" s="825">
        <v>78.33</v>
      </c>
      <c r="M936" s="825">
        <v>78.33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2042</v>
      </c>
      <c r="C937" s="822" t="s">
        <v>2048</v>
      </c>
      <c r="D937" s="823" t="s">
        <v>3207</v>
      </c>
      <c r="E937" s="824" t="s">
        <v>2053</v>
      </c>
      <c r="F937" s="822" t="s">
        <v>2043</v>
      </c>
      <c r="G937" s="822" t="s">
        <v>2107</v>
      </c>
      <c r="H937" s="822" t="s">
        <v>622</v>
      </c>
      <c r="I937" s="822" t="s">
        <v>1944</v>
      </c>
      <c r="J937" s="822" t="s">
        <v>860</v>
      </c>
      <c r="K937" s="822" t="s">
        <v>1945</v>
      </c>
      <c r="L937" s="825">
        <v>42.51</v>
      </c>
      <c r="M937" s="825">
        <v>42.51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2042</v>
      </c>
      <c r="C938" s="822" t="s">
        <v>2048</v>
      </c>
      <c r="D938" s="823" t="s">
        <v>3207</v>
      </c>
      <c r="E938" s="824" t="s">
        <v>2053</v>
      </c>
      <c r="F938" s="822" t="s">
        <v>2043</v>
      </c>
      <c r="G938" s="822" t="s">
        <v>2107</v>
      </c>
      <c r="H938" s="822" t="s">
        <v>329</v>
      </c>
      <c r="I938" s="822" t="s">
        <v>2108</v>
      </c>
      <c r="J938" s="822" t="s">
        <v>2109</v>
      </c>
      <c r="K938" s="822" t="s">
        <v>1945</v>
      </c>
      <c r="L938" s="825">
        <v>42.51</v>
      </c>
      <c r="M938" s="825">
        <v>42.51</v>
      </c>
      <c r="N938" s="822">
        <v>1</v>
      </c>
      <c r="O938" s="826">
        <v>0.5</v>
      </c>
      <c r="P938" s="825">
        <v>42.51</v>
      </c>
      <c r="Q938" s="827">
        <v>1</v>
      </c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50</v>
      </c>
      <c r="B939" s="822" t="s">
        <v>2042</v>
      </c>
      <c r="C939" s="822" t="s">
        <v>2048</v>
      </c>
      <c r="D939" s="823" t="s">
        <v>3207</v>
      </c>
      <c r="E939" s="824" t="s">
        <v>2053</v>
      </c>
      <c r="F939" s="822" t="s">
        <v>2043</v>
      </c>
      <c r="G939" s="822" t="s">
        <v>2107</v>
      </c>
      <c r="H939" s="822" t="s">
        <v>329</v>
      </c>
      <c r="I939" s="822" t="s">
        <v>3154</v>
      </c>
      <c r="J939" s="822" t="s">
        <v>3155</v>
      </c>
      <c r="K939" s="822" t="s">
        <v>1945</v>
      </c>
      <c r="L939" s="825">
        <v>42.51</v>
      </c>
      <c r="M939" s="825">
        <v>42.51</v>
      </c>
      <c r="N939" s="822">
        <v>1</v>
      </c>
      <c r="O939" s="826">
        <v>0.5</v>
      </c>
      <c r="P939" s="825">
        <v>42.51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50</v>
      </c>
      <c r="B940" s="822" t="s">
        <v>2042</v>
      </c>
      <c r="C940" s="822" t="s">
        <v>2048</v>
      </c>
      <c r="D940" s="823" t="s">
        <v>3207</v>
      </c>
      <c r="E940" s="824" t="s">
        <v>2053</v>
      </c>
      <c r="F940" s="822" t="s">
        <v>2043</v>
      </c>
      <c r="G940" s="822" t="s">
        <v>3115</v>
      </c>
      <c r="H940" s="822" t="s">
        <v>622</v>
      </c>
      <c r="I940" s="822" t="s">
        <v>1685</v>
      </c>
      <c r="J940" s="822" t="s">
        <v>1683</v>
      </c>
      <c r="K940" s="822" t="s">
        <v>956</v>
      </c>
      <c r="L940" s="825">
        <v>31.23</v>
      </c>
      <c r="M940" s="825">
        <v>31.23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2042</v>
      </c>
      <c r="C941" s="822" t="s">
        <v>2048</v>
      </c>
      <c r="D941" s="823" t="s">
        <v>3207</v>
      </c>
      <c r="E941" s="824" t="s">
        <v>2053</v>
      </c>
      <c r="F941" s="822" t="s">
        <v>2043</v>
      </c>
      <c r="G941" s="822" t="s">
        <v>3115</v>
      </c>
      <c r="H941" s="822" t="s">
        <v>329</v>
      </c>
      <c r="I941" s="822" t="s">
        <v>3156</v>
      </c>
      <c r="J941" s="822" t="s">
        <v>3157</v>
      </c>
      <c r="K941" s="822" t="s">
        <v>2172</v>
      </c>
      <c r="L941" s="825">
        <v>12.15</v>
      </c>
      <c r="M941" s="825">
        <v>12.15</v>
      </c>
      <c r="N941" s="822">
        <v>1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2042</v>
      </c>
      <c r="C942" s="822" t="s">
        <v>2048</v>
      </c>
      <c r="D942" s="823" t="s">
        <v>3207</v>
      </c>
      <c r="E942" s="824" t="s">
        <v>2053</v>
      </c>
      <c r="F942" s="822" t="s">
        <v>2043</v>
      </c>
      <c r="G942" s="822" t="s">
        <v>2393</v>
      </c>
      <c r="H942" s="822" t="s">
        <v>329</v>
      </c>
      <c r="I942" s="822" t="s">
        <v>2394</v>
      </c>
      <c r="J942" s="822" t="s">
        <v>931</v>
      </c>
      <c r="K942" s="822" t="s">
        <v>2395</v>
      </c>
      <c r="L942" s="825">
        <v>45.03</v>
      </c>
      <c r="M942" s="825">
        <v>45.03</v>
      </c>
      <c r="N942" s="822">
        <v>1</v>
      </c>
      <c r="O942" s="826">
        <v>0.5</v>
      </c>
      <c r="P942" s="825">
        <v>45.03</v>
      </c>
      <c r="Q942" s="827">
        <v>1</v>
      </c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50</v>
      </c>
      <c r="B943" s="822" t="s">
        <v>2042</v>
      </c>
      <c r="C943" s="822" t="s">
        <v>2048</v>
      </c>
      <c r="D943" s="823" t="s">
        <v>3207</v>
      </c>
      <c r="E943" s="824" t="s">
        <v>2053</v>
      </c>
      <c r="F943" s="822" t="s">
        <v>2043</v>
      </c>
      <c r="G943" s="822" t="s">
        <v>2250</v>
      </c>
      <c r="H943" s="822" t="s">
        <v>329</v>
      </c>
      <c r="I943" s="822" t="s">
        <v>2251</v>
      </c>
      <c r="J943" s="822" t="s">
        <v>1221</v>
      </c>
      <c r="K943" s="822" t="s">
        <v>2252</v>
      </c>
      <c r="L943" s="825">
        <v>42.14</v>
      </c>
      <c r="M943" s="825">
        <v>42.14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50</v>
      </c>
      <c r="B944" s="822" t="s">
        <v>2042</v>
      </c>
      <c r="C944" s="822" t="s">
        <v>2048</v>
      </c>
      <c r="D944" s="823" t="s">
        <v>3207</v>
      </c>
      <c r="E944" s="824" t="s">
        <v>2053</v>
      </c>
      <c r="F944" s="822" t="s">
        <v>2043</v>
      </c>
      <c r="G944" s="822" t="s">
        <v>3158</v>
      </c>
      <c r="H944" s="822" t="s">
        <v>329</v>
      </c>
      <c r="I944" s="822" t="s">
        <v>3159</v>
      </c>
      <c r="J944" s="822" t="s">
        <v>1028</v>
      </c>
      <c r="K944" s="822" t="s">
        <v>1029</v>
      </c>
      <c r="L944" s="825">
        <v>0</v>
      </c>
      <c r="M944" s="825">
        <v>0</v>
      </c>
      <c r="N944" s="822">
        <v>2</v>
      </c>
      <c r="O944" s="826">
        <v>1</v>
      </c>
      <c r="P944" s="825">
        <v>0</v>
      </c>
      <c r="Q944" s="827"/>
      <c r="R944" s="822">
        <v>2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50</v>
      </c>
      <c r="B945" s="822" t="s">
        <v>2042</v>
      </c>
      <c r="C945" s="822" t="s">
        <v>2048</v>
      </c>
      <c r="D945" s="823" t="s">
        <v>3207</v>
      </c>
      <c r="E945" s="824" t="s">
        <v>2053</v>
      </c>
      <c r="F945" s="822" t="s">
        <v>2043</v>
      </c>
      <c r="G945" s="822" t="s">
        <v>3160</v>
      </c>
      <c r="H945" s="822" t="s">
        <v>329</v>
      </c>
      <c r="I945" s="822" t="s">
        <v>3161</v>
      </c>
      <c r="J945" s="822" t="s">
        <v>3162</v>
      </c>
      <c r="K945" s="822" t="s">
        <v>3163</v>
      </c>
      <c r="L945" s="825">
        <v>114</v>
      </c>
      <c r="M945" s="825">
        <v>114</v>
      </c>
      <c r="N945" s="822">
        <v>1</v>
      </c>
      <c r="O945" s="826">
        <v>1</v>
      </c>
      <c r="P945" s="825">
        <v>114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50</v>
      </c>
      <c r="B946" s="822" t="s">
        <v>2042</v>
      </c>
      <c r="C946" s="822" t="s">
        <v>2048</v>
      </c>
      <c r="D946" s="823" t="s">
        <v>3207</v>
      </c>
      <c r="E946" s="824" t="s">
        <v>2053</v>
      </c>
      <c r="F946" s="822" t="s">
        <v>2043</v>
      </c>
      <c r="G946" s="822" t="s">
        <v>2110</v>
      </c>
      <c r="H946" s="822" t="s">
        <v>622</v>
      </c>
      <c r="I946" s="822" t="s">
        <v>1708</v>
      </c>
      <c r="J946" s="822" t="s">
        <v>1709</v>
      </c>
      <c r="K946" s="822" t="s">
        <v>1710</v>
      </c>
      <c r="L946" s="825">
        <v>93.43</v>
      </c>
      <c r="M946" s="825">
        <v>654.01</v>
      </c>
      <c r="N946" s="822">
        <v>7</v>
      </c>
      <c r="O946" s="826">
        <v>7</v>
      </c>
      <c r="P946" s="825">
        <v>186.86</v>
      </c>
      <c r="Q946" s="827">
        <v>0.28571428571428575</v>
      </c>
      <c r="R946" s="822">
        <v>2</v>
      </c>
      <c r="S946" s="827">
        <v>0.2857142857142857</v>
      </c>
      <c r="T946" s="826">
        <v>2</v>
      </c>
      <c r="U946" s="828">
        <v>0.2857142857142857</v>
      </c>
    </row>
    <row r="947" spans="1:21" ht="14.45" customHeight="1" x14ac:dyDescent="0.2">
      <c r="A947" s="821">
        <v>50</v>
      </c>
      <c r="B947" s="822" t="s">
        <v>2042</v>
      </c>
      <c r="C947" s="822" t="s">
        <v>2048</v>
      </c>
      <c r="D947" s="823" t="s">
        <v>3207</v>
      </c>
      <c r="E947" s="824" t="s">
        <v>2053</v>
      </c>
      <c r="F947" s="822" t="s">
        <v>2043</v>
      </c>
      <c r="G947" s="822" t="s">
        <v>2110</v>
      </c>
      <c r="H947" s="822" t="s">
        <v>622</v>
      </c>
      <c r="I947" s="822" t="s">
        <v>1711</v>
      </c>
      <c r="J947" s="822" t="s">
        <v>1709</v>
      </c>
      <c r="K947" s="822" t="s">
        <v>1712</v>
      </c>
      <c r="L947" s="825">
        <v>186.87</v>
      </c>
      <c r="M947" s="825">
        <v>186.87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50</v>
      </c>
      <c r="B948" s="822" t="s">
        <v>2042</v>
      </c>
      <c r="C948" s="822" t="s">
        <v>2048</v>
      </c>
      <c r="D948" s="823" t="s">
        <v>3207</v>
      </c>
      <c r="E948" s="824" t="s">
        <v>2053</v>
      </c>
      <c r="F948" s="822" t="s">
        <v>2043</v>
      </c>
      <c r="G948" s="822" t="s">
        <v>2110</v>
      </c>
      <c r="H948" s="822" t="s">
        <v>329</v>
      </c>
      <c r="I948" s="822" t="s">
        <v>3119</v>
      </c>
      <c r="J948" s="822" t="s">
        <v>2401</v>
      </c>
      <c r="K948" s="822" t="s">
        <v>2998</v>
      </c>
      <c r="L948" s="825">
        <v>100.11</v>
      </c>
      <c r="M948" s="825">
        <v>100.11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50</v>
      </c>
      <c r="B949" s="822" t="s">
        <v>2042</v>
      </c>
      <c r="C949" s="822" t="s">
        <v>2048</v>
      </c>
      <c r="D949" s="823" t="s">
        <v>3207</v>
      </c>
      <c r="E949" s="824" t="s">
        <v>2053</v>
      </c>
      <c r="F949" s="822" t="s">
        <v>2043</v>
      </c>
      <c r="G949" s="822" t="s">
        <v>2073</v>
      </c>
      <c r="H949" s="822" t="s">
        <v>329</v>
      </c>
      <c r="I949" s="822" t="s">
        <v>2259</v>
      </c>
      <c r="J949" s="822" t="s">
        <v>650</v>
      </c>
      <c r="K949" s="822" t="s">
        <v>2260</v>
      </c>
      <c r="L949" s="825">
        <v>31.65</v>
      </c>
      <c r="M949" s="825">
        <v>126.6</v>
      </c>
      <c r="N949" s="822">
        <v>4</v>
      </c>
      <c r="O949" s="826">
        <v>3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2042</v>
      </c>
      <c r="C950" s="822" t="s">
        <v>2048</v>
      </c>
      <c r="D950" s="823" t="s">
        <v>3207</v>
      </c>
      <c r="E950" s="824" t="s">
        <v>2053</v>
      </c>
      <c r="F950" s="822" t="s">
        <v>2043</v>
      </c>
      <c r="G950" s="822" t="s">
        <v>2073</v>
      </c>
      <c r="H950" s="822" t="s">
        <v>329</v>
      </c>
      <c r="I950" s="822" t="s">
        <v>2403</v>
      </c>
      <c r="J950" s="822" t="s">
        <v>2116</v>
      </c>
      <c r="K950" s="822" t="s">
        <v>2404</v>
      </c>
      <c r="L950" s="825">
        <v>26.37</v>
      </c>
      <c r="M950" s="825">
        <v>52.74</v>
      </c>
      <c r="N950" s="822">
        <v>2</v>
      </c>
      <c r="O950" s="826">
        <v>2</v>
      </c>
      <c r="P950" s="825">
        <v>26.37</v>
      </c>
      <c r="Q950" s="827">
        <v>0.5</v>
      </c>
      <c r="R950" s="822">
        <v>1</v>
      </c>
      <c r="S950" s="827">
        <v>0.5</v>
      </c>
      <c r="T950" s="826">
        <v>1</v>
      </c>
      <c r="U950" s="828">
        <v>0.5</v>
      </c>
    </row>
    <row r="951" spans="1:21" ht="14.45" customHeight="1" x14ac:dyDescent="0.2">
      <c r="A951" s="821">
        <v>50</v>
      </c>
      <c r="B951" s="822" t="s">
        <v>2042</v>
      </c>
      <c r="C951" s="822" t="s">
        <v>2048</v>
      </c>
      <c r="D951" s="823" t="s">
        <v>3207</v>
      </c>
      <c r="E951" s="824" t="s">
        <v>2053</v>
      </c>
      <c r="F951" s="822" t="s">
        <v>2043</v>
      </c>
      <c r="G951" s="822" t="s">
        <v>3164</v>
      </c>
      <c r="H951" s="822" t="s">
        <v>329</v>
      </c>
      <c r="I951" s="822" t="s">
        <v>3165</v>
      </c>
      <c r="J951" s="822" t="s">
        <v>3166</v>
      </c>
      <c r="K951" s="822" t="s">
        <v>3167</v>
      </c>
      <c r="L951" s="825">
        <v>69.59</v>
      </c>
      <c r="M951" s="825">
        <v>139.18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50</v>
      </c>
      <c r="B952" s="822" t="s">
        <v>2042</v>
      </c>
      <c r="C952" s="822" t="s">
        <v>2048</v>
      </c>
      <c r="D952" s="823" t="s">
        <v>3207</v>
      </c>
      <c r="E952" s="824" t="s">
        <v>2053</v>
      </c>
      <c r="F952" s="822" t="s">
        <v>2043</v>
      </c>
      <c r="G952" s="822" t="s">
        <v>2492</v>
      </c>
      <c r="H952" s="822" t="s">
        <v>329</v>
      </c>
      <c r="I952" s="822" t="s">
        <v>2493</v>
      </c>
      <c r="J952" s="822" t="s">
        <v>2494</v>
      </c>
      <c r="K952" s="822" t="s">
        <v>2495</v>
      </c>
      <c r="L952" s="825">
        <v>73.150000000000006</v>
      </c>
      <c r="M952" s="825">
        <v>73.150000000000006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2042</v>
      </c>
      <c r="C953" s="822" t="s">
        <v>2048</v>
      </c>
      <c r="D953" s="823" t="s">
        <v>3207</v>
      </c>
      <c r="E953" s="824" t="s">
        <v>2053</v>
      </c>
      <c r="F953" s="822" t="s">
        <v>2043</v>
      </c>
      <c r="G953" s="822" t="s">
        <v>3168</v>
      </c>
      <c r="H953" s="822" t="s">
        <v>329</v>
      </c>
      <c r="I953" s="822" t="s">
        <v>3169</v>
      </c>
      <c r="J953" s="822" t="s">
        <v>3170</v>
      </c>
      <c r="K953" s="822" t="s">
        <v>1723</v>
      </c>
      <c r="L953" s="825">
        <v>38.56</v>
      </c>
      <c r="M953" s="825">
        <v>77.12</v>
      </c>
      <c r="N953" s="822">
        <v>2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2042</v>
      </c>
      <c r="C954" s="822" t="s">
        <v>2048</v>
      </c>
      <c r="D954" s="823" t="s">
        <v>3207</v>
      </c>
      <c r="E954" s="824" t="s">
        <v>2053</v>
      </c>
      <c r="F954" s="822" t="s">
        <v>2043</v>
      </c>
      <c r="G954" s="822" t="s">
        <v>2088</v>
      </c>
      <c r="H954" s="822" t="s">
        <v>329</v>
      </c>
      <c r="I954" s="822" t="s">
        <v>2089</v>
      </c>
      <c r="J954" s="822" t="s">
        <v>682</v>
      </c>
      <c r="K954" s="822" t="s">
        <v>2090</v>
      </c>
      <c r="L954" s="825">
        <v>10.65</v>
      </c>
      <c r="M954" s="825">
        <v>21.3</v>
      </c>
      <c r="N954" s="822">
        <v>2</v>
      </c>
      <c r="O954" s="826">
        <v>1.5</v>
      </c>
      <c r="P954" s="825">
        <v>10.65</v>
      </c>
      <c r="Q954" s="827">
        <v>0.5</v>
      </c>
      <c r="R954" s="822">
        <v>1</v>
      </c>
      <c r="S954" s="827">
        <v>0.5</v>
      </c>
      <c r="T954" s="826">
        <v>0.5</v>
      </c>
      <c r="U954" s="828">
        <v>0.33333333333333331</v>
      </c>
    </row>
    <row r="955" spans="1:21" ht="14.45" customHeight="1" x14ac:dyDescent="0.2">
      <c r="A955" s="821">
        <v>50</v>
      </c>
      <c r="B955" s="822" t="s">
        <v>2042</v>
      </c>
      <c r="C955" s="822" t="s">
        <v>2048</v>
      </c>
      <c r="D955" s="823" t="s">
        <v>3207</v>
      </c>
      <c r="E955" s="824" t="s">
        <v>2053</v>
      </c>
      <c r="F955" s="822" t="s">
        <v>2043</v>
      </c>
      <c r="G955" s="822" t="s">
        <v>2088</v>
      </c>
      <c r="H955" s="822" t="s">
        <v>329</v>
      </c>
      <c r="I955" s="822" t="s">
        <v>3171</v>
      </c>
      <c r="J955" s="822" t="s">
        <v>682</v>
      </c>
      <c r="K955" s="822" t="s">
        <v>2120</v>
      </c>
      <c r="L955" s="825">
        <v>17.559999999999999</v>
      </c>
      <c r="M955" s="825">
        <v>35.119999999999997</v>
      </c>
      <c r="N955" s="822">
        <v>2</v>
      </c>
      <c r="O955" s="826">
        <v>2</v>
      </c>
      <c r="P955" s="825">
        <v>17.559999999999999</v>
      </c>
      <c r="Q955" s="827">
        <v>0.5</v>
      </c>
      <c r="R955" s="822">
        <v>1</v>
      </c>
      <c r="S955" s="827">
        <v>0.5</v>
      </c>
      <c r="T955" s="826">
        <v>1</v>
      </c>
      <c r="U955" s="828">
        <v>0.5</v>
      </c>
    </row>
    <row r="956" spans="1:21" ht="14.45" customHeight="1" x14ac:dyDescent="0.2">
      <c r="A956" s="821">
        <v>50</v>
      </c>
      <c r="B956" s="822" t="s">
        <v>2042</v>
      </c>
      <c r="C956" s="822" t="s">
        <v>2048</v>
      </c>
      <c r="D956" s="823" t="s">
        <v>3207</v>
      </c>
      <c r="E956" s="824" t="s">
        <v>2053</v>
      </c>
      <c r="F956" s="822" t="s">
        <v>2043</v>
      </c>
      <c r="G956" s="822" t="s">
        <v>2088</v>
      </c>
      <c r="H956" s="822" t="s">
        <v>622</v>
      </c>
      <c r="I956" s="822" t="s">
        <v>1745</v>
      </c>
      <c r="J956" s="822" t="s">
        <v>682</v>
      </c>
      <c r="K956" s="822" t="s">
        <v>1746</v>
      </c>
      <c r="L956" s="825">
        <v>35.11</v>
      </c>
      <c r="M956" s="825">
        <v>35.11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50</v>
      </c>
      <c r="B957" s="822" t="s">
        <v>2042</v>
      </c>
      <c r="C957" s="822" t="s">
        <v>2048</v>
      </c>
      <c r="D957" s="823" t="s">
        <v>3207</v>
      </c>
      <c r="E957" s="824" t="s">
        <v>2053</v>
      </c>
      <c r="F957" s="822" t="s">
        <v>2043</v>
      </c>
      <c r="G957" s="822" t="s">
        <v>2121</v>
      </c>
      <c r="H957" s="822" t="s">
        <v>622</v>
      </c>
      <c r="I957" s="822" t="s">
        <v>1693</v>
      </c>
      <c r="J957" s="822" t="s">
        <v>858</v>
      </c>
      <c r="K957" s="822" t="s">
        <v>1694</v>
      </c>
      <c r="L957" s="825">
        <v>1385.62</v>
      </c>
      <c r="M957" s="825">
        <v>1385.62</v>
      </c>
      <c r="N957" s="822">
        <v>1</v>
      </c>
      <c r="O957" s="826">
        <v>1</v>
      </c>
      <c r="P957" s="825">
        <v>1385.62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50</v>
      </c>
      <c r="B958" s="822" t="s">
        <v>2042</v>
      </c>
      <c r="C958" s="822" t="s">
        <v>2048</v>
      </c>
      <c r="D958" s="823" t="s">
        <v>3207</v>
      </c>
      <c r="E958" s="824" t="s">
        <v>2053</v>
      </c>
      <c r="F958" s="822" t="s">
        <v>2043</v>
      </c>
      <c r="G958" s="822" t="s">
        <v>2121</v>
      </c>
      <c r="H958" s="822" t="s">
        <v>622</v>
      </c>
      <c r="I958" s="822" t="s">
        <v>1705</v>
      </c>
      <c r="J958" s="822" t="s">
        <v>852</v>
      </c>
      <c r="K958" s="822" t="s">
        <v>1706</v>
      </c>
      <c r="L958" s="825">
        <v>490.89</v>
      </c>
      <c r="M958" s="825">
        <v>490.89</v>
      </c>
      <c r="N958" s="822">
        <v>1</v>
      </c>
      <c r="O958" s="826">
        <v>0.5</v>
      </c>
      <c r="P958" s="825">
        <v>490.89</v>
      </c>
      <c r="Q958" s="827">
        <v>1</v>
      </c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50</v>
      </c>
      <c r="B959" s="822" t="s">
        <v>2042</v>
      </c>
      <c r="C959" s="822" t="s">
        <v>2048</v>
      </c>
      <c r="D959" s="823" t="s">
        <v>3207</v>
      </c>
      <c r="E959" s="824" t="s">
        <v>2053</v>
      </c>
      <c r="F959" s="822" t="s">
        <v>2043</v>
      </c>
      <c r="G959" s="822" t="s">
        <v>2121</v>
      </c>
      <c r="H959" s="822" t="s">
        <v>622</v>
      </c>
      <c r="I959" s="822" t="s">
        <v>1695</v>
      </c>
      <c r="J959" s="822" t="s">
        <v>858</v>
      </c>
      <c r="K959" s="822" t="s">
        <v>1696</v>
      </c>
      <c r="L959" s="825">
        <v>1847.49</v>
      </c>
      <c r="M959" s="825">
        <v>5542.47</v>
      </c>
      <c r="N959" s="822">
        <v>3</v>
      </c>
      <c r="O959" s="826">
        <v>3</v>
      </c>
      <c r="P959" s="825">
        <v>3694.98</v>
      </c>
      <c r="Q959" s="827">
        <v>0.66666666666666663</v>
      </c>
      <c r="R959" s="822">
        <v>2</v>
      </c>
      <c r="S959" s="827">
        <v>0.66666666666666663</v>
      </c>
      <c r="T959" s="826">
        <v>2</v>
      </c>
      <c r="U959" s="828">
        <v>0.66666666666666663</v>
      </c>
    </row>
    <row r="960" spans="1:21" ht="14.45" customHeight="1" x14ac:dyDescent="0.2">
      <c r="A960" s="821">
        <v>50</v>
      </c>
      <c r="B960" s="822" t="s">
        <v>2042</v>
      </c>
      <c r="C960" s="822" t="s">
        <v>2048</v>
      </c>
      <c r="D960" s="823" t="s">
        <v>3207</v>
      </c>
      <c r="E960" s="824" t="s">
        <v>2053</v>
      </c>
      <c r="F960" s="822" t="s">
        <v>2043</v>
      </c>
      <c r="G960" s="822" t="s">
        <v>2121</v>
      </c>
      <c r="H960" s="822" t="s">
        <v>622</v>
      </c>
      <c r="I960" s="822" t="s">
        <v>1703</v>
      </c>
      <c r="J960" s="822" t="s">
        <v>852</v>
      </c>
      <c r="K960" s="822" t="s">
        <v>1704</v>
      </c>
      <c r="L960" s="825">
        <v>1154.68</v>
      </c>
      <c r="M960" s="825">
        <v>1154.68</v>
      </c>
      <c r="N960" s="822">
        <v>1</v>
      </c>
      <c r="O960" s="826">
        <v>1</v>
      </c>
      <c r="P960" s="825">
        <v>1154.68</v>
      </c>
      <c r="Q960" s="827">
        <v>1</v>
      </c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50</v>
      </c>
      <c r="B961" s="822" t="s">
        <v>2042</v>
      </c>
      <c r="C961" s="822" t="s">
        <v>2048</v>
      </c>
      <c r="D961" s="823" t="s">
        <v>3207</v>
      </c>
      <c r="E961" s="824" t="s">
        <v>2053</v>
      </c>
      <c r="F961" s="822" t="s">
        <v>2043</v>
      </c>
      <c r="G961" s="822" t="s">
        <v>2091</v>
      </c>
      <c r="H961" s="822" t="s">
        <v>329</v>
      </c>
      <c r="I961" s="822" t="s">
        <v>2728</v>
      </c>
      <c r="J961" s="822" t="s">
        <v>2093</v>
      </c>
      <c r="K961" s="822" t="s">
        <v>2278</v>
      </c>
      <c r="L961" s="825">
        <v>134.47999999999999</v>
      </c>
      <c r="M961" s="825">
        <v>134.47999999999999</v>
      </c>
      <c r="N961" s="822">
        <v>1</v>
      </c>
      <c r="O961" s="826">
        <v>1</v>
      </c>
      <c r="P961" s="825">
        <v>134.47999999999999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50</v>
      </c>
      <c r="B962" s="822" t="s">
        <v>2042</v>
      </c>
      <c r="C962" s="822" t="s">
        <v>2048</v>
      </c>
      <c r="D962" s="823" t="s">
        <v>3207</v>
      </c>
      <c r="E962" s="824" t="s">
        <v>2053</v>
      </c>
      <c r="F962" s="822" t="s">
        <v>2043</v>
      </c>
      <c r="G962" s="822" t="s">
        <v>2091</v>
      </c>
      <c r="H962" s="822" t="s">
        <v>329</v>
      </c>
      <c r="I962" s="822" t="s">
        <v>2092</v>
      </c>
      <c r="J962" s="822" t="s">
        <v>2093</v>
      </c>
      <c r="K962" s="822" t="s">
        <v>2094</v>
      </c>
      <c r="L962" s="825">
        <v>57.28</v>
      </c>
      <c r="M962" s="825">
        <v>57.28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50</v>
      </c>
      <c r="B963" s="822" t="s">
        <v>2042</v>
      </c>
      <c r="C963" s="822" t="s">
        <v>2048</v>
      </c>
      <c r="D963" s="823" t="s">
        <v>3207</v>
      </c>
      <c r="E963" s="824" t="s">
        <v>2053</v>
      </c>
      <c r="F963" s="822" t="s">
        <v>2043</v>
      </c>
      <c r="G963" s="822" t="s">
        <v>2513</v>
      </c>
      <c r="H963" s="822" t="s">
        <v>329</v>
      </c>
      <c r="I963" s="822" t="s">
        <v>2514</v>
      </c>
      <c r="J963" s="822" t="s">
        <v>2515</v>
      </c>
      <c r="K963" s="822" t="s">
        <v>2243</v>
      </c>
      <c r="L963" s="825">
        <v>46.81</v>
      </c>
      <c r="M963" s="825">
        <v>46.81</v>
      </c>
      <c r="N963" s="822">
        <v>1</v>
      </c>
      <c r="O963" s="826">
        <v>0.5</v>
      </c>
      <c r="P963" s="825">
        <v>46.81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50</v>
      </c>
      <c r="B964" s="822" t="s">
        <v>2042</v>
      </c>
      <c r="C964" s="822" t="s">
        <v>2048</v>
      </c>
      <c r="D964" s="823" t="s">
        <v>3207</v>
      </c>
      <c r="E964" s="824" t="s">
        <v>2053</v>
      </c>
      <c r="F964" s="822" t="s">
        <v>2043</v>
      </c>
      <c r="G964" s="822" t="s">
        <v>2128</v>
      </c>
      <c r="H964" s="822" t="s">
        <v>329</v>
      </c>
      <c r="I964" s="822" t="s">
        <v>2129</v>
      </c>
      <c r="J964" s="822" t="s">
        <v>734</v>
      </c>
      <c r="K964" s="822" t="s">
        <v>2130</v>
      </c>
      <c r="L964" s="825">
        <v>57.64</v>
      </c>
      <c r="M964" s="825">
        <v>172.92000000000002</v>
      </c>
      <c r="N964" s="822">
        <v>3</v>
      </c>
      <c r="O964" s="826">
        <v>2</v>
      </c>
      <c r="P964" s="825">
        <v>57.64</v>
      </c>
      <c r="Q964" s="827">
        <v>0.33333333333333331</v>
      </c>
      <c r="R964" s="822">
        <v>1</v>
      </c>
      <c r="S964" s="827">
        <v>0.33333333333333331</v>
      </c>
      <c r="T964" s="826">
        <v>0.5</v>
      </c>
      <c r="U964" s="828">
        <v>0.25</v>
      </c>
    </row>
    <row r="965" spans="1:21" ht="14.45" customHeight="1" x14ac:dyDescent="0.2">
      <c r="A965" s="821">
        <v>50</v>
      </c>
      <c r="B965" s="822" t="s">
        <v>2042</v>
      </c>
      <c r="C965" s="822" t="s">
        <v>2048</v>
      </c>
      <c r="D965" s="823" t="s">
        <v>3207</v>
      </c>
      <c r="E965" s="824" t="s">
        <v>2053</v>
      </c>
      <c r="F965" s="822" t="s">
        <v>2043</v>
      </c>
      <c r="G965" s="822" t="s">
        <v>2128</v>
      </c>
      <c r="H965" s="822" t="s">
        <v>329</v>
      </c>
      <c r="I965" s="822" t="s">
        <v>2129</v>
      </c>
      <c r="J965" s="822" t="s">
        <v>734</v>
      </c>
      <c r="K965" s="822" t="s">
        <v>2130</v>
      </c>
      <c r="L965" s="825">
        <v>27.37</v>
      </c>
      <c r="M965" s="825">
        <v>27.37</v>
      </c>
      <c r="N965" s="822">
        <v>1</v>
      </c>
      <c r="O965" s="826">
        <v>0.5</v>
      </c>
      <c r="P965" s="825">
        <v>27.37</v>
      </c>
      <c r="Q965" s="827">
        <v>1</v>
      </c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50</v>
      </c>
      <c r="B966" s="822" t="s">
        <v>2042</v>
      </c>
      <c r="C966" s="822" t="s">
        <v>2048</v>
      </c>
      <c r="D966" s="823" t="s">
        <v>3207</v>
      </c>
      <c r="E966" s="824" t="s">
        <v>2053</v>
      </c>
      <c r="F966" s="822" t="s">
        <v>2043</v>
      </c>
      <c r="G966" s="822" t="s">
        <v>2128</v>
      </c>
      <c r="H966" s="822" t="s">
        <v>329</v>
      </c>
      <c r="I966" s="822" t="s">
        <v>2286</v>
      </c>
      <c r="J966" s="822" t="s">
        <v>734</v>
      </c>
      <c r="K966" s="822" t="s">
        <v>735</v>
      </c>
      <c r="L966" s="825">
        <v>205.84</v>
      </c>
      <c r="M966" s="825">
        <v>205.84</v>
      </c>
      <c r="N966" s="822">
        <v>1</v>
      </c>
      <c r="O966" s="826">
        <v>1</v>
      </c>
      <c r="P966" s="825">
        <v>205.84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50</v>
      </c>
      <c r="B967" s="822" t="s">
        <v>2042</v>
      </c>
      <c r="C967" s="822" t="s">
        <v>2048</v>
      </c>
      <c r="D967" s="823" t="s">
        <v>3207</v>
      </c>
      <c r="E967" s="824" t="s">
        <v>2053</v>
      </c>
      <c r="F967" s="822" t="s">
        <v>2043</v>
      </c>
      <c r="G967" s="822" t="s">
        <v>2128</v>
      </c>
      <c r="H967" s="822" t="s">
        <v>622</v>
      </c>
      <c r="I967" s="822" t="s">
        <v>2131</v>
      </c>
      <c r="J967" s="822" t="s">
        <v>734</v>
      </c>
      <c r="K967" s="822" t="s">
        <v>2132</v>
      </c>
      <c r="L967" s="825">
        <v>28.81</v>
      </c>
      <c r="M967" s="825">
        <v>28.81</v>
      </c>
      <c r="N967" s="822">
        <v>1</v>
      </c>
      <c r="O967" s="826">
        <v>1</v>
      </c>
      <c r="P967" s="825">
        <v>28.81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50</v>
      </c>
      <c r="B968" s="822" t="s">
        <v>2042</v>
      </c>
      <c r="C968" s="822" t="s">
        <v>2048</v>
      </c>
      <c r="D968" s="823" t="s">
        <v>3207</v>
      </c>
      <c r="E968" s="824" t="s">
        <v>2053</v>
      </c>
      <c r="F968" s="822" t="s">
        <v>2043</v>
      </c>
      <c r="G968" s="822" t="s">
        <v>2076</v>
      </c>
      <c r="H968" s="822" t="s">
        <v>622</v>
      </c>
      <c r="I968" s="822" t="s">
        <v>2077</v>
      </c>
      <c r="J968" s="822" t="s">
        <v>1049</v>
      </c>
      <c r="K968" s="822" t="s">
        <v>2078</v>
      </c>
      <c r="L968" s="825">
        <v>34.47</v>
      </c>
      <c r="M968" s="825">
        <v>137.88</v>
      </c>
      <c r="N968" s="822">
        <v>4</v>
      </c>
      <c r="O968" s="826">
        <v>4</v>
      </c>
      <c r="P968" s="825">
        <v>68.94</v>
      </c>
      <c r="Q968" s="827">
        <v>0.5</v>
      </c>
      <c r="R968" s="822">
        <v>2</v>
      </c>
      <c r="S968" s="827">
        <v>0.5</v>
      </c>
      <c r="T968" s="826">
        <v>2</v>
      </c>
      <c r="U968" s="828">
        <v>0.5</v>
      </c>
    </row>
    <row r="969" spans="1:21" ht="14.45" customHeight="1" x14ac:dyDescent="0.2">
      <c r="A969" s="821">
        <v>50</v>
      </c>
      <c r="B969" s="822" t="s">
        <v>2042</v>
      </c>
      <c r="C969" s="822" t="s">
        <v>2048</v>
      </c>
      <c r="D969" s="823" t="s">
        <v>3207</v>
      </c>
      <c r="E969" s="824" t="s">
        <v>2053</v>
      </c>
      <c r="F969" s="822" t="s">
        <v>2043</v>
      </c>
      <c r="G969" s="822" t="s">
        <v>3172</v>
      </c>
      <c r="H969" s="822" t="s">
        <v>329</v>
      </c>
      <c r="I969" s="822" t="s">
        <v>3173</v>
      </c>
      <c r="J969" s="822" t="s">
        <v>3174</v>
      </c>
      <c r="K969" s="822" t="s">
        <v>3175</v>
      </c>
      <c r="L969" s="825">
        <v>107.37</v>
      </c>
      <c r="M969" s="825">
        <v>214.74</v>
      </c>
      <c r="N969" s="822">
        <v>2</v>
      </c>
      <c r="O969" s="826">
        <v>1</v>
      </c>
      <c r="P969" s="825">
        <v>214.74</v>
      </c>
      <c r="Q969" s="827">
        <v>1</v>
      </c>
      <c r="R969" s="822">
        <v>2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50</v>
      </c>
      <c r="B970" s="822" t="s">
        <v>2042</v>
      </c>
      <c r="C970" s="822" t="s">
        <v>2048</v>
      </c>
      <c r="D970" s="823" t="s">
        <v>3207</v>
      </c>
      <c r="E970" s="824" t="s">
        <v>2053</v>
      </c>
      <c r="F970" s="822" t="s">
        <v>2043</v>
      </c>
      <c r="G970" s="822" t="s">
        <v>2304</v>
      </c>
      <c r="H970" s="822" t="s">
        <v>622</v>
      </c>
      <c r="I970" s="822" t="s">
        <v>1772</v>
      </c>
      <c r="J970" s="822" t="s">
        <v>1770</v>
      </c>
      <c r="K970" s="822" t="s">
        <v>1773</v>
      </c>
      <c r="L970" s="825">
        <v>34.47</v>
      </c>
      <c r="M970" s="825">
        <v>34.47</v>
      </c>
      <c r="N970" s="822">
        <v>1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50</v>
      </c>
      <c r="B971" s="822" t="s">
        <v>2042</v>
      </c>
      <c r="C971" s="822" t="s">
        <v>2048</v>
      </c>
      <c r="D971" s="823" t="s">
        <v>3207</v>
      </c>
      <c r="E971" s="824" t="s">
        <v>2053</v>
      </c>
      <c r="F971" s="822" t="s">
        <v>2043</v>
      </c>
      <c r="G971" s="822" t="s">
        <v>2137</v>
      </c>
      <c r="H971" s="822" t="s">
        <v>329</v>
      </c>
      <c r="I971" s="822" t="s">
        <v>2530</v>
      </c>
      <c r="J971" s="822" t="s">
        <v>2139</v>
      </c>
      <c r="K971" s="822" t="s">
        <v>2011</v>
      </c>
      <c r="L971" s="825">
        <v>143.35</v>
      </c>
      <c r="M971" s="825">
        <v>143.35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50</v>
      </c>
      <c r="B972" s="822" t="s">
        <v>2042</v>
      </c>
      <c r="C972" s="822" t="s">
        <v>2048</v>
      </c>
      <c r="D972" s="823" t="s">
        <v>3207</v>
      </c>
      <c r="E972" s="824" t="s">
        <v>2053</v>
      </c>
      <c r="F972" s="822" t="s">
        <v>2043</v>
      </c>
      <c r="G972" s="822" t="s">
        <v>2137</v>
      </c>
      <c r="H972" s="822" t="s">
        <v>329</v>
      </c>
      <c r="I972" s="822" t="s">
        <v>2138</v>
      </c>
      <c r="J972" s="822" t="s">
        <v>2139</v>
      </c>
      <c r="K972" s="822" t="s">
        <v>1784</v>
      </c>
      <c r="L972" s="825">
        <v>220.53</v>
      </c>
      <c r="M972" s="825">
        <v>220.53</v>
      </c>
      <c r="N972" s="822">
        <v>1</v>
      </c>
      <c r="O972" s="826">
        <v>1</v>
      </c>
      <c r="P972" s="825">
        <v>220.53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50</v>
      </c>
      <c r="B973" s="822" t="s">
        <v>2042</v>
      </c>
      <c r="C973" s="822" t="s">
        <v>2048</v>
      </c>
      <c r="D973" s="823" t="s">
        <v>3207</v>
      </c>
      <c r="E973" s="824" t="s">
        <v>2053</v>
      </c>
      <c r="F973" s="822" t="s">
        <v>2043</v>
      </c>
      <c r="G973" s="822" t="s">
        <v>2140</v>
      </c>
      <c r="H973" s="822" t="s">
        <v>329</v>
      </c>
      <c r="I973" s="822" t="s">
        <v>2141</v>
      </c>
      <c r="J973" s="822" t="s">
        <v>1084</v>
      </c>
      <c r="K973" s="822" t="s">
        <v>2142</v>
      </c>
      <c r="L973" s="825">
        <v>128.69999999999999</v>
      </c>
      <c r="M973" s="825">
        <v>386.09999999999997</v>
      </c>
      <c r="N973" s="822">
        <v>3</v>
      </c>
      <c r="O973" s="826">
        <v>2.5</v>
      </c>
      <c r="P973" s="825">
        <v>257.39999999999998</v>
      </c>
      <c r="Q973" s="827">
        <v>0.66666666666666663</v>
      </c>
      <c r="R973" s="822">
        <v>2</v>
      </c>
      <c r="S973" s="827">
        <v>0.66666666666666663</v>
      </c>
      <c r="T973" s="826">
        <v>1.5</v>
      </c>
      <c r="U973" s="828">
        <v>0.6</v>
      </c>
    </row>
    <row r="974" spans="1:21" ht="14.45" customHeight="1" x14ac:dyDescent="0.2">
      <c r="A974" s="821">
        <v>50</v>
      </c>
      <c r="B974" s="822" t="s">
        <v>2042</v>
      </c>
      <c r="C974" s="822" t="s">
        <v>2048</v>
      </c>
      <c r="D974" s="823" t="s">
        <v>3207</v>
      </c>
      <c r="E974" s="824" t="s">
        <v>2053</v>
      </c>
      <c r="F974" s="822" t="s">
        <v>2043</v>
      </c>
      <c r="G974" s="822" t="s">
        <v>2140</v>
      </c>
      <c r="H974" s="822" t="s">
        <v>329</v>
      </c>
      <c r="I974" s="822" t="s">
        <v>2439</v>
      </c>
      <c r="J974" s="822" t="s">
        <v>1084</v>
      </c>
      <c r="K974" s="822" t="s">
        <v>2440</v>
      </c>
      <c r="L974" s="825">
        <v>64.349999999999994</v>
      </c>
      <c r="M974" s="825">
        <v>64.349999999999994</v>
      </c>
      <c r="N974" s="822">
        <v>1</v>
      </c>
      <c r="O974" s="826">
        <v>1</v>
      </c>
      <c r="P974" s="825">
        <v>64.349999999999994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50</v>
      </c>
      <c r="B975" s="822" t="s">
        <v>2042</v>
      </c>
      <c r="C975" s="822" t="s">
        <v>2048</v>
      </c>
      <c r="D975" s="823" t="s">
        <v>3207</v>
      </c>
      <c r="E975" s="824" t="s">
        <v>2053</v>
      </c>
      <c r="F975" s="822" t="s">
        <v>2043</v>
      </c>
      <c r="G975" s="822" t="s">
        <v>2143</v>
      </c>
      <c r="H975" s="822" t="s">
        <v>329</v>
      </c>
      <c r="I975" s="822" t="s">
        <v>2144</v>
      </c>
      <c r="J975" s="822" t="s">
        <v>1145</v>
      </c>
      <c r="K975" s="822" t="s">
        <v>2145</v>
      </c>
      <c r="L975" s="825">
        <v>42.08</v>
      </c>
      <c r="M975" s="825">
        <v>84.16</v>
      </c>
      <c r="N975" s="822">
        <v>2</v>
      </c>
      <c r="O975" s="826">
        <v>1.5</v>
      </c>
      <c r="P975" s="825">
        <v>42.08</v>
      </c>
      <c r="Q975" s="827">
        <v>0.5</v>
      </c>
      <c r="R975" s="822">
        <v>1</v>
      </c>
      <c r="S975" s="827">
        <v>0.5</v>
      </c>
      <c r="T975" s="826">
        <v>0.5</v>
      </c>
      <c r="U975" s="828">
        <v>0.33333333333333331</v>
      </c>
    </row>
    <row r="976" spans="1:21" ht="14.45" customHeight="1" x14ac:dyDescent="0.2">
      <c r="A976" s="821">
        <v>50</v>
      </c>
      <c r="B976" s="822" t="s">
        <v>2042</v>
      </c>
      <c r="C976" s="822" t="s">
        <v>2048</v>
      </c>
      <c r="D976" s="823" t="s">
        <v>3207</v>
      </c>
      <c r="E976" s="824" t="s">
        <v>2053</v>
      </c>
      <c r="F976" s="822" t="s">
        <v>2043</v>
      </c>
      <c r="G976" s="822" t="s">
        <v>2317</v>
      </c>
      <c r="H976" s="822" t="s">
        <v>329</v>
      </c>
      <c r="I976" s="822" t="s">
        <v>3133</v>
      </c>
      <c r="J976" s="822" t="s">
        <v>691</v>
      </c>
      <c r="K976" s="822" t="s">
        <v>2319</v>
      </c>
      <c r="L976" s="825">
        <v>42.54</v>
      </c>
      <c r="M976" s="825">
        <v>85.08</v>
      </c>
      <c r="N976" s="822">
        <v>2</v>
      </c>
      <c r="O976" s="826">
        <v>2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50</v>
      </c>
      <c r="B977" s="822" t="s">
        <v>2042</v>
      </c>
      <c r="C977" s="822" t="s">
        <v>2048</v>
      </c>
      <c r="D977" s="823" t="s">
        <v>3207</v>
      </c>
      <c r="E977" s="824" t="s">
        <v>2053</v>
      </c>
      <c r="F977" s="822" t="s">
        <v>2043</v>
      </c>
      <c r="G977" s="822" t="s">
        <v>2146</v>
      </c>
      <c r="H977" s="822" t="s">
        <v>329</v>
      </c>
      <c r="I977" s="822" t="s">
        <v>2147</v>
      </c>
      <c r="J977" s="822" t="s">
        <v>1258</v>
      </c>
      <c r="K977" s="822" t="s">
        <v>2148</v>
      </c>
      <c r="L977" s="825">
        <v>219.37</v>
      </c>
      <c r="M977" s="825">
        <v>438.74</v>
      </c>
      <c r="N977" s="822">
        <v>2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50</v>
      </c>
      <c r="B978" s="822" t="s">
        <v>2042</v>
      </c>
      <c r="C978" s="822" t="s">
        <v>2048</v>
      </c>
      <c r="D978" s="823" t="s">
        <v>3207</v>
      </c>
      <c r="E978" s="824" t="s">
        <v>2053</v>
      </c>
      <c r="F978" s="822" t="s">
        <v>2043</v>
      </c>
      <c r="G978" s="822" t="s">
        <v>3176</v>
      </c>
      <c r="H978" s="822" t="s">
        <v>329</v>
      </c>
      <c r="I978" s="822" t="s">
        <v>3177</v>
      </c>
      <c r="J978" s="822" t="s">
        <v>1111</v>
      </c>
      <c r="K978" s="822" t="s">
        <v>2457</v>
      </c>
      <c r="L978" s="825">
        <v>137.88</v>
      </c>
      <c r="M978" s="825">
        <v>137.88</v>
      </c>
      <c r="N978" s="822">
        <v>1</v>
      </c>
      <c r="O978" s="826">
        <v>0.5</v>
      </c>
      <c r="P978" s="825">
        <v>137.88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50</v>
      </c>
      <c r="B979" s="822" t="s">
        <v>2042</v>
      </c>
      <c r="C979" s="822" t="s">
        <v>2048</v>
      </c>
      <c r="D979" s="823" t="s">
        <v>3207</v>
      </c>
      <c r="E979" s="824" t="s">
        <v>2053</v>
      </c>
      <c r="F979" s="822" t="s">
        <v>2043</v>
      </c>
      <c r="G979" s="822" t="s">
        <v>2960</v>
      </c>
      <c r="H979" s="822" t="s">
        <v>329</v>
      </c>
      <c r="I979" s="822" t="s">
        <v>2961</v>
      </c>
      <c r="J979" s="822" t="s">
        <v>1529</v>
      </c>
      <c r="K979" s="822" t="s">
        <v>2962</v>
      </c>
      <c r="L979" s="825">
        <v>61.97</v>
      </c>
      <c r="M979" s="825">
        <v>123.94</v>
      </c>
      <c r="N979" s="822">
        <v>2</v>
      </c>
      <c r="O979" s="826">
        <v>1</v>
      </c>
      <c r="P979" s="825">
        <v>123.94</v>
      </c>
      <c r="Q979" s="827">
        <v>1</v>
      </c>
      <c r="R979" s="822">
        <v>2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50</v>
      </c>
      <c r="B980" s="822" t="s">
        <v>2042</v>
      </c>
      <c r="C980" s="822" t="s">
        <v>2048</v>
      </c>
      <c r="D980" s="823" t="s">
        <v>3207</v>
      </c>
      <c r="E980" s="824" t="s">
        <v>2053</v>
      </c>
      <c r="F980" s="822" t="s">
        <v>2043</v>
      </c>
      <c r="G980" s="822" t="s">
        <v>2858</v>
      </c>
      <c r="H980" s="822" t="s">
        <v>329</v>
      </c>
      <c r="I980" s="822" t="s">
        <v>2859</v>
      </c>
      <c r="J980" s="822" t="s">
        <v>2860</v>
      </c>
      <c r="K980" s="822" t="s">
        <v>2861</v>
      </c>
      <c r="L980" s="825">
        <v>87.87</v>
      </c>
      <c r="M980" s="825">
        <v>87.87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50</v>
      </c>
      <c r="B981" s="822" t="s">
        <v>2042</v>
      </c>
      <c r="C981" s="822" t="s">
        <v>2048</v>
      </c>
      <c r="D981" s="823" t="s">
        <v>3207</v>
      </c>
      <c r="E981" s="824" t="s">
        <v>2053</v>
      </c>
      <c r="F981" s="822" t="s">
        <v>2043</v>
      </c>
      <c r="G981" s="822" t="s">
        <v>1149</v>
      </c>
      <c r="H981" s="822" t="s">
        <v>622</v>
      </c>
      <c r="I981" s="822" t="s">
        <v>1687</v>
      </c>
      <c r="J981" s="822" t="s">
        <v>1688</v>
      </c>
      <c r="K981" s="822" t="s">
        <v>1689</v>
      </c>
      <c r="L981" s="825">
        <v>93.75</v>
      </c>
      <c r="M981" s="825">
        <v>93.75</v>
      </c>
      <c r="N981" s="822">
        <v>1</v>
      </c>
      <c r="O981" s="826">
        <v>0.5</v>
      </c>
      <c r="P981" s="825">
        <v>93.75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50</v>
      </c>
      <c r="B982" s="822" t="s">
        <v>2042</v>
      </c>
      <c r="C982" s="822" t="s">
        <v>2048</v>
      </c>
      <c r="D982" s="823" t="s">
        <v>3207</v>
      </c>
      <c r="E982" s="824" t="s">
        <v>2053</v>
      </c>
      <c r="F982" s="822" t="s">
        <v>2043</v>
      </c>
      <c r="G982" s="822" t="s">
        <v>1149</v>
      </c>
      <c r="H982" s="822" t="s">
        <v>622</v>
      </c>
      <c r="I982" s="822" t="s">
        <v>1690</v>
      </c>
      <c r="J982" s="822" t="s">
        <v>1688</v>
      </c>
      <c r="K982" s="822" t="s">
        <v>1691</v>
      </c>
      <c r="L982" s="825">
        <v>184.74</v>
      </c>
      <c r="M982" s="825">
        <v>369.48</v>
      </c>
      <c r="N982" s="822">
        <v>2</v>
      </c>
      <c r="O982" s="826">
        <v>2</v>
      </c>
      <c r="P982" s="825">
        <v>184.74</v>
      </c>
      <c r="Q982" s="827">
        <v>0.5</v>
      </c>
      <c r="R982" s="822">
        <v>1</v>
      </c>
      <c r="S982" s="827">
        <v>0.5</v>
      </c>
      <c r="T982" s="826">
        <v>1</v>
      </c>
      <c r="U982" s="828">
        <v>0.5</v>
      </c>
    </row>
    <row r="983" spans="1:21" ht="14.45" customHeight="1" x14ac:dyDescent="0.2">
      <c r="A983" s="821">
        <v>50</v>
      </c>
      <c r="B983" s="822" t="s">
        <v>2042</v>
      </c>
      <c r="C983" s="822" t="s">
        <v>2048</v>
      </c>
      <c r="D983" s="823" t="s">
        <v>3207</v>
      </c>
      <c r="E983" s="824" t="s">
        <v>2053</v>
      </c>
      <c r="F983" s="822" t="s">
        <v>2043</v>
      </c>
      <c r="G983" s="822" t="s">
        <v>1149</v>
      </c>
      <c r="H983" s="822" t="s">
        <v>622</v>
      </c>
      <c r="I983" s="822" t="s">
        <v>2344</v>
      </c>
      <c r="J983" s="822" t="s">
        <v>2345</v>
      </c>
      <c r="K983" s="822" t="s">
        <v>2346</v>
      </c>
      <c r="L983" s="825">
        <v>120.61</v>
      </c>
      <c r="M983" s="825">
        <v>361.83</v>
      </c>
      <c r="N983" s="822">
        <v>3</v>
      </c>
      <c r="O983" s="826">
        <v>2</v>
      </c>
      <c r="P983" s="825">
        <v>241.22</v>
      </c>
      <c r="Q983" s="827">
        <v>0.66666666666666674</v>
      </c>
      <c r="R983" s="822">
        <v>2</v>
      </c>
      <c r="S983" s="827">
        <v>0.66666666666666663</v>
      </c>
      <c r="T983" s="826">
        <v>1.5</v>
      </c>
      <c r="U983" s="828">
        <v>0.75</v>
      </c>
    </row>
    <row r="984" spans="1:21" ht="14.45" customHeight="1" x14ac:dyDescent="0.2">
      <c r="A984" s="821">
        <v>50</v>
      </c>
      <c r="B984" s="822" t="s">
        <v>2042</v>
      </c>
      <c r="C984" s="822" t="s">
        <v>2048</v>
      </c>
      <c r="D984" s="823" t="s">
        <v>3207</v>
      </c>
      <c r="E984" s="824" t="s">
        <v>2053</v>
      </c>
      <c r="F984" s="822" t="s">
        <v>2043</v>
      </c>
      <c r="G984" s="822" t="s">
        <v>1149</v>
      </c>
      <c r="H984" s="822" t="s">
        <v>329</v>
      </c>
      <c r="I984" s="822" t="s">
        <v>2441</v>
      </c>
      <c r="J984" s="822" t="s">
        <v>2345</v>
      </c>
      <c r="K984" s="822" t="s">
        <v>2438</v>
      </c>
      <c r="L984" s="825">
        <v>184.74</v>
      </c>
      <c r="M984" s="825">
        <v>369.48</v>
      </c>
      <c r="N984" s="822">
        <v>2</v>
      </c>
      <c r="O984" s="826">
        <v>2</v>
      </c>
      <c r="P984" s="825">
        <v>184.74</v>
      </c>
      <c r="Q984" s="827">
        <v>0.5</v>
      </c>
      <c r="R984" s="822">
        <v>1</v>
      </c>
      <c r="S984" s="827">
        <v>0.5</v>
      </c>
      <c r="T984" s="826">
        <v>1</v>
      </c>
      <c r="U984" s="828">
        <v>0.5</v>
      </c>
    </row>
    <row r="985" spans="1:21" ht="14.45" customHeight="1" x14ac:dyDescent="0.2">
      <c r="A985" s="821">
        <v>50</v>
      </c>
      <c r="B985" s="822" t="s">
        <v>2042</v>
      </c>
      <c r="C985" s="822" t="s">
        <v>2048</v>
      </c>
      <c r="D985" s="823" t="s">
        <v>3207</v>
      </c>
      <c r="E985" s="824" t="s">
        <v>2053</v>
      </c>
      <c r="F985" s="822" t="s">
        <v>2043</v>
      </c>
      <c r="G985" s="822" t="s">
        <v>2160</v>
      </c>
      <c r="H985" s="822" t="s">
        <v>622</v>
      </c>
      <c r="I985" s="822" t="s">
        <v>1717</v>
      </c>
      <c r="J985" s="822" t="s">
        <v>1715</v>
      </c>
      <c r="K985" s="822" t="s">
        <v>1718</v>
      </c>
      <c r="L985" s="825">
        <v>1771.84</v>
      </c>
      <c r="M985" s="825">
        <v>5315.5199999999995</v>
      </c>
      <c r="N985" s="822">
        <v>3</v>
      </c>
      <c r="O985" s="826">
        <v>3</v>
      </c>
      <c r="P985" s="825">
        <v>3543.68</v>
      </c>
      <c r="Q985" s="827">
        <v>0.66666666666666674</v>
      </c>
      <c r="R985" s="822">
        <v>2</v>
      </c>
      <c r="S985" s="827">
        <v>0.66666666666666663</v>
      </c>
      <c r="T985" s="826">
        <v>2</v>
      </c>
      <c r="U985" s="828">
        <v>0.66666666666666663</v>
      </c>
    </row>
    <row r="986" spans="1:21" ht="14.45" customHeight="1" x14ac:dyDescent="0.2">
      <c r="A986" s="821">
        <v>50</v>
      </c>
      <c r="B986" s="822" t="s">
        <v>2042</v>
      </c>
      <c r="C986" s="822" t="s">
        <v>2048</v>
      </c>
      <c r="D986" s="823" t="s">
        <v>3207</v>
      </c>
      <c r="E986" s="824" t="s">
        <v>2053</v>
      </c>
      <c r="F986" s="822" t="s">
        <v>2043</v>
      </c>
      <c r="G986" s="822" t="s">
        <v>2442</v>
      </c>
      <c r="H986" s="822" t="s">
        <v>329</v>
      </c>
      <c r="I986" s="822" t="s">
        <v>3022</v>
      </c>
      <c r="J986" s="822" t="s">
        <v>2444</v>
      </c>
      <c r="K986" s="822" t="s">
        <v>3023</v>
      </c>
      <c r="L986" s="825">
        <v>218.32</v>
      </c>
      <c r="M986" s="825">
        <v>218.32</v>
      </c>
      <c r="N986" s="822">
        <v>1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50</v>
      </c>
      <c r="B987" s="822" t="s">
        <v>2042</v>
      </c>
      <c r="C987" s="822" t="s">
        <v>2048</v>
      </c>
      <c r="D987" s="823" t="s">
        <v>3207</v>
      </c>
      <c r="E987" s="824" t="s">
        <v>2053</v>
      </c>
      <c r="F987" s="822" t="s">
        <v>2043</v>
      </c>
      <c r="G987" s="822" t="s">
        <v>2355</v>
      </c>
      <c r="H987" s="822" t="s">
        <v>329</v>
      </c>
      <c r="I987" s="822" t="s">
        <v>2356</v>
      </c>
      <c r="J987" s="822" t="s">
        <v>817</v>
      </c>
      <c r="K987" s="822" t="s">
        <v>818</v>
      </c>
      <c r="L987" s="825">
        <v>1704.59</v>
      </c>
      <c r="M987" s="825">
        <v>1704.59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50</v>
      </c>
      <c r="B988" s="822" t="s">
        <v>2042</v>
      </c>
      <c r="C988" s="822" t="s">
        <v>2048</v>
      </c>
      <c r="D988" s="823" t="s">
        <v>3207</v>
      </c>
      <c r="E988" s="824" t="s">
        <v>2053</v>
      </c>
      <c r="F988" s="822" t="s">
        <v>2043</v>
      </c>
      <c r="G988" s="822" t="s">
        <v>2079</v>
      </c>
      <c r="H988" s="822" t="s">
        <v>622</v>
      </c>
      <c r="I988" s="822" t="s">
        <v>1812</v>
      </c>
      <c r="J988" s="822" t="s">
        <v>1192</v>
      </c>
      <c r="K988" s="822" t="s">
        <v>1813</v>
      </c>
      <c r="L988" s="825">
        <v>154.36000000000001</v>
      </c>
      <c r="M988" s="825">
        <v>154.36000000000001</v>
      </c>
      <c r="N988" s="822">
        <v>1</v>
      </c>
      <c r="O988" s="826">
        <v>1</v>
      </c>
      <c r="P988" s="825">
        <v>154.36000000000001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50</v>
      </c>
      <c r="B989" s="822" t="s">
        <v>2042</v>
      </c>
      <c r="C989" s="822" t="s">
        <v>2048</v>
      </c>
      <c r="D989" s="823" t="s">
        <v>3207</v>
      </c>
      <c r="E989" s="824" t="s">
        <v>2053</v>
      </c>
      <c r="F989" s="822" t="s">
        <v>2043</v>
      </c>
      <c r="G989" s="822" t="s">
        <v>2079</v>
      </c>
      <c r="H989" s="822" t="s">
        <v>622</v>
      </c>
      <c r="I989" s="822" t="s">
        <v>3178</v>
      </c>
      <c r="J989" s="822" t="s">
        <v>3179</v>
      </c>
      <c r="K989" s="822" t="s">
        <v>3180</v>
      </c>
      <c r="L989" s="825">
        <v>149.52000000000001</v>
      </c>
      <c r="M989" s="825">
        <v>149.52000000000001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2042</v>
      </c>
      <c r="C990" s="822" t="s">
        <v>2048</v>
      </c>
      <c r="D990" s="823" t="s">
        <v>3207</v>
      </c>
      <c r="E990" s="824" t="s">
        <v>2053</v>
      </c>
      <c r="F990" s="822" t="s">
        <v>2043</v>
      </c>
      <c r="G990" s="822" t="s">
        <v>2079</v>
      </c>
      <c r="H990" s="822" t="s">
        <v>329</v>
      </c>
      <c r="I990" s="822" t="s">
        <v>2163</v>
      </c>
      <c r="J990" s="822" t="s">
        <v>1192</v>
      </c>
      <c r="K990" s="822" t="s">
        <v>2164</v>
      </c>
      <c r="L990" s="825">
        <v>225.06</v>
      </c>
      <c r="M990" s="825">
        <v>450.12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2042</v>
      </c>
      <c r="C991" s="822" t="s">
        <v>2048</v>
      </c>
      <c r="D991" s="823" t="s">
        <v>3207</v>
      </c>
      <c r="E991" s="824" t="s">
        <v>2053</v>
      </c>
      <c r="F991" s="822" t="s">
        <v>2044</v>
      </c>
      <c r="G991" s="822" t="s">
        <v>2371</v>
      </c>
      <c r="H991" s="822" t="s">
        <v>329</v>
      </c>
      <c r="I991" s="822" t="s">
        <v>3181</v>
      </c>
      <c r="J991" s="822" t="s">
        <v>2944</v>
      </c>
      <c r="K991" s="822"/>
      <c r="L991" s="825">
        <v>0</v>
      </c>
      <c r="M991" s="825">
        <v>0</v>
      </c>
      <c r="N991" s="822">
        <v>1</v>
      </c>
      <c r="O991" s="826">
        <v>1</v>
      </c>
      <c r="P991" s="825"/>
      <c r="Q991" s="827"/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50</v>
      </c>
      <c r="B992" s="822" t="s">
        <v>2042</v>
      </c>
      <c r="C992" s="822" t="s">
        <v>2048</v>
      </c>
      <c r="D992" s="823" t="s">
        <v>3207</v>
      </c>
      <c r="E992" s="824" t="s">
        <v>2054</v>
      </c>
      <c r="F992" s="822" t="s">
        <v>2043</v>
      </c>
      <c r="G992" s="822" t="s">
        <v>2096</v>
      </c>
      <c r="H992" s="822" t="s">
        <v>622</v>
      </c>
      <c r="I992" s="822" t="s">
        <v>1889</v>
      </c>
      <c r="J992" s="822" t="s">
        <v>1890</v>
      </c>
      <c r="K992" s="822" t="s">
        <v>1891</v>
      </c>
      <c r="L992" s="825">
        <v>11.71</v>
      </c>
      <c r="M992" s="825">
        <v>23.42</v>
      </c>
      <c r="N992" s="822">
        <v>2</v>
      </c>
      <c r="O992" s="826">
        <v>1</v>
      </c>
      <c r="P992" s="825">
        <v>23.42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50</v>
      </c>
      <c r="B993" s="822" t="s">
        <v>2042</v>
      </c>
      <c r="C993" s="822" t="s">
        <v>2048</v>
      </c>
      <c r="D993" s="823" t="s">
        <v>3207</v>
      </c>
      <c r="E993" s="824" t="s">
        <v>2054</v>
      </c>
      <c r="F993" s="822" t="s">
        <v>2043</v>
      </c>
      <c r="G993" s="822" t="s">
        <v>2173</v>
      </c>
      <c r="H993" s="822" t="s">
        <v>329</v>
      </c>
      <c r="I993" s="822" t="s">
        <v>2575</v>
      </c>
      <c r="J993" s="822" t="s">
        <v>2576</v>
      </c>
      <c r="K993" s="822" t="s">
        <v>2438</v>
      </c>
      <c r="L993" s="825">
        <v>103.64</v>
      </c>
      <c r="M993" s="825">
        <v>103.64</v>
      </c>
      <c r="N993" s="822">
        <v>1</v>
      </c>
      <c r="O993" s="826">
        <v>0.5</v>
      </c>
      <c r="P993" s="825">
        <v>103.64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50</v>
      </c>
      <c r="B994" s="822" t="s">
        <v>2042</v>
      </c>
      <c r="C994" s="822" t="s">
        <v>2048</v>
      </c>
      <c r="D994" s="823" t="s">
        <v>3207</v>
      </c>
      <c r="E994" s="824" t="s">
        <v>2054</v>
      </c>
      <c r="F994" s="822" t="s">
        <v>2043</v>
      </c>
      <c r="G994" s="822" t="s">
        <v>2069</v>
      </c>
      <c r="H994" s="822" t="s">
        <v>329</v>
      </c>
      <c r="I994" s="822" t="s">
        <v>2604</v>
      </c>
      <c r="J994" s="822" t="s">
        <v>2104</v>
      </c>
      <c r="K994" s="822" t="s">
        <v>2605</v>
      </c>
      <c r="L994" s="825">
        <v>105.32</v>
      </c>
      <c r="M994" s="825">
        <v>105.32</v>
      </c>
      <c r="N994" s="822">
        <v>1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50</v>
      </c>
      <c r="B995" s="822" t="s">
        <v>2042</v>
      </c>
      <c r="C995" s="822" t="s">
        <v>2048</v>
      </c>
      <c r="D995" s="823" t="s">
        <v>3207</v>
      </c>
      <c r="E995" s="824" t="s">
        <v>2054</v>
      </c>
      <c r="F995" s="822" t="s">
        <v>2043</v>
      </c>
      <c r="G995" s="822" t="s">
        <v>2069</v>
      </c>
      <c r="H995" s="822" t="s">
        <v>329</v>
      </c>
      <c r="I995" s="822" t="s">
        <v>2388</v>
      </c>
      <c r="J995" s="822" t="s">
        <v>732</v>
      </c>
      <c r="K995" s="822" t="s">
        <v>733</v>
      </c>
      <c r="L995" s="825">
        <v>117.03</v>
      </c>
      <c r="M995" s="825">
        <v>1287.33</v>
      </c>
      <c r="N995" s="822">
        <v>11</v>
      </c>
      <c r="O995" s="826">
        <v>0.5</v>
      </c>
      <c r="P995" s="825">
        <v>1287.33</v>
      </c>
      <c r="Q995" s="827">
        <v>1</v>
      </c>
      <c r="R995" s="822">
        <v>11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50</v>
      </c>
      <c r="B996" s="822" t="s">
        <v>2042</v>
      </c>
      <c r="C996" s="822" t="s">
        <v>2048</v>
      </c>
      <c r="D996" s="823" t="s">
        <v>3207</v>
      </c>
      <c r="E996" s="824" t="s">
        <v>2054</v>
      </c>
      <c r="F996" s="822" t="s">
        <v>2043</v>
      </c>
      <c r="G996" s="822" t="s">
        <v>2069</v>
      </c>
      <c r="H996" s="822" t="s">
        <v>329</v>
      </c>
      <c r="I996" s="822" t="s">
        <v>1753</v>
      </c>
      <c r="J996" s="822" t="s">
        <v>1754</v>
      </c>
      <c r="K996" s="822" t="s">
        <v>1755</v>
      </c>
      <c r="L996" s="825">
        <v>17.559999999999999</v>
      </c>
      <c r="M996" s="825">
        <v>17.559999999999999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2042</v>
      </c>
      <c r="C997" s="822" t="s">
        <v>2048</v>
      </c>
      <c r="D997" s="823" t="s">
        <v>3207</v>
      </c>
      <c r="E997" s="824" t="s">
        <v>2054</v>
      </c>
      <c r="F997" s="822" t="s">
        <v>2043</v>
      </c>
      <c r="G997" s="822" t="s">
        <v>2390</v>
      </c>
      <c r="H997" s="822" t="s">
        <v>329</v>
      </c>
      <c r="I997" s="822" t="s">
        <v>3182</v>
      </c>
      <c r="J997" s="822" t="s">
        <v>2392</v>
      </c>
      <c r="K997" s="822" t="s">
        <v>3183</v>
      </c>
      <c r="L997" s="825">
        <v>0</v>
      </c>
      <c r="M997" s="825">
        <v>0</v>
      </c>
      <c r="N997" s="822">
        <v>1</v>
      </c>
      <c r="O997" s="826">
        <v>1</v>
      </c>
      <c r="P997" s="825">
        <v>0</v>
      </c>
      <c r="Q997" s="827"/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50</v>
      </c>
      <c r="B998" s="822" t="s">
        <v>2042</v>
      </c>
      <c r="C998" s="822" t="s">
        <v>2048</v>
      </c>
      <c r="D998" s="823" t="s">
        <v>3207</v>
      </c>
      <c r="E998" s="824" t="s">
        <v>2054</v>
      </c>
      <c r="F998" s="822" t="s">
        <v>2043</v>
      </c>
      <c r="G998" s="822" t="s">
        <v>3184</v>
      </c>
      <c r="H998" s="822" t="s">
        <v>329</v>
      </c>
      <c r="I998" s="822" t="s">
        <v>3185</v>
      </c>
      <c r="J998" s="822" t="s">
        <v>3186</v>
      </c>
      <c r="K998" s="822" t="s">
        <v>3187</v>
      </c>
      <c r="L998" s="825">
        <v>132</v>
      </c>
      <c r="M998" s="825">
        <v>396</v>
      </c>
      <c r="N998" s="822">
        <v>3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2042</v>
      </c>
      <c r="C999" s="822" t="s">
        <v>2048</v>
      </c>
      <c r="D999" s="823" t="s">
        <v>3207</v>
      </c>
      <c r="E999" s="824" t="s">
        <v>2054</v>
      </c>
      <c r="F999" s="822" t="s">
        <v>2043</v>
      </c>
      <c r="G999" s="822" t="s">
        <v>2107</v>
      </c>
      <c r="H999" s="822" t="s">
        <v>622</v>
      </c>
      <c r="I999" s="822" t="s">
        <v>1944</v>
      </c>
      <c r="J999" s="822" t="s">
        <v>860</v>
      </c>
      <c r="K999" s="822" t="s">
        <v>1945</v>
      </c>
      <c r="L999" s="825">
        <v>42.51</v>
      </c>
      <c r="M999" s="825">
        <v>42.51</v>
      </c>
      <c r="N999" s="822">
        <v>1</v>
      </c>
      <c r="O999" s="826">
        <v>0.5</v>
      </c>
      <c r="P999" s="825">
        <v>42.51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50</v>
      </c>
      <c r="B1000" s="822" t="s">
        <v>2042</v>
      </c>
      <c r="C1000" s="822" t="s">
        <v>2048</v>
      </c>
      <c r="D1000" s="823" t="s">
        <v>3207</v>
      </c>
      <c r="E1000" s="824" t="s">
        <v>2054</v>
      </c>
      <c r="F1000" s="822" t="s">
        <v>2043</v>
      </c>
      <c r="G1000" s="822" t="s">
        <v>2107</v>
      </c>
      <c r="H1000" s="822" t="s">
        <v>329</v>
      </c>
      <c r="I1000" s="822" t="s">
        <v>2108</v>
      </c>
      <c r="J1000" s="822" t="s">
        <v>2109</v>
      </c>
      <c r="K1000" s="822" t="s">
        <v>1945</v>
      </c>
      <c r="L1000" s="825">
        <v>42.51</v>
      </c>
      <c r="M1000" s="825">
        <v>42.51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2042</v>
      </c>
      <c r="C1001" s="822" t="s">
        <v>2048</v>
      </c>
      <c r="D1001" s="823" t="s">
        <v>3207</v>
      </c>
      <c r="E1001" s="824" t="s">
        <v>2054</v>
      </c>
      <c r="F1001" s="822" t="s">
        <v>2043</v>
      </c>
      <c r="G1001" s="822" t="s">
        <v>3056</v>
      </c>
      <c r="H1001" s="822" t="s">
        <v>329</v>
      </c>
      <c r="I1001" s="822" t="s">
        <v>3057</v>
      </c>
      <c r="J1001" s="822" t="s">
        <v>1143</v>
      </c>
      <c r="K1001" s="822" t="s">
        <v>3058</v>
      </c>
      <c r="L1001" s="825">
        <v>90.95</v>
      </c>
      <c r="M1001" s="825">
        <v>181.9</v>
      </c>
      <c r="N1001" s="822">
        <v>2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50</v>
      </c>
      <c r="B1002" s="822" t="s">
        <v>2042</v>
      </c>
      <c r="C1002" s="822" t="s">
        <v>2048</v>
      </c>
      <c r="D1002" s="823" t="s">
        <v>3207</v>
      </c>
      <c r="E1002" s="824" t="s">
        <v>2054</v>
      </c>
      <c r="F1002" s="822" t="s">
        <v>2043</v>
      </c>
      <c r="G1002" s="822" t="s">
        <v>3168</v>
      </c>
      <c r="H1002" s="822" t="s">
        <v>329</v>
      </c>
      <c r="I1002" s="822" t="s">
        <v>3188</v>
      </c>
      <c r="J1002" s="822" t="s">
        <v>3189</v>
      </c>
      <c r="K1002" s="822" t="s">
        <v>1723</v>
      </c>
      <c r="L1002" s="825">
        <v>38.56</v>
      </c>
      <c r="M1002" s="825">
        <v>115.68</v>
      </c>
      <c r="N1002" s="822">
        <v>3</v>
      </c>
      <c r="O1002" s="826">
        <v>0.5</v>
      </c>
      <c r="P1002" s="825">
        <v>115.68</v>
      </c>
      <c r="Q1002" s="827">
        <v>1</v>
      </c>
      <c r="R1002" s="822">
        <v>3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50</v>
      </c>
      <c r="B1003" s="822" t="s">
        <v>2042</v>
      </c>
      <c r="C1003" s="822" t="s">
        <v>2048</v>
      </c>
      <c r="D1003" s="823" t="s">
        <v>3207</v>
      </c>
      <c r="E1003" s="824" t="s">
        <v>2054</v>
      </c>
      <c r="F1003" s="822" t="s">
        <v>2043</v>
      </c>
      <c r="G1003" s="822" t="s">
        <v>2503</v>
      </c>
      <c r="H1003" s="822" t="s">
        <v>329</v>
      </c>
      <c r="I1003" s="822" t="s">
        <v>3190</v>
      </c>
      <c r="J1003" s="822" t="s">
        <v>3191</v>
      </c>
      <c r="K1003" s="822" t="s">
        <v>2506</v>
      </c>
      <c r="L1003" s="825">
        <v>32.76</v>
      </c>
      <c r="M1003" s="825">
        <v>32.76</v>
      </c>
      <c r="N1003" s="822">
        <v>1</v>
      </c>
      <c r="O1003" s="826">
        <v>1</v>
      </c>
      <c r="P1003" s="825">
        <v>32.76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50</v>
      </c>
      <c r="B1004" s="822" t="s">
        <v>2042</v>
      </c>
      <c r="C1004" s="822" t="s">
        <v>2048</v>
      </c>
      <c r="D1004" s="823" t="s">
        <v>3207</v>
      </c>
      <c r="E1004" s="824" t="s">
        <v>2054</v>
      </c>
      <c r="F1004" s="822" t="s">
        <v>2043</v>
      </c>
      <c r="G1004" s="822" t="s">
        <v>3192</v>
      </c>
      <c r="H1004" s="822" t="s">
        <v>329</v>
      </c>
      <c r="I1004" s="822" t="s">
        <v>3193</v>
      </c>
      <c r="J1004" s="822" t="s">
        <v>3194</v>
      </c>
      <c r="K1004" s="822" t="s">
        <v>3195</v>
      </c>
      <c r="L1004" s="825">
        <v>463.19</v>
      </c>
      <c r="M1004" s="825">
        <v>926.38</v>
      </c>
      <c r="N1004" s="822">
        <v>2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50</v>
      </c>
      <c r="B1005" s="822" t="s">
        <v>2042</v>
      </c>
      <c r="C1005" s="822" t="s">
        <v>2048</v>
      </c>
      <c r="D1005" s="823" t="s">
        <v>3207</v>
      </c>
      <c r="E1005" s="824" t="s">
        <v>2054</v>
      </c>
      <c r="F1005" s="822" t="s">
        <v>2043</v>
      </c>
      <c r="G1005" s="822" t="s">
        <v>2128</v>
      </c>
      <c r="H1005" s="822" t="s">
        <v>329</v>
      </c>
      <c r="I1005" s="822" t="s">
        <v>2129</v>
      </c>
      <c r="J1005" s="822" t="s">
        <v>734</v>
      </c>
      <c r="K1005" s="822" t="s">
        <v>2130</v>
      </c>
      <c r="L1005" s="825">
        <v>57.64</v>
      </c>
      <c r="M1005" s="825">
        <v>57.64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50</v>
      </c>
      <c r="B1006" s="822" t="s">
        <v>2042</v>
      </c>
      <c r="C1006" s="822" t="s">
        <v>2048</v>
      </c>
      <c r="D1006" s="823" t="s">
        <v>3207</v>
      </c>
      <c r="E1006" s="824" t="s">
        <v>2054</v>
      </c>
      <c r="F1006" s="822" t="s">
        <v>2043</v>
      </c>
      <c r="G1006" s="822" t="s">
        <v>2076</v>
      </c>
      <c r="H1006" s="822" t="s">
        <v>622</v>
      </c>
      <c r="I1006" s="822" t="s">
        <v>2077</v>
      </c>
      <c r="J1006" s="822" t="s">
        <v>1049</v>
      </c>
      <c r="K1006" s="822" t="s">
        <v>2078</v>
      </c>
      <c r="L1006" s="825">
        <v>34.47</v>
      </c>
      <c r="M1006" s="825">
        <v>34.47</v>
      </c>
      <c r="N1006" s="822">
        <v>1</v>
      </c>
      <c r="O1006" s="826">
        <v>0.5</v>
      </c>
      <c r="P1006" s="825">
        <v>34.47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50</v>
      </c>
      <c r="B1007" s="822" t="s">
        <v>2042</v>
      </c>
      <c r="C1007" s="822" t="s">
        <v>2048</v>
      </c>
      <c r="D1007" s="823" t="s">
        <v>3207</v>
      </c>
      <c r="E1007" s="824" t="s">
        <v>2054</v>
      </c>
      <c r="F1007" s="822" t="s">
        <v>2043</v>
      </c>
      <c r="G1007" s="822" t="s">
        <v>2304</v>
      </c>
      <c r="H1007" s="822" t="s">
        <v>622</v>
      </c>
      <c r="I1007" s="822" t="s">
        <v>1772</v>
      </c>
      <c r="J1007" s="822" t="s">
        <v>1770</v>
      </c>
      <c r="K1007" s="822" t="s">
        <v>1773</v>
      </c>
      <c r="L1007" s="825">
        <v>34.47</v>
      </c>
      <c r="M1007" s="825">
        <v>34.47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2042</v>
      </c>
      <c r="C1008" s="822" t="s">
        <v>2048</v>
      </c>
      <c r="D1008" s="823" t="s">
        <v>3207</v>
      </c>
      <c r="E1008" s="824" t="s">
        <v>2054</v>
      </c>
      <c r="F1008" s="822" t="s">
        <v>2043</v>
      </c>
      <c r="G1008" s="822" t="s">
        <v>3196</v>
      </c>
      <c r="H1008" s="822" t="s">
        <v>329</v>
      </c>
      <c r="I1008" s="822" t="s">
        <v>3197</v>
      </c>
      <c r="J1008" s="822" t="s">
        <v>3198</v>
      </c>
      <c r="K1008" s="822" t="s">
        <v>977</v>
      </c>
      <c r="L1008" s="825">
        <v>108.88</v>
      </c>
      <c r="M1008" s="825">
        <v>108.88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50</v>
      </c>
      <c r="B1009" s="822" t="s">
        <v>2042</v>
      </c>
      <c r="C1009" s="822" t="s">
        <v>2048</v>
      </c>
      <c r="D1009" s="823" t="s">
        <v>3207</v>
      </c>
      <c r="E1009" s="824" t="s">
        <v>2054</v>
      </c>
      <c r="F1009" s="822" t="s">
        <v>2043</v>
      </c>
      <c r="G1009" s="822" t="s">
        <v>2143</v>
      </c>
      <c r="H1009" s="822" t="s">
        <v>329</v>
      </c>
      <c r="I1009" s="822" t="s">
        <v>2315</v>
      </c>
      <c r="J1009" s="822" t="s">
        <v>1145</v>
      </c>
      <c r="K1009" s="822" t="s">
        <v>2316</v>
      </c>
      <c r="L1009" s="825">
        <v>210.38</v>
      </c>
      <c r="M1009" s="825">
        <v>210.38</v>
      </c>
      <c r="N1009" s="822">
        <v>1</v>
      </c>
      <c r="O1009" s="826">
        <v>1</v>
      </c>
      <c r="P1009" s="825">
        <v>210.38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50</v>
      </c>
      <c r="B1010" s="822" t="s">
        <v>2042</v>
      </c>
      <c r="C1010" s="822" t="s">
        <v>2048</v>
      </c>
      <c r="D1010" s="823" t="s">
        <v>3207</v>
      </c>
      <c r="E1010" s="824" t="s">
        <v>2054</v>
      </c>
      <c r="F1010" s="822" t="s">
        <v>2043</v>
      </c>
      <c r="G1010" s="822" t="s">
        <v>2347</v>
      </c>
      <c r="H1010" s="822" t="s">
        <v>329</v>
      </c>
      <c r="I1010" s="822" t="s">
        <v>2869</v>
      </c>
      <c r="J1010" s="822" t="s">
        <v>2870</v>
      </c>
      <c r="K1010" s="822" t="s">
        <v>2311</v>
      </c>
      <c r="L1010" s="825">
        <v>0</v>
      </c>
      <c r="M1010" s="825">
        <v>0</v>
      </c>
      <c r="N1010" s="822">
        <v>1</v>
      </c>
      <c r="O1010" s="826">
        <v>1</v>
      </c>
      <c r="P1010" s="825"/>
      <c r="Q1010" s="827"/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50</v>
      </c>
      <c r="B1011" s="822" t="s">
        <v>2042</v>
      </c>
      <c r="C1011" s="822" t="s">
        <v>2048</v>
      </c>
      <c r="D1011" s="823" t="s">
        <v>3207</v>
      </c>
      <c r="E1011" s="824" t="s">
        <v>2054</v>
      </c>
      <c r="F1011" s="822" t="s">
        <v>2043</v>
      </c>
      <c r="G1011" s="822" t="s">
        <v>2160</v>
      </c>
      <c r="H1011" s="822" t="s">
        <v>622</v>
      </c>
      <c r="I1011" s="822" t="s">
        <v>2348</v>
      </c>
      <c r="J1011" s="822" t="s">
        <v>1715</v>
      </c>
      <c r="K1011" s="822" t="s">
        <v>2349</v>
      </c>
      <c r="L1011" s="825">
        <v>4961.1400000000003</v>
      </c>
      <c r="M1011" s="825">
        <v>4961.1400000000003</v>
      </c>
      <c r="N1011" s="822">
        <v>1</v>
      </c>
      <c r="O1011" s="826">
        <v>1</v>
      </c>
      <c r="P1011" s="825">
        <v>4961.1400000000003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50</v>
      </c>
      <c r="B1012" s="822" t="s">
        <v>2042</v>
      </c>
      <c r="C1012" s="822" t="s">
        <v>2048</v>
      </c>
      <c r="D1012" s="823" t="s">
        <v>3207</v>
      </c>
      <c r="E1012" s="824" t="s">
        <v>2054</v>
      </c>
      <c r="F1012" s="822" t="s">
        <v>2043</v>
      </c>
      <c r="G1012" s="822" t="s">
        <v>2160</v>
      </c>
      <c r="H1012" s="822" t="s">
        <v>622</v>
      </c>
      <c r="I1012" s="822" t="s">
        <v>3142</v>
      </c>
      <c r="J1012" s="822" t="s">
        <v>1715</v>
      </c>
      <c r="K1012" s="822" t="s">
        <v>3143</v>
      </c>
      <c r="L1012" s="825">
        <v>1544.99</v>
      </c>
      <c r="M1012" s="825">
        <v>1544.99</v>
      </c>
      <c r="N1012" s="822">
        <v>1</v>
      </c>
      <c r="O1012" s="826">
        <v>0.5</v>
      </c>
      <c r="P1012" s="825">
        <v>1544.99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50</v>
      </c>
      <c r="B1013" s="822" t="s">
        <v>2042</v>
      </c>
      <c r="C1013" s="822" t="s">
        <v>2048</v>
      </c>
      <c r="D1013" s="823" t="s">
        <v>3207</v>
      </c>
      <c r="E1013" s="824" t="s">
        <v>2054</v>
      </c>
      <c r="F1013" s="822" t="s">
        <v>2043</v>
      </c>
      <c r="G1013" s="822" t="s">
        <v>2083</v>
      </c>
      <c r="H1013" s="822" t="s">
        <v>329</v>
      </c>
      <c r="I1013" s="822" t="s">
        <v>3027</v>
      </c>
      <c r="J1013" s="822" t="s">
        <v>1160</v>
      </c>
      <c r="K1013" s="822" t="s">
        <v>3028</v>
      </c>
      <c r="L1013" s="825">
        <v>50.32</v>
      </c>
      <c r="M1013" s="825">
        <v>50.32</v>
      </c>
      <c r="N1013" s="822">
        <v>1</v>
      </c>
      <c r="O1013" s="826">
        <v>1</v>
      </c>
      <c r="P1013" s="825">
        <v>50.32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50</v>
      </c>
      <c r="B1014" s="822" t="s">
        <v>2042</v>
      </c>
      <c r="C1014" s="822" t="s">
        <v>2048</v>
      </c>
      <c r="D1014" s="823" t="s">
        <v>3207</v>
      </c>
      <c r="E1014" s="824" t="s">
        <v>2054</v>
      </c>
      <c r="F1014" s="822" t="s">
        <v>2043</v>
      </c>
      <c r="G1014" s="822" t="s">
        <v>2079</v>
      </c>
      <c r="H1014" s="822" t="s">
        <v>622</v>
      </c>
      <c r="I1014" s="822" t="s">
        <v>1812</v>
      </c>
      <c r="J1014" s="822" t="s">
        <v>1192</v>
      </c>
      <c r="K1014" s="822" t="s">
        <v>1813</v>
      </c>
      <c r="L1014" s="825">
        <v>154.36000000000001</v>
      </c>
      <c r="M1014" s="825">
        <v>154.36000000000001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50</v>
      </c>
      <c r="B1015" s="822" t="s">
        <v>2042</v>
      </c>
      <c r="C1015" s="822" t="s">
        <v>2048</v>
      </c>
      <c r="D1015" s="823" t="s">
        <v>3207</v>
      </c>
      <c r="E1015" s="824" t="s">
        <v>2054</v>
      </c>
      <c r="F1015" s="822" t="s">
        <v>2043</v>
      </c>
      <c r="G1015" s="822" t="s">
        <v>2369</v>
      </c>
      <c r="H1015" s="822" t="s">
        <v>329</v>
      </c>
      <c r="I1015" s="822" t="s">
        <v>2370</v>
      </c>
      <c r="J1015" s="822" t="s">
        <v>1390</v>
      </c>
      <c r="K1015" s="822" t="s">
        <v>1391</v>
      </c>
      <c r="L1015" s="825">
        <v>121.92</v>
      </c>
      <c r="M1015" s="825">
        <v>243.84</v>
      </c>
      <c r="N1015" s="822">
        <v>2</v>
      </c>
      <c r="O1015" s="826">
        <v>1</v>
      </c>
      <c r="P1015" s="825">
        <v>243.84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50</v>
      </c>
      <c r="B1016" s="822" t="s">
        <v>2042</v>
      </c>
      <c r="C1016" s="822" t="s">
        <v>2048</v>
      </c>
      <c r="D1016" s="823" t="s">
        <v>3207</v>
      </c>
      <c r="E1016" s="824" t="s">
        <v>2054</v>
      </c>
      <c r="F1016" s="822" t="s">
        <v>2043</v>
      </c>
      <c r="G1016" s="822" t="s">
        <v>2369</v>
      </c>
      <c r="H1016" s="822" t="s">
        <v>329</v>
      </c>
      <c r="I1016" s="822" t="s">
        <v>2370</v>
      </c>
      <c r="J1016" s="822" t="s">
        <v>1390</v>
      </c>
      <c r="K1016" s="822" t="s">
        <v>1391</v>
      </c>
      <c r="L1016" s="825">
        <v>107.27</v>
      </c>
      <c r="M1016" s="825">
        <v>107.27</v>
      </c>
      <c r="N1016" s="822">
        <v>1</v>
      </c>
      <c r="O1016" s="826">
        <v>1</v>
      </c>
      <c r="P1016" s="825">
        <v>107.27</v>
      </c>
      <c r="Q1016" s="827">
        <v>1</v>
      </c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50</v>
      </c>
      <c r="B1017" s="822" t="s">
        <v>2042</v>
      </c>
      <c r="C1017" s="822" t="s">
        <v>2048</v>
      </c>
      <c r="D1017" s="823" t="s">
        <v>3207</v>
      </c>
      <c r="E1017" s="824" t="s">
        <v>2054</v>
      </c>
      <c r="F1017" s="822" t="s">
        <v>2045</v>
      </c>
      <c r="G1017" s="822" t="s">
        <v>2371</v>
      </c>
      <c r="H1017" s="822" t="s">
        <v>329</v>
      </c>
      <c r="I1017" s="822" t="s">
        <v>2372</v>
      </c>
      <c r="J1017" s="822" t="s">
        <v>2373</v>
      </c>
      <c r="K1017" s="822" t="s">
        <v>2374</v>
      </c>
      <c r="L1017" s="825">
        <v>389.82</v>
      </c>
      <c r="M1017" s="825">
        <v>2338.92</v>
      </c>
      <c r="N1017" s="822">
        <v>6</v>
      </c>
      <c r="O1017" s="826">
        <v>6</v>
      </c>
      <c r="P1017" s="825">
        <v>1949.1</v>
      </c>
      <c r="Q1017" s="827">
        <v>0.83333333333333326</v>
      </c>
      <c r="R1017" s="822">
        <v>5</v>
      </c>
      <c r="S1017" s="827">
        <v>0.83333333333333337</v>
      </c>
      <c r="T1017" s="826">
        <v>5</v>
      </c>
      <c r="U1017" s="828">
        <v>0.83333333333333337</v>
      </c>
    </row>
    <row r="1018" spans="1:21" ht="14.45" customHeight="1" x14ac:dyDescent="0.2">
      <c r="A1018" s="821">
        <v>50</v>
      </c>
      <c r="B1018" s="822" t="s">
        <v>2042</v>
      </c>
      <c r="C1018" s="822" t="s">
        <v>2048</v>
      </c>
      <c r="D1018" s="823" t="s">
        <v>3207</v>
      </c>
      <c r="E1018" s="824" t="s">
        <v>2054</v>
      </c>
      <c r="F1018" s="822" t="s">
        <v>2045</v>
      </c>
      <c r="G1018" s="822" t="s">
        <v>2371</v>
      </c>
      <c r="H1018" s="822" t="s">
        <v>329</v>
      </c>
      <c r="I1018" s="822" t="s">
        <v>2375</v>
      </c>
      <c r="J1018" s="822" t="s">
        <v>2376</v>
      </c>
      <c r="K1018" s="822" t="s">
        <v>2377</v>
      </c>
      <c r="L1018" s="825">
        <v>389.82</v>
      </c>
      <c r="M1018" s="825">
        <v>1949.1</v>
      </c>
      <c r="N1018" s="822">
        <v>5</v>
      </c>
      <c r="O1018" s="826">
        <v>5</v>
      </c>
      <c r="P1018" s="825">
        <v>1949.1</v>
      </c>
      <c r="Q1018" s="827">
        <v>1</v>
      </c>
      <c r="R1018" s="822">
        <v>5</v>
      </c>
      <c r="S1018" s="827">
        <v>1</v>
      </c>
      <c r="T1018" s="826">
        <v>5</v>
      </c>
      <c r="U1018" s="828">
        <v>1</v>
      </c>
    </row>
    <row r="1019" spans="1:21" ht="14.45" customHeight="1" x14ac:dyDescent="0.2">
      <c r="A1019" s="821">
        <v>50</v>
      </c>
      <c r="B1019" s="822" t="s">
        <v>2042</v>
      </c>
      <c r="C1019" s="822" t="s">
        <v>2048</v>
      </c>
      <c r="D1019" s="823" t="s">
        <v>3207</v>
      </c>
      <c r="E1019" s="824" t="s">
        <v>2054</v>
      </c>
      <c r="F1019" s="822" t="s">
        <v>2045</v>
      </c>
      <c r="G1019" s="822" t="s">
        <v>2371</v>
      </c>
      <c r="H1019" s="822" t="s">
        <v>329</v>
      </c>
      <c r="I1019" s="822" t="s">
        <v>2378</v>
      </c>
      <c r="J1019" s="822" t="s">
        <v>2379</v>
      </c>
      <c r="K1019" s="822" t="s">
        <v>2380</v>
      </c>
      <c r="L1019" s="825">
        <v>389.82</v>
      </c>
      <c r="M1019" s="825">
        <v>3118.5600000000004</v>
      </c>
      <c r="N1019" s="822">
        <v>8</v>
      </c>
      <c r="O1019" s="826">
        <v>8</v>
      </c>
      <c r="P1019" s="825">
        <v>3118.5600000000004</v>
      </c>
      <c r="Q1019" s="827">
        <v>1</v>
      </c>
      <c r="R1019" s="822">
        <v>8</v>
      </c>
      <c r="S1019" s="827">
        <v>1</v>
      </c>
      <c r="T1019" s="826">
        <v>8</v>
      </c>
      <c r="U1019" s="828">
        <v>1</v>
      </c>
    </row>
    <row r="1020" spans="1:21" ht="14.45" customHeight="1" x14ac:dyDescent="0.2">
      <c r="A1020" s="821">
        <v>50</v>
      </c>
      <c r="B1020" s="822" t="s">
        <v>2042</v>
      </c>
      <c r="C1020" s="822" t="s">
        <v>2048</v>
      </c>
      <c r="D1020" s="823" t="s">
        <v>3207</v>
      </c>
      <c r="E1020" s="824" t="s">
        <v>2054</v>
      </c>
      <c r="F1020" s="822" t="s">
        <v>2045</v>
      </c>
      <c r="G1020" s="822" t="s">
        <v>2371</v>
      </c>
      <c r="H1020" s="822" t="s">
        <v>329</v>
      </c>
      <c r="I1020" s="822" t="s">
        <v>2381</v>
      </c>
      <c r="J1020" s="822" t="s">
        <v>2382</v>
      </c>
      <c r="K1020" s="822" t="s">
        <v>2383</v>
      </c>
      <c r="L1020" s="825">
        <v>39.1</v>
      </c>
      <c r="M1020" s="825">
        <v>2346.0000000000005</v>
      </c>
      <c r="N1020" s="822">
        <v>60</v>
      </c>
      <c r="O1020" s="826">
        <v>15</v>
      </c>
      <c r="P1020" s="825">
        <v>2346.0000000000005</v>
      </c>
      <c r="Q1020" s="827">
        <v>1</v>
      </c>
      <c r="R1020" s="822">
        <v>60</v>
      </c>
      <c r="S1020" s="827">
        <v>1</v>
      </c>
      <c r="T1020" s="826">
        <v>15</v>
      </c>
      <c r="U1020" s="828">
        <v>1</v>
      </c>
    </row>
    <row r="1021" spans="1:21" ht="14.45" customHeight="1" x14ac:dyDescent="0.2">
      <c r="A1021" s="821">
        <v>50</v>
      </c>
      <c r="B1021" s="822" t="s">
        <v>2042</v>
      </c>
      <c r="C1021" s="822" t="s">
        <v>2048</v>
      </c>
      <c r="D1021" s="823" t="s">
        <v>3207</v>
      </c>
      <c r="E1021" s="824" t="s">
        <v>2054</v>
      </c>
      <c r="F1021" s="822" t="s">
        <v>2045</v>
      </c>
      <c r="G1021" s="822" t="s">
        <v>2371</v>
      </c>
      <c r="H1021" s="822" t="s">
        <v>329</v>
      </c>
      <c r="I1021" s="822" t="s">
        <v>2384</v>
      </c>
      <c r="J1021" s="822" t="s">
        <v>2382</v>
      </c>
      <c r="K1021" s="822" t="s">
        <v>2385</v>
      </c>
      <c r="L1021" s="825">
        <v>49.02</v>
      </c>
      <c r="M1021" s="825">
        <v>2745.1199999999994</v>
      </c>
      <c r="N1021" s="822">
        <v>56</v>
      </c>
      <c r="O1021" s="826">
        <v>14</v>
      </c>
      <c r="P1021" s="825">
        <v>2745.1199999999994</v>
      </c>
      <c r="Q1021" s="827">
        <v>1</v>
      </c>
      <c r="R1021" s="822">
        <v>56</v>
      </c>
      <c r="S1021" s="827">
        <v>1</v>
      </c>
      <c r="T1021" s="826">
        <v>14</v>
      </c>
      <c r="U1021" s="828">
        <v>1</v>
      </c>
    </row>
    <row r="1022" spans="1:21" ht="14.45" customHeight="1" x14ac:dyDescent="0.2">
      <c r="A1022" s="821">
        <v>50</v>
      </c>
      <c r="B1022" s="822" t="s">
        <v>2042</v>
      </c>
      <c r="C1022" s="822" t="s">
        <v>2048</v>
      </c>
      <c r="D1022" s="823" t="s">
        <v>3207</v>
      </c>
      <c r="E1022" s="824" t="s">
        <v>2058</v>
      </c>
      <c r="F1022" s="822" t="s">
        <v>2043</v>
      </c>
      <c r="G1022" s="822" t="s">
        <v>2660</v>
      </c>
      <c r="H1022" s="822" t="s">
        <v>329</v>
      </c>
      <c r="I1022" s="822" t="s">
        <v>2953</v>
      </c>
      <c r="J1022" s="822" t="s">
        <v>2662</v>
      </c>
      <c r="K1022" s="822" t="s">
        <v>2663</v>
      </c>
      <c r="L1022" s="825">
        <v>94.7</v>
      </c>
      <c r="M1022" s="825">
        <v>94.7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2042</v>
      </c>
      <c r="C1023" s="822" t="s">
        <v>2048</v>
      </c>
      <c r="D1023" s="823" t="s">
        <v>3207</v>
      </c>
      <c r="E1023" s="824" t="s">
        <v>2058</v>
      </c>
      <c r="F1023" s="822" t="s">
        <v>2043</v>
      </c>
      <c r="G1023" s="822" t="s">
        <v>2110</v>
      </c>
      <c r="H1023" s="822" t="s">
        <v>622</v>
      </c>
      <c r="I1023" s="822" t="s">
        <v>1708</v>
      </c>
      <c r="J1023" s="822" t="s">
        <v>1709</v>
      </c>
      <c r="K1023" s="822" t="s">
        <v>1710</v>
      </c>
      <c r="L1023" s="825">
        <v>93.43</v>
      </c>
      <c r="M1023" s="825">
        <v>93.43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50</v>
      </c>
      <c r="B1024" s="822" t="s">
        <v>2042</v>
      </c>
      <c r="C1024" s="822" t="s">
        <v>2048</v>
      </c>
      <c r="D1024" s="823" t="s">
        <v>3207</v>
      </c>
      <c r="E1024" s="824" t="s">
        <v>2058</v>
      </c>
      <c r="F1024" s="822" t="s">
        <v>2043</v>
      </c>
      <c r="G1024" s="822" t="s">
        <v>3199</v>
      </c>
      <c r="H1024" s="822" t="s">
        <v>329</v>
      </c>
      <c r="I1024" s="822" t="s">
        <v>3200</v>
      </c>
      <c r="J1024" s="822" t="s">
        <v>923</v>
      </c>
      <c r="K1024" s="822" t="s">
        <v>924</v>
      </c>
      <c r="L1024" s="825">
        <v>0</v>
      </c>
      <c r="M1024" s="825">
        <v>0</v>
      </c>
      <c r="N1024" s="822">
        <v>2</v>
      </c>
      <c r="O1024" s="826">
        <v>1</v>
      </c>
      <c r="P1024" s="825"/>
      <c r="Q1024" s="827"/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50</v>
      </c>
      <c r="B1025" s="822" t="s">
        <v>2042</v>
      </c>
      <c r="C1025" s="822" t="s">
        <v>2048</v>
      </c>
      <c r="D1025" s="823" t="s">
        <v>3207</v>
      </c>
      <c r="E1025" s="824" t="s">
        <v>2058</v>
      </c>
      <c r="F1025" s="822" t="s">
        <v>2043</v>
      </c>
      <c r="G1025" s="822" t="s">
        <v>2070</v>
      </c>
      <c r="H1025" s="822" t="s">
        <v>329</v>
      </c>
      <c r="I1025" s="822" t="s">
        <v>2071</v>
      </c>
      <c r="J1025" s="822" t="s">
        <v>1314</v>
      </c>
      <c r="K1025" s="822" t="s">
        <v>2072</v>
      </c>
      <c r="L1025" s="825">
        <v>73.989999999999995</v>
      </c>
      <c r="M1025" s="825">
        <v>73.989999999999995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50</v>
      </c>
      <c r="B1026" s="822" t="s">
        <v>2042</v>
      </c>
      <c r="C1026" s="822" t="s">
        <v>2048</v>
      </c>
      <c r="D1026" s="823" t="s">
        <v>3207</v>
      </c>
      <c r="E1026" s="824" t="s">
        <v>2058</v>
      </c>
      <c r="F1026" s="822" t="s">
        <v>2043</v>
      </c>
      <c r="G1026" s="822" t="s">
        <v>2121</v>
      </c>
      <c r="H1026" s="822" t="s">
        <v>622</v>
      </c>
      <c r="I1026" s="822" t="s">
        <v>1697</v>
      </c>
      <c r="J1026" s="822" t="s">
        <v>852</v>
      </c>
      <c r="K1026" s="822" t="s">
        <v>1698</v>
      </c>
      <c r="L1026" s="825">
        <v>923.74</v>
      </c>
      <c r="M1026" s="825">
        <v>923.74</v>
      </c>
      <c r="N1026" s="822">
        <v>1</v>
      </c>
      <c r="O1026" s="826">
        <v>1</v>
      </c>
      <c r="P1026" s="825">
        <v>923.74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50</v>
      </c>
      <c r="B1027" s="822" t="s">
        <v>2042</v>
      </c>
      <c r="C1027" s="822" t="s">
        <v>2048</v>
      </c>
      <c r="D1027" s="823" t="s">
        <v>3207</v>
      </c>
      <c r="E1027" s="824" t="s">
        <v>2058</v>
      </c>
      <c r="F1027" s="822" t="s">
        <v>2043</v>
      </c>
      <c r="G1027" s="822" t="s">
        <v>2076</v>
      </c>
      <c r="H1027" s="822" t="s">
        <v>622</v>
      </c>
      <c r="I1027" s="822" t="s">
        <v>1766</v>
      </c>
      <c r="J1027" s="822" t="s">
        <v>1049</v>
      </c>
      <c r="K1027" s="822" t="s">
        <v>1767</v>
      </c>
      <c r="L1027" s="825">
        <v>103.4</v>
      </c>
      <c r="M1027" s="825">
        <v>103.4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50</v>
      </c>
      <c r="B1028" s="822" t="s">
        <v>2042</v>
      </c>
      <c r="C1028" s="822" t="s">
        <v>2048</v>
      </c>
      <c r="D1028" s="823" t="s">
        <v>3207</v>
      </c>
      <c r="E1028" s="824" t="s">
        <v>2058</v>
      </c>
      <c r="F1028" s="822" t="s">
        <v>2043</v>
      </c>
      <c r="G1028" s="822" t="s">
        <v>3201</v>
      </c>
      <c r="H1028" s="822" t="s">
        <v>329</v>
      </c>
      <c r="I1028" s="822" t="s">
        <v>3202</v>
      </c>
      <c r="J1028" s="822" t="s">
        <v>3203</v>
      </c>
      <c r="K1028" s="822" t="s">
        <v>3204</v>
      </c>
      <c r="L1028" s="825">
        <v>31.32</v>
      </c>
      <c r="M1028" s="825">
        <v>125.28</v>
      </c>
      <c r="N1028" s="822">
        <v>4</v>
      </c>
      <c r="O1028" s="826">
        <v>2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50</v>
      </c>
      <c r="B1029" s="822" t="s">
        <v>2042</v>
      </c>
      <c r="C1029" s="822" t="s">
        <v>2048</v>
      </c>
      <c r="D1029" s="823" t="s">
        <v>3207</v>
      </c>
      <c r="E1029" s="824" t="s">
        <v>2058</v>
      </c>
      <c r="F1029" s="822" t="s">
        <v>2043</v>
      </c>
      <c r="G1029" s="822" t="s">
        <v>2079</v>
      </c>
      <c r="H1029" s="822" t="s">
        <v>622</v>
      </c>
      <c r="I1029" s="822" t="s">
        <v>1812</v>
      </c>
      <c r="J1029" s="822" t="s">
        <v>1192</v>
      </c>
      <c r="K1029" s="822" t="s">
        <v>1813</v>
      </c>
      <c r="L1029" s="825">
        <v>154.36000000000001</v>
      </c>
      <c r="M1029" s="825">
        <v>154.36000000000001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50</v>
      </c>
      <c r="B1030" s="822" t="s">
        <v>2042</v>
      </c>
      <c r="C1030" s="822" t="s">
        <v>2048</v>
      </c>
      <c r="D1030" s="823" t="s">
        <v>3207</v>
      </c>
      <c r="E1030" s="824" t="s">
        <v>2058</v>
      </c>
      <c r="F1030" s="822" t="s">
        <v>2043</v>
      </c>
      <c r="G1030" s="822" t="s">
        <v>2079</v>
      </c>
      <c r="H1030" s="822" t="s">
        <v>329</v>
      </c>
      <c r="I1030" s="822" t="s">
        <v>2163</v>
      </c>
      <c r="J1030" s="822" t="s">
        <v>1192</v>
      </c>
      <c r="K1030" s="822" t="s">
        <v>2164</v>
      </c>
      <c r="L1030" s="825">
        <v>225.06</v>
      </c>
      <c r="M1030" s="825">
        <v>225.06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50</v>
      </c>
      <c r="B1031" s="822" t="s">
        <v>2042</v>
      </c>
      <c r="C1031" s="822" t="s">
        <v>2048</v>
      </c>
      <c r="D1031" s="823" t="s">
        <v>3207</v>
      </c>
      <c r="E1031" s="824" t="s">
        <v>2058</v>
      </c>
      <c r="F1031" s="822" t="s">
        <v>2043</v>
      </c>
      <c r="G1031" s="822" t="s">
        <v>2369</v>
      </c>
      <c r="H1031" s="822" t="s">
        <v>329</v>
      </c>
      <c r="I1031" s="822" t="s">
        <v>2370</v>
      </c>
      <c r="J1031" s="822" t="s">
        <v>1390</v>
      </c>
      <c r="K1031" s="822" t="s">
        <v>1391</v>
      </c>
      <c r="L1031" s="825">
        <v>121.92</v>
      </c>
      <c r="M1031" s="825">
        <v>365.76</v>
      </c>
      <c r="N1031" s="822">
        <v>3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50</v>
      </c>
      <c r="B1032" s="822" t="s">
        <v>2042</v>
      </c>
      <c r="C1032" s="822" t="s">
        <v>2048</v>
      </c>
      <c r="D1032" s="823" t="s">
        <v>3207</v>
      </c>
      <c r="E1032" s="824" t="s">
        <v>2058</v>
      </c>
      <c r="F1032" s="822" t="s">
        <v>2043</v>
      </c>
      <c r="G1032" s="822" t="s">
        <v>2369</v>
      </c>
      <c r="H1032" s="822" t="s">
        <v>329</v>
      </c>
      <c r="I1032" s="822" t="s">
        <v>3205</v>
      </c>
      <c r="J1032" s="822" t="s">
        <v>1390</v>
      </c>
      <c r="K1032" s="822" t="s">
        <v>1391</v>
      </c>
      <c r="L1032" s="825">
        <v>121.92</v>
      </c>
      <c r="M1032" s="825">
        <v>365.76</v>
      </c>
      <c r="N1032" s="822">
        <v>3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thickBot="1" x14ac:dyDescent="0.25">
      <c r="A1033" s="813">
        <v>50</v>
      </c>
      <c r="B1033" s="814" t="s">
        <v>2042</v>
      </c>
      <c r="C1033" s="814" t="s">
        <v>2048</v>
      </c>
      <c r="D1033" s="815" t="s">
        <v>3207</v>
      </c>
      <c r="E1033" s="816" t="s">
        <v>2058</v>
      </c>
      <c r="F1033" s="814" t="s">
        <v>2044</v>
      </c>
      <c r="G1033" s="814" t="s">
        <v>2371</v>
      </c>
      <c r="H1033" s="814" t="s">
        <v>329</v>
      </c>
      <c r="I1033" s="814" t="s">
        <v>3181</v>
      </c>
      <c r="J1033" s="814" t="s">
        <v>2944</v>
      </c>
      <c r="K1033" s="814"/>
      <c r="L1033" s="817">
        <v>0</v>
      </c>
      <c r="M1033" s="817">
        <v>0</v>
      </c>
      <c r="N1033" s="814">
        <v>2</v>
      </c>
      <c r="O1033" s="818">
        <v>2</v>
      </c>
      <c r="P1033" s="817"/>
      <c r="Q1033" s="819"/>
      <c r="R1033" s="814"/>
      <c r="S1033" s="819">
        <v>0</v>
      </c>
      <c r="T1033" s="818"/>
      <c r="U103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175378A-F37C-4C26-BB93-B816120602C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3209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2062</v>
      </c>
      <c r="B5" s="225">
        <v>31271.609999999997</v>
      </c>
      <c r="C5" s="812">
        <v>0.13864523402394355</v>
      </c>
      <c r="D5" s="225">
        <v>194279.66999999987</v>
      </c>
      <c r="E5" s="812">
        <v>0.86135476597605654</v>
      </c>
      <c r="F5" s="830">
        <v>225551.27999999985</v>
      </c>
    </row>
    <row r="6" spans="1:6" ht="14.45" customHeight="1" x14ac:dyDescent="0.2">
      <c r="A6" s="836" t="s">
        <v>2060</v>
      </c>
      <c r="B6" s="831">
        <v>10084.500000000002</v>
      </c>
      <c r="C6" s="827">
        <v>0.48220879313197357</v>
      </c>
      <c r="D6" s="831">
        <v>10828.64</v>
      </c>
      <c r="E6" s="827">
        <v>0.51779120686802649</v>
      </c>
      <c r="F6" s="832">
        <v>20913.14</v>
      </c>
    </row>
    <row r="7" spans="1:6" ht="14.45" customHeight="1" x14ac:dyDescent="0.2">
      <c r="A7" s="836" t="s">
        <v>2067</v>
      </c>
      <c r="B7" s="831">
        <v>5425.57</v>
      </c>
      <c r="C7" s="827">
        <v>0.14285789515674396</v>
      </c>
      <c r="D7" s="831">
        <v>32553.220000000023</v>
      </c>
      <c r="E7" s="827">
        <v>0.85714210484325604</v>
      </c>
      <c r="F7" s="832">
        <v>37978.790000000023</v>
      </c>
    </row>
    <row r="8" spans="1:6" ht="14.45" customHeight="1" x14ac:dyDescent="0.2">
      <c r="A8" s="836" t="s">
        <v>2053</v>
      </c>
      <c r="B8" s="831">
        <v>1443.6499999999996</v>
      </c>
      <c r="C8" s="827">
        <v>7.3778702222585604E-2</v>
      </c>
      <c r="D8" s="831">
        <v>18123.650000000001</v>
      </c>
      <c r="E8" s="827">
        <v>0.92622129777741424</v>
      </c>
      <c r="F8" s="832">
        <v>19567.300000000003</v>
      </c>
    </row>
    <row r="9" spans="1:6" ht="14.45" customHeight="1" x14ac:dyDescent="0.2">
      <c r="A9" s="836" t="s">
        <v>2059</v>
      </c>
      <c r="B9" s="831">
        <v>1260.1499999999999</v>
      </c>
      <c r="C9" s="827">
        <v>7.9230250281202452E-2</v>
      </c>
      <c r="D9" s="831">
        <v>14644.760000000002</v>
      </c>
      <c r="E9" s="827">
        <v>0.92076974971879755</v>
      </c>
      <c r="F9" s="832">
        <v>15904.910000000002</v>
      </c>
    </row>
    <row r="10" spans="1:6" ht="14.45" customHeight="1" x14ac:dyDescent="0.2">
      <c r="A10" s="836" t="s">
        <v>2066</v>
      </c>
      <c r="B10" s="831">
        <v>1029.6099999999999</v>
      </c>
      <c r="C10" s="827">
        <v>8.0020797744268568E-2</v>
      </c>
      <c r="D10" s="831">
        <v>11837.169999999998</v>
      </c>
      <c r="E10" s="827">
        <v>0.91997920225573138</v>
      </c>
      <c r="F10" s="832">
        <v>12866.779999999999</v>
      </c>
    </row>
    <row r="11" spans="1:6" ht="14.45" customHeight="1" x14ac:dyDescent="0.2">
      <c r="A11" s="836" t="s">
        <v>2056</v>
      </c>
      <c r="B11" s="831">
        <v>972.62</v>
      </c>
      <c r="C11" s="827">
        <v>2.1184998123534797E-2</v>
      </c>
      <c r="D11" s="831">
        <v>44938.169999999991</v>
      </c>
      <c r="E11" s="827">
        <v>0.9788150018764652</v>
      </c>
      <c r="F11" s="832">
        <v>45910.789999999994</v>
      </c>
    </row>
    <row r="12" spans="1:6" ht="14.45" customHeight="1" x14ac:dyDescent="0.2">
      <c r="A12" s="836" t="s">
        <v>2057</v>
      </c>
      <c r="B12" s="831">
        <v>839.18</v>
      </c>
      <c r="C12" s="827">
        <v>4.5001675805392077E-2</v>
      </c>
      <c r="D12" s="831">
        <v>17808.569999999996</v>
      </c>
      <c r="E12" s="827">
        <v>0.95499832419460795</v>
      </c>
      <c r="F12" s="832">
        <v>18647.749999999996</v>
      </c>
    </row>
    <row r="13" spans="1:6" ht="14.45" customHeight="1" x14ac:dyDescent="0.2">
      <c r="A13" s="836" t="s">
        <v>2055</v>
      </c>
      <c r="B13" s="831">
        <v>515.89</v>
      </c>
      <c r="C13" s="827">
        <v>5.4152071705912533E-2</v>
      </c>
      <c r="D13" s="831">
        <v>9010.8000000000029</v>
      </c>
      <c r="E13" s="827">
        <v>0.94584792829408748</v>
      </c>
      <c r="F13" s="832">
        <v>9526.6900000000023</v>
      </c>
    </row>
    <row r="14" spans="1:6" ht="14.45" customHeight="1" x14ac:dyDescent="0.2">
      <c r="A14" s="836" t="s">
        <v>2054</v>
      </c>
      <c r="B14" s="831">
        <v>301.78999999999996</v>
      </c>
      <c r="C14" s="827">
        <v>4.2522702775057583E-2</v>
      </c>
      <c r="D14" s="831">
        <v>6795.3600000000006</v>
      </c>
      <c r="E14" s="827">
        <v>0.95747729722494246</v>
      </c>
      <c r="F14" s="832">
        <v>7097.1500000000005</v>
      </c>
    </row>
    <row r="15" spans="1:6" ht="14.45" customHeight="1" x14ac:dyDescent="0.2">
      <c r="A15" s="836" t="s">
        <v>2065</v>
      </c>
      <c r="B15" s="831">
        <v>154.36000000000001</v>
      </c>
      <c r="C15" s="827">
        <v>0.74790445273511319</v>
      </c>
      <c r="D15" s="831">
        <v>52.03</v>
      </c>
      <c r="E15" s="827">
        <v>0.25209554726488687</v>
      </c>
      <c r="F15" s="832">
        <v>206.39000000000001</v>
      </c>
    </row>
    <row r="16" spans="1:6" ht="14.45" customHeight="1" x14ac:dyDescent="0.2">
      <c r="A16" s="836" t="s">
        <v>2061</v>
      </c>
      <c r="B16" s="831">
        <v>105.33</v>
      </c>
      <c r="C16" s="827">
        <v>1</v>
      </c>
      <c r="D16" s="831">
        <v>0</v>
      </c>
      <c r="E16" s="827">
        <v>0</v>
      </c>
      <c r="F16" s="832">
        <v>105.33</v>
      </c>
    </row>
    <row r="17" spans="1:6" ht="14.45" customHeight="1" x14ac:dyDescent="0.2">
      <c r="A17" s="836" t="s">
        <v>2064</v>
      </c>
      <c r="B17" s="831">
        <v>105.33</v>
      </c>
      <c r="C17" s="827">
        <v>3.3707649425085043E-2</v>
      </c>
      <c r="D17" s="831">
        <v>3019.48</v>
      </c>
      <c r="E17" s="827">
        <v>0.96629235057491503</v>
      </c>
      <c r="F17" s="832">
        <v>3124.81</v>
      </c>
    </row>
    <row r="18" spans="1:6" ht="14.45" customHeight="1" x14ac:dyDescent="0.2">
      <c r="A18" s="836" t="s">
        <v>2068</v>
      </c>
      <c r="B18" s="831"/>
      <c r="C18" s="827">
        <v>0</v>
      </c>
      <c r="D18" s="831">
        <v>154.36000000000001</v>
      </c>
      <c r="E18" s="827">
        <v>1</v>
      </c>
      <c r="F18" s="832">
        <v>154.36000000000001</v>
      </c>
    </row>
    <row r="19" spans="1:6" ht="14.45" customHeight="1" x14ac:dyDescent="0.2">
      <c r="A19" s="836" t="s">
        <v>2058</v>
      </c>
      <c r="B19" s="831">
        <v>0</v>
      </c>
      <c r="C19" s="827">
        <v>0</v>
      </c>
      <c r="D19" s="831">
        <v>1274.93</v>
      </c>
      <c r="E19" s="827">
        <v>1</v>
      </c>
      <c r="F19" s="832">
        <v>1274.93</v>
      </c>
    </row>
    <row r="20" spans="1:6" ht="14.45" customHeight="1" thickBot="1" x14ac:dyDescent="0.25">
      <c r="A20" s="759" t="s">
        <v>2063</v>
      </c>
      <c r="B20" s="750"/>
      <c r="C20" s="751">
        <v>0</v>
      </c>
      <c r="D20" s="750">
        <v>6511.630000000001</v>
      </c>
      <c r="E20" s="751">
        <v>1</v>
      </c>
      <c r="F20" s="752">
        <v>6511.630000000001</v>
      </c>
    </row>
    <row r="21" spans="1:6" ht="14.45" customHeight="1" thickBot="1" x14ac:dyDescent="0.25">
      <c r="A21" s="753" t="s">
        <v>3</v>
      </c>
      <c r="B21" s="754">
        <v>53509.590000000004</v>
      </c>
      <c r="C21" s="755">
        <v>0.12580367381046265</v>
      </c>
      <c r="D21" s="754">
        <v>371832.43999999989</v>
      </c>
      <c r="E21" s="755">
        <v>0.87419632618953735</v>
      </c>
      <c r="F21" s="756">
        <v>425342.02999999991</v>
      </c>
    </row>
    <row r="22" spans="1:6" ht="14.45" customHeight="1" thickBot="1" x14ac:dyDescent="0.25"/>
    <row r="23" spans="1:6" ht="14.45" customHeight="1" x14ac:dyDescent="0.2">
      <c r="A23" s="835" t="s">
        <v>3210</v>
      </c>
      <c r="B23" s="225">
        <v>16099.52</v>
      </c>
      <c r="C23" s="812">
        <v>0.8999298480973742</v>
      </c>
      <c r="D23" s="225">
        <v>1790.23</v>
      </c>
      <c r="E23" s="812">
        <v>0.1000701519026258</v>
      </c>
      <c r="F23" s="830">
        <v>17889.75</v>
      </c>
    </row>
    <row r="24" spans="1:6" ht="14.45" customHeight="1" x14ac:dyDescent="0.2">
      <c r="A24" s="836" t="s">
        <v>1612</v>
      </c>
      <c r="B24" s="831">
        <v>13845.680000000006</v>
      </c>
      <c r="C24" s="827">
        <v>0.41778351759764415</v>
      </c>
      <c r="D24" s="831">
        <v>19295.12</v>
      </c>
      <c r="E24" s="827">
        <v>0.58221648240235591</v>
      </c>
      <c r="F24" s="832">
        <v>33140.800000000003</v>
      </c>
    </row>
    <row r="25" spans="1:6" ht="14.45" customHeight="1" x14ac:dyDescent="0.2">
      <c r="A25" s="836" t="s">
        <v>1604</v>
      </c>
      <c r="B25" s="831">
        <v>3012.3799999999997</v>
      </c>
      <c r="C25" s="827">
        <v>0.67166861393291288</v>
      </c>
      <c r="D25" s="831">
        <v>1472.54</v>
      </c>
      <c r="E25" s="827">
        <v>0.32833138606708701</v>
      </c>
      <c r="F25" s="832">
        <v>4484.92</v>
      </c>
    </row>
    <row r="26" spans="1:6" ht="14.45" customHeight="1" x14ac:dyDescent="0.2">
      <c r="A26" s="836" t="s">
        <v>3211</v>
      </c>
      <c r="B26" s="831">
        <v>2552.8000000000002</v>
      </c>
      <c r="C26" s="827">
        <v>1</v>
      </c>
      <c r="D26" s="831"/>
      <c r="E26" s="827">
        <v>0</v>
      </c>
      <c r="F26" s="832">
        <v>2552.8000000000002</v>
      </c>
    </row>
    <row r="27" spans="1:6" ht="14.45" customHeight="1" x14ac:dyDescent="0.2">
      <c r="A27" s="836" t="s">
        <v>1606</v>
      </c>
      <c r="B27" s="831">
        <v>2165.1699999999987</v>
      </c>
      <c r="C27" s="827">
        <v>0.27966582235316745</v>
      </c>
      <c r="D27" s="831">
        <v>5576.8200000000006</v>
      </c>
      <c r="E27" s="827">
        <v>0.7203341776468325</v>
      </c>
      <c r="F27" s="832">
        <v>7741.99</v>
      </c>
    </row>
    <row r="28" spans="1:6" ht="14.45" customHeight="1" x14ac:dyDescent="0.2">
      <c r="A28" s="836" t="s">
        <v>1607</v>
      </c>
      <c r="B28" s="831">
        <v>1792.9099999999999</v>
      </c>
      <c r="C28" s="827">
        <v>0.63602952914424371</v>
      </c>
      <c r="D28" s="831">
        <v>1026</v>
      </c>
      <c r="E28" s="827">
        <v>0.36397047085575635</v>
      </c>
      <c r="F28" s="832">
        <v>2818.91</v>
      </c>
    </row>
    <row r="29" spans="1:6" ht="14.45" customHeight="1" x14ac:dyDescent="0.2">
      <c r="A29" s="836" t="s">
        <v>3212</v>
      </c>
      <c r="B29" s="831">
        <v>1491.2600000000002</v>
      </c>
      <c r="C29" s="827">
        <v>0.11521882738345883</v>
      </c>
      <c r="D29" s="831">
        <v>11451.59</v>
      </c>
      <c r="E29" s="827">
        <v>0.88478117261654121</v>
      </c>
      <c r="F29" s="832">
        <v>12942.85</v>
      </c>
    </row>
    <row r="30" spans="1:6" ht="14.45" customHeight="1" x14ac:dyDescent="0.2">
      <c r="A30" s="836" t="s">
        <v>1600</v>
      </c>
      <c r="B30" s="831">
        <v>1401.54</v>
      </c>
      <c r="C30" s="827">
        <v>0.11538841521848663</v>
      </c>
      <c r="D30" s="831">
        <v>10744.740000000002</v>
      </c>
      <c r="E30" s="827">
        <v>0.88461158478151325</v>
      </c>
      <c r="F30" s="832">
        <v>12146.280000000002</v>
      </c>
    </row>
    <row r="31" spans="1:6" ht="14.45" customHeight="1" x14ac:dyDescent="0.2">
      <c r="A31" s="836" t="s">
        <v>1653</v>
      </c>
      <c r="B31" s="831">
        <v>1142.0299999999997</v>
      </c>
      <c r="C31" s="827">
        <v>1</v>
      </c>
      <c r="D31" s="831"/>
      <c r="E31" s="827">
        <v>0</v>
      </c>
      <c r="F31" s="832">
        <v>1142.0299999999997</v>
      </c>
    </row>
    <row r="32" spans="1:6" ht="14.45" customHeight="1" x14ac:dyDescent="0.2">
      <c r="A32" s="836" t="s">
        <v>1602</v>
      </c>
      <c r="B32" s="831">
        <v>935.21999999999991</v>
      </c>
      <c r="C32" s="827">
        <v>0.17887376204483982</v>
      </c>
      <c r="D32" s="831">
        <v>4293.1600000000017</v>
      </c>
      <c r="E32" s="827">
        <v>0.82112623795516015</v>
      </c>
      <c r="F32" s="832">
        <v>5228.3800000000019</v>
      </c>
    </row>
    <row r="33" spans="1:6" ht="14.45" customHeight="1" x14ac:dyDescent="0.2">
      <c r="A33" s="836" t="s">
        <v>3213</v>
      </c>
      <c r="B33" s="831">
        <v>787.88</v>
      </c>
      <c r="C33" s="827">
        <v>0.39998781577451065</v>
      </c>
      <c r="D33" s="831">
        <v>1181.8799999999999</v>
      </c>
      <c r="E33" s="827">
        <v>0.60001218422548941</v>
      </c>
      <c r="F33" s="832">
        <v>1969.7599999999998</v>
      </c>
    </row>
    <row r="34" spans="1:6" ht="14.45" customHeight="1" x14ac:dyDescent="0.2">
      <c r="A34" s="836" t="s">
        <v>1598</v>
      </c>
      <c r="B34" s="831">
        <v>738.96</v>
      </c>
      <c r="C34" s="827">
        <v>9.5736328656380001E-2</v>
      </c>
      <c r="D34" s="831">
        <v>6979.7399999999971</v>
      </c>
      <c r="E34" s="827">
        <v>0.90426367134361996</v>
      </c>
      <c r="F34" s="832">
        <v>7718.6999999999971</v>
      </c>
    </row>
    <row r="35" spans="1:6" ht="14.45" customHeight="1" x14ac:dyDescent="0.2">
      <c r="A35" s="836" t="s">
        <v>1640</v>
      </c>
      <c r="B35" s="831">
        <v>678.94</v>
      </c>
      <c r="C35" s="827">
        <v>1</v>
      </c>
      <c r="D35" s="831"/>
      <c r="E35" s="827">
        <v>0</v>
      </c>
      <c r="F35" s="832">
        <v>678.94</v>
      </c>
    </row>
    <row r="36" spans="1:6" ht="14.45" customHeight="1" x14ac:dyDescent="0.2">
      <c r="A36" s="836" t="s">
        <v>3214</v>
      </c>
      <c r="B36" s="831">
        <v>677.18</v>
      </c>
      <c r="C36" s="827">
        <v>1</v>
      </c>
      <c r="D36" s="831"/>
      <c r="E36" s="827">
        <v>0</v>
      </c>
      <c r="F36" s="832">
        <v>677.18</v>
      </c>
    </row>
    <row r="37" spans="1:6" ht="14.45" customHeight="1" x14ac:dyDescent="0.2">
      <c r="A37" s="836" t="s">
        <v>1613</v>
      </c>
      <c r="B37" s="831">
        <v>667.36</v>
      </c>
      <c r="C37" s="827">
        <v>0.57143346434106546</v>
      </c>
      <c r="D37" s="831">
        <v>500.51</v>
      </c>
      <c r="E37" s="827">
        <v>0.42856653565893466</v>
      </c>
      <c r="F37" s="832">
        <v>1167.8699999999999</v>
      </c>
    </row>
    <row r="38" spans="1:6" ht="14.45" customHeight="1" x14ac:dyDescent="0.2">
      <c r="A38" s="836" t="s">
        <v>3215</v>
      </c>
      <c r="B38" s="831">
        <v>523.16999999999996</v>
      </c>
      <c r="C38" s="827">
        <v>1</v>
      </c>
      <c r="D38" s="831"/>
      <c r="E38" s="827">
        <v>0</v>
      </c>
      <c r="F38" s="832">
        <v>523.16999999999996</v>
      </c>
    </row>
    <row r="39" spans="1:6" ht="14.45" customHeight="1" x14ac:dyDescent="0.2">
      <c r="A39" s="836" t="s">
        <v>1657</v>
      </c>
      <c r="B39" s="831">
        <v>518.22</v>
      </c>
      <c r="C39" s="827">
        <v>0.38020821869566185</v>
      </c>
      <c r="D39" s="831">
        <v>844.76999999999987</v>
      </c>
      <c r="E39" s="827">
        <v>0.61979178130433821</v>
      </c>
      <c r="F39" s="832">
        <v>1362.9899999999998</v>
      </c>
    </row>
    <row r="40" spans="1:6" ht="14.45" customHeight="1" x14ac:dyDescent="0.2">
      <c r="A40" s="836" t="s">
        <v>3216</v>
      </c>
      <c r="B40" s="831">
        <v>480.66</v>
      </c>
      <c r="C40" s="827">
        <v>1</v>
      </c>
      <c r="D40" s="831"/>
      <c r="E40" s="827">
        <v>0</v>
      </c>
      <c r="F40" s="832">
        <v>480.66</v>
      </c>
    </row>
    <row r="41" spans="1:6" ht="14.45" customHeight="1" x14ac:dyDescent="0.2">
      <c r="A41" s="836" t="s">
        <v>1652</v>
      </c>
      <c r="B41" s="831">
        <v>473.71</v>
      </c>
      <c r="C41" s="827">
        <v>1</v>
      </c>
      <c r="D41" s="831"/>
      <c r="E41" s="827">
        <v>0</v>
      </c>
      <c r="F41" s="832">
        <v>473.71</v>
      </c>
    </row>
    <row r="42" spans="1:6" ht="14.45" customHeight="1" x14ac:dyDescent="0.2">
      <c r="A42" s="836" t="s">
        <v>1633</v>
      </c>
      <c r="B42" s="831">
        <v>464.22</v>
      </c>
      <c r="C42" s="827">
        <v>0.25701899599705458</v>
      </c>
      <c r="D42" s="831">
        <v>1341.9499999999998</v>
      </c>
      <c r="E42" s="827">
        <v>0.74298100400294542</v>
      </c>
      <c r="F42" s="832">
        <v>1806.1699999999998</v>
      </c>
    </row>
    <row r="43" spans="1:6" ht="14.45" customHeight="1" x14ac:dyDescent="0.2">
      <c r="A43" s="836" t="s">
        <v>1647</v>
      </c>
      <c r="B43" s="831">
        <v>439.14</v>
      </c>
      <c r="C43" s="827">
        <v>0.19509269501939194</v>
      </c>
      <c r="D43" s="831">
        <v>1811.7900000000002</v>
      </c>
      <c r="E43" s="827">
        <v>0.80490730498060803</v>
      </c>
      <c r="F43" s="832">
        <v>2250.9300000000003</v>
      </c>
    </row>
    <row r="44" spans="1:6" ht="14.45" customHeight="1" x14ac:dyDescent="0.2">
      <c r="A44" s="836" t="s">
        <v>1610</v>
      </c>
      <c r="B44" s="831">
        <v>413.58000000000004</v>
      </c>
      <c r="C44" s="827">
        <v>0.15123579810361032</v>
      </c>
      <c r="D44" s="831">
        <v>2321.09</v>
      </c>
      <c r="E44" s="827">
        <v>0.84876420189638968</v>
      </c>
      <c r="F44" s="832">
        <v>2734.67</v>
      </c>
    </row>
    <row r="45" spans="1:6" ht="14.45" customHeight="1" x14ac:dyDescent="0.2">
      <c r="A45" s="836" t="s">
        <v>3217</v>
      </c>
      <c r="B45" s="831">
        <v>334.85999999999996</v>
      </c>
      <c r="C45" s="827">
        <v>1</v>
      </c>
      <c r="D45" s="831"/>
      <c r="E45" s="827">
        <v>0</v>
      </c>
      <c r="F45" s="832">
        <v>334.85999999999996</v>
      </c>
    </row>
    <row r="46" spans="1:6" ht="14.45" customHeight="1" x14ac:dyDescent="0.2">
      <c r="A46" s="836" t="s">
        <v>1609</v>
      </c>
      <c r="B46" s="831">
        <v>241.26000000000002</v>
      </c>
      <c r="C46" s="827">
        <v>6.4812849739819128E-2</v>
      </c>
      <c r="D46" s="831">
        <v>3481.1499999999983</v>
      </c>
      <c r="E46" s="827">
        <v>0.93518715026018084</v>
      </c>
      <c r="F46" s="832">
        <v>3722.4099999999985</v>
      </c>
    </row>
    <row r="47" spans="1:6" ht="14.45" customHeight="1" x14ac:dyDescent="0.2">
      <c r="A47" s="836" t="s">
        <v>3218</v>
      </c>
      <c r="B47" s="831">
        <v>233.04</v>
      </c>
      <c r="C47" s="827">
        <v>3.6490384163699395E-2</v>
      </c>
      <c r="D47" s="831">
        <v>6153.3</v>
      </c>
      <c r="E47" s="827">
        <v>0.96350961583630057</v>
      </c>
      <c r="F47" s="832">
        <v>6386.34</v>
      </c>
    </row>
    <row r="48" spans="1:6" ht="14.45" customHeight="1" x14ac:dyDescent="0.2">
      <c r="A48" s="836" t="s">
        <v>3219</v>
      </c>
      <c r="B48" s="831">
        <v>181.45</v>
      </c>
      <c r="C48" s="827">
        <v>1</v>
      </c>
      <c r="D48" s="831"/>
      <c r="E48" s="827">
        <v>0</v>
      </c>
      <c r="F48" s="832">
        <v>181.45</v>
      </c>
    </row>
    <row r="49" spans="1:6" ht="14.45" customHeight="1" x14ac:dyDescent="0.2">
      <c r="A49" s="836" t="s">
        <v>3220</v>
      </c>
      <c r="B49" s="831">
        <v>176.32</v>
      </c>
      <c r="C49" s="827">
        <v>0.15254178634460325</v>
      </c>
      <c r="D49" s="831">
        <v>979.56</v>
      </c>
      <c r="E49" s="827">
        <v>0.84745821365539675</v>
      </c>
      <c r="F49" s="832">
        <v>1155.8799999999999</v>
      </c>
    </row>
    <row r="50" spans="1:6" ht="14.45" customHeight="1" x14ac:dyDescent="0.2">
      <c r="A50" s="836" t="s">
        <v>1596</v>
      </c>
      <c r="B50" s="831">
        <v>172.84</v>
      </c>
      <c r="C50" s="827">
        <v>0.57144746412748793</v>
      </c>
      <c r="D50" s="831">
        <v>129.62</v>
      </c>
      <c r="E50" s="827">
        <v>0.42855253587251202</v>
      </c>
      <c r="F50" s="832">
        <v>302.46000000000004</v>
      </c>
    </row>
    <row r="51" spans="1:6" ht="14.45" customHeight="1" x14ac:dyDescent="0.2">
      <c r="A51" s="836" t="s">
        <v>1655</v>
      </c>
      <c r="B51" s="831">
        <v>154.36000000000001</v>
      </c>
      <c r="C51" s="827">
        <v>6.2622722035603581E-2</v>
      </c>
      <c r="D51" s="831">
        <v>2310.5600000000004</v>
      </c>
      <c r="E51" s="827">
        <v>0.9373772779643964</v>
      </c>
      <c r="F51" s="832">
        <v>2464.9200000000005</v>
      </c>
    </row>
    <row r="52" spans="1:6" ht="14.45" customHeight="1" x14ac:dyDescent="0.2">
      <c r="A52" s="836" t="s">
        <v>1616</v>
      </c>
      <c r="B52" s="831">
        <v>134.44999999999999</v>
      </c>
      <c r="C52" s="827">
        <v>0.41175389703855697</v>
      </c>
      <c r="D52" s="831">
        <v>192.08</v>
      </c>
      <c r="E52" s="827">
        <v>0.58824610296144308</v>
      </c>
      <c r="F52" s="832">
        <v>326.52999999999997</v>
      </c>
    </row>
    <row r="53" spans="1:6" ht="14.45" customHeight="1" x14ac:dyDescent="0.2">
      <c r="A53" s="836" t="s">
        <v>1642</v>
      </c>
      <c r="B53" s="831">
        <v>128.81</v>
      </c>
      <c r="C53" s="827">
        <v>9.0952740727141768E-2</v>
      </c>
      <c r="D53" s="831">
        <v>1287.4200000000003</v>
      </c>
      <c r="E53" s="827">
        <v>0.90904725927285823</v>
      </c>
      <c r="F53" s="832">
        <v>1416.2300000000002</v>
      </c>
    </row>
    <row r="54" spans="1:6" ht="14.45" customHeight="1" x14ac:dyDescent="0.2">
      <c r="A54" s="836" t="s">
        <v>3221</v>
      </c>
      <c r="B54" s="831">
        <v>124.49</v>
      </c>
      <c r="C54" s="827">
        <v>1</v>
      </c>
      <c r="D54" s="831"/>
      <c r="E54" s="827">
        <v>0</v>
      </c>
      <c r="F54" s="832">
        <v>124.49</v>
      </c>
    </row>
    <row r="55" spans="1:6" ht="14.45" customHeight="1" x14ac:dyDescent="0.2">
      <c r="A55" s="836" t="s">
        <v>3222</v>
      </c>
      <c r="B55" s="831">
        <v>123.2</v>
      </c>
      <c r="C55" s="827">
        <v>1</v>
      </c>
      <c r="D55" s="831"/>
      <c r="E55" s="827">
        <v>0</v>
      </c>
      <c r="F55" s="832">
        <v>123.2</v>
      </c>
    </row>
    <row r="56" spans="1:6" ht="14.45" customHeight="1" x14ac:dyDescent="0.2">
      <c r="A56" s="836" t="s">
        <v>1594</v>
      </c>
      <c r="B56" s="831">
        <v>119.9</v>
      </c>
      <c r="C56" s="827">
        <v>0.18962817694412376</v>
      </c>
      <c r="D56" s="831">
        <v>512.39</v>
      </c>
      <c r="E56" s="827">
        <v>0.81037182305587629</v>
      </c>
      <c r="F56" s="832">
        <v>632.29</v>
      </c>
    </row>
    <row r="57" spans="1:6" ht="14.45" customHeight="1" x14ac:dyDescent="0.2">
      <c r="A57" s="836" t="s">
        <v>3223</v>
      </c>
      <c r="B57" s="831">
        <v>50.319999999999993</v>
      </c>
      <c r="C57" s="827">
        <v>1</v>
      </c>
      <c r="D57" s="831"/>
      <c r="E57" s="827">
        <v>0</v>
      </c>
      <c r="F57" s="832">
        <v>50.319999999999993</v>
      </c>
    </row>
    <row r="58" spans="1:6" ht="14.45" customHeight="1" x14ac:dyDescent="0.2">
      <c r="A58" s="836" t="s">
        <v>3224</v>
      </c>
      <c r="B58" s="831">
        <v>32.76</v>
      </c>
      <c r="C58" s="827">
        <v>8.6963446683124931E-2</v>
      </c>
      <c r="D58" s="831">
        <v>343.95000000000005</v>
      </c>
      <c r="E58" s="827">
        <v>0.91303655331687505</v>
      </c>
      <c r="F58" s="832">
        <v>376.71000000000004</v>
      </c>
    </row>
    <row r="59" spans="1:6" ht="14.45" customHeight="1" x14ac:dyDescent="0.2">
      <c r="A59" s="836" t="s">
        <v>3225</v>
      </c>
      <c r="B59" s="831"/>
      <c r="C59" s="827">
        <v>0</v>
      </c>
      <c r="D59" s="831">
        <v>300.31</v>
      </c>
      <c r="E59" s="827">
        <v>1</v>
      </c>
      <c r="F59" s="832">
        <v>300.31</v>
      </c>
    </row>
    <row r="60" spans="1:6" ht="14.45" customHeight="1" x14ac:dyDescent="0.2">
      <c r="A60" s="836" t="s">
        <v>1597</v>
      </c>
      <c r="B60" s="831"/>
      <c r="C60" s="827">
        <v>0</v>
      </c>
      <c r="D60" s="831">
        <v>52.06</v>
      </c>
      <c r="E60" s="827">
        <v>1</v>
      </c>
      <c r="F60" s="832">
        <v>52.06</v>
      </c>
    </row>
    <row r="61" spans="1:6" ht="14.45" customHeight="1" x14ac:dyDescent="0.2">
      <c r="A61" s="836" t="s">
        <v>1639</v>
      </c>
      <c r="B61" s="831"/>
      <c r="C61" s="827">
        <v>0</v>
      </c>
      <c r="D61" s="831">
        <v>1831.5500000000002</v>
      </c>
      <c r="E61" s="827">
        <v>1</v>
      </c>
      <c r="F61" s="832">
        <v>1831.5500000000002</v>
      </c>
    </row>
    <row r="62" spans="1:6" ht="14.45" customHeight="1" x14ac:dyDescent="0.2">
      <c r="A62" s="836" t="s">
        <v>3226</v>
      </c>
      <c r="B62" s="831"/>
      <c r="C62" s="827">
        <v>0</v>
      </c>
      <c r="D62" s="831">
        <v>77.790000000000006</v>
      </c>
      <c r="E62" s="827">
        <v>1</v>
      </c>
      <c r="F62" s="832">
        <v>77.790000000000006</v>
      </c>
    </row>
    <row r="63" spans="1:6" ht="14.45" customHeight="1" x14ac:dyDescent="0.2">
      <c r="A63" s="836" t="s">
        <v>3227</v>
      </c>
      <c r="B63" s="831"/>
      <c r="C63" s="827">
        <v>0</v>
      </c>
      <c r="D63" s="831">
        <v>212.45</v>
      </c>
      <c r="E63" s="827">
        <v>1</v>
      </c>
      <c r="F63" s="832">
        <v>212.45</v>
      </c>
    </row>
    <row r="64" spans="1:6" ht="14.45" customHeight="1" x14ac:dyDescent="0.2">
      <c r="A64" s="836" t="s">
        <v>1651</v>
      </c>
      <c r="B64" s="831"/>
      <c r="C64" s="827">
        <v>0</v>
      </c>
      <c r="D64" s="831">
        <v>193505.4</v>
      </c>
      <c r="E64" s="827">
        <v>1</v>
      </c>
      <c r="F64" s="832">
        <v>193505.4</v>
      </c>
    </row>
    <row r="65" spans="1:6" ht="14.45" customHeight="1" x14ac:dyDescent="0.2">
      <c r="A65" s="836" t="s">
        <v>1608</v>
      </c>
      <c r="B65" s="831"/>
      <c r="C65" s="827">
        <v>0</v>
      </c>
      <c r="D65" s="831">
        <v>725.5</v>
      </c>
      <c r="E65" s="827">
        <v>1</v>
      </c>
      <c r="F65" s="832">
        <v>725.5</v>
      </c>
    </row>
    <row r="66" spans="1:6" ht="14.45" customHeight="1" x14ac:dyDescent="0.2">
      <c r="A66" s="836" t="s">
        <v>1599</v>
      </c>
      <c r="B66" s="831"/>
      <c r="C66" s="827">
        <v>0</v>
      </c>
      <c r="D66" s="831">
        <v>56349.599999999991</v>
      </c>
      <c r="E66" s="827">
        <v>1</v>
      </c>
      <c r="F66" s="832">
        <v>56349.599999999991</v>
      </c>
    </row>
    <row r="67" spans="1:6" ht="14.45" customHeight="1" x14ac:dyDescent="0.2">
      <c r="A67" s="836" t="s">
        <v>1644</v>
      </c>
      <c r="B67" s="831">
        <v>0</v>
      </c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3228</v>
      </c>
      <c r="B68" s="831"/>
      <c r="C68" s="827">
        <v>0</v>
      </c>
      <c r="D68" s="831">
        <v>960.62999999999988</v>
      </c>
      <c r="E68" s="827">
        <v>1</v>
      </c>
      <c r="F68" s="832">
        <v>960.62999999999988</v>
      </c>
    </row>
    <row r="69" spans="1:6" ht="14.45" customHeight="1" x14ac:dyDescent="0.2">
      <c r="A69" s="836" t="s">
        <v>1646</v>
      </c>
      <c r="B69" s="831"/>
      <c r="C69" s="827">
        <v>0</v>
      </c>
      <c r="D69" s="831">
        <v>132</v>
      </c>
      <c r="E69" s="827">
        <v>1</v>
      </c>
      <c r="F69" s="832">
        <v>132</v>
      </c>
    </row>
    <row r="70" spans="1:6" ht="14.45" customHeight="1" x14ac:dyDescent="0.2">
      <c r="A70" s="836" t="s">
        <v>3229</v>
      </c>
      <c r="B70" s="831"/>
      <c r="C70" s="827">
        <v>0</v>
      </c>
      <c r="D70" s="831">
        <v>234.32</v>
      </c>
      <c r="E70" s="827">
        <v>1</v>
      </c>
      <c r="F70" s="832">
        <v>234.32</v>
      </c>
    </row>
    <row r="71" spans="1:6" ht="14.45" customHeight="1" x14ac:dyDescent="0.2">
      <c r="A71" s="836" t="s">
        <v>3230</v>
      </c>
      <c r="B71" s="831"/>
      <c r="C71" s="827">
        <v>0</v>
      </c>
      <c r="D71" s="831">
        <v>5693.3</v>
      </c>
      <c r="E71" s="827">
        <v>1</v>
      </c>
      <c r="F71" s="832">
        <v>5693.3</v>
      </c>
    </row>
    <row r="72" spans="1:6" ht="14.45" customHeight="1" x14ac:dyDescent="0.2">
      <c r="A72" s="836" t="s">
        <v>3231</v>
      </c>
      <c r="B72" s="831"/>
      <c r="C72" s="827">
        <v>0</v>
      </c>
      <c r="D72" s="831">
        <v>621.82000000000005</v>
      </c>
      <c r="E72" s="827">
        <v>1</v>
      </c>
      <c r="F72" s="832">
        <v>621.82000000000005</v>
      </c>
    </row>
    <row r="73" spans="1:6" ht="14.45" customHeight="1" x14ac:dyDescent="0.2">
      <c r="A73" s="836" t="s">
        <v>1611</v>
      </c>
      <c r="B73" s="831"/>
      <c r="C73" s="827">
        <v>0</v>
      </c>
      <c r="D73" s="831">
        <v>176.92000000000002</v>
      </c>
      <c r="E73" s="827">
        <v>1</v>
      </c>
      <c r="F73" s="832">
        <v>176.92000000000002</v>
      </c>
    </row>
    <row r="74" spans="1:6" ht="14.45" customHeight="1" x14ac:dyDescent="0.2">
      <c r="A74" s="836" t="s">
        <v>1605</v>
      </c>
      <c r="B74" s="831"/>
      <c r="C74" s="827">
        <v>0</v>
      </c>
      <c r="D74" s="831">
        <v>3932.26</v>
      </c>
      <c r="E74" s="827">
        <v>1</v>
      </c>
      <c r="F74" s="832">
        <v>3932.26</v>
      </c>
    </row>
    <row r="75" spans="1:6" ht="14.45" customHeight="1" x14ac:dyDescent="0.2">
      <c r="A75" s="836" t="s">
        <v>3232</v>
      </c>
      <c r="B75" s="831"/>
      <c r="C75" s="827">
        <v>0</v>
      </c>
      <c r="D75" s="831">
        <v>141.25</v>
      </c>
      <c r="E75" s="827">
        <v>1</v>
      </c>
      <c r="F75" s="832">
        <v>141.25</v>
      </c>
    </row>
    <row r="76" spans="1:6" ht="14.45" customHeight="1" x14ac:dyDescent="0.2">
      <c r="A76" s="836" t="s">
        <v>1649</v>
      </c>
      <c r="B76" s="831"/>
      <c r="C76" s="827"/>
      <c r="D76" s="831">
        <v>0</v>
      </c>
      <c r="E76" s="827"/>
      <c r="F76" s="832">
        <v>0</v>
      </c>
    </row>
    <row r="77" spans="1:6" ht="14.45" customHeight="1" x14ac:dyDescent="0.2">
      <c r="A77" s="836" t="s">
        <v>1650</v>
      </c>
      <c r="B77" s="831"/>
      <c r="C77" s="827">
        <v>0</v>
      </c>
      <c r="D77" s="831">
        <v>117.54</v>
      </c>
      <c r="E77" s="827">
        <v>1</v>
      </c>
      <c r="F77" s="832">
        <v>117.54</v>
      </c>
    </row>
    <row r="78" spans="1:6" ht="14.45" customHeight="1" x14ac:dyDescent="0.2">
      <c r="A78" s="836" t="s">
        <v>3233</v>
      </c>
      <c r="B78" s="831"/>
      <c r="C78" s="827">
        <v>0</v>
      </c>
      <c r="D78" s="831">
        <v>341.53</v>
      </c>
      <c r="E78" s="827">
        <v>1</v>
      </c>
      <c r="F78" s="832">
        <v>341.53</v>
      </c>
    </row>
    <row r="79" spans="1:6" ht="14.45" customHeight="1" x14ac:dyDescent="0.2">
      <c r="A79" s="836" t="s">
        <v>1621</v>
      </c>
      <c r="B79" s="831"/>
      <c r="C79" s="827">
        <v>0</v>
      </c>
      <c r="D79" s="831">
        <v>957.6</v>
      </c>
      <c r="E79" s="827">
        <v>1</v>
      </c>
      <c r="F79" s="832">
        <v>957.6</v>
      </c>
    </row>
    <row r="80" spans="1:6" ht="14.45" customHeight="1" x14ac:dyDescent="0.2">
      <c r="A80" s="836" t="s">
        <v>3234</v>
      </c>
      <c r="B80" s="831"/>
      <c r="C80" s="827">
        <v>0</v>
      </c>
      <c r="D80" s="831">
        <v>6501.0899999999992</v>
      </c>
      <c r="E80" s="827">
        <v>1</v>
      </c>
      <c r="F80" s="832">
        <v>6501.0899999999992</v>
      </c>
    </row>
    <row r="81" spans="1:6" ht="14.45" customHeight="1" x14ac:dyDescent="0.2">
      <c r="A81" s="836" t="s">
        <v>3235</v>
      </c>
      <c r="B81" s="831"/>
      <c r="C81" s="827">
        <v>0</v>
      </c>
      <c r="D81" s="831">
        <v>140.96</v>
      </c>
      <c r="E81" s="827">
        <v>1</v>
      </c>
      <c r="F81" s="832">
        <v>140.96</v>
      </c>
    </row>
    <row r="82" spans="1:6" ht="14.45" customHeight="1" x14ac:dyDescent="0.2">
      <c r="A82" s="836" t="s">
        <v>1654</v>
      </c>
      <c r="B82" s="831"/>
      <c r="C82" s="827">
        <v>0</v>
      </c>
      <c r="D82" s="831">
        <v>2484.42</v>
      </c>
      <c r="E82" s="827">
        <v>1</v>
      </c>
      <c r="F82" s="832">
        <v>2484.42</v>
      </c>
    </row>
    <row r="83" spans="1:6" ht="14.45" customHeight="1" x14ac:dyDescent="0.2">
      <c r="A83" s="836" t="s">
        <v>3236</v>
      </c>
      <c r="B83" s="831"/>
      <c r="C83" s="827">
        <v>0</v>
      </c>
      <c r="D83" s="831">
        <v>749.27</v>
      </c>
      <c r="E83" s="827">
        <v>1</v>
      </c>
      <c r="F83" s="832">
        <v>749.27</v>
      </c>
    </row>
    <row r="84" spans="1:6" ht="14.45" customHeight="1" x14ac:dyDescent="0.2">
      <c r="A84" s="836" t="s">
        <v>3237</v>
      </c>
      <c r="B84" s="831"/>
      <c r="C84" s="827">
        <v>0</v>
      </c>
      <c r="D84" s="831">
        <v>1186.52</v>
      </c>
      <c r="E84" s="827">
        <v>1</v>
      </c>
      <c r="F84" s="832">
        <v>1186.52</v>
      </c>
    </row>
    <row r="85" spans="1:6" ht="14.45" customHeight="1" x14ac:dyDescent="0.2">
      <c r="A85" s="836" t="s">
        <v>1637</v>
      </c>
      <c r="B85" s="831"/>
      <c r="C85" s="827"/>
      <c r="D85" s="831">
        <v>0</v>
      </c>
      <c r="E85" s="827"/>
      <c r="F85" s="832">
        <v>0</v>
      </c>
    </row>
    <row r="86" spans="1:6" ht="14.45" customHeight="1" x14ac:dyDescent="0.2">
      <c r="A86" s="836" t="s">
        <v>3238</v>
      </c>
      <c r="B86" s="831">
        <v>0</v>
      </c>
      <c r="C86" s="827"/>
      <c r="D86" s="831"/>
      <c r="E86" s="827"/>
      <c r="F86" s="832">
        <v>0</v>
      </c>
    </row>
    <row r="87" spans="1:6" ht="14.45" customHeight="1" x14ac:dyDescent="0.2">
      <c r="A87" s="836" t="s">
        <v>1601</v>
      </c>
      <c r="B87" s="831"/>
      <c r="C87" s="827">
        <v>0</v>
      </c>
      <c r="D87" s="831">
        <v>5280.7500000000027</v>
      </c>
      <c r="E87" s="827">
        <v>1</v>
      </c>
      <c r="F87" s="832">
        <v>5280.7500000000027</v>
      </c>
    </row>
    <row r="88" spans="1:6" ht="14.45" customHeight="1" x14ac:dyDescent="0.2">
      <c r="A88" s="836" t="s">
        <v>3239</v>
      </c>
      <c r="B88" s="831"/>
      <c r="C88" s="827">
        <v>0</v>
      </c>
      <c r="D88" s="831">
        <v>1257.5999999999999</v>
      </c>
      <c r="E88" s="827">
        <v>1</v>
      </c>
      <c r="F88" s="832">
        <v>1257.5999999999999</v>
      </c>
    </row>
    <row r="89" spans="1:6" ht="14.45" customHeight="1" x14ac:dyDescent="0.2">
      <c r="A89" s="836" t="s">
        <v>3240</v>
      </c>
      <c r="B89" s="831">
        <v>0</v>
      </c>
      <c r="C89" s="827"/>
      <c r="D89" s="831"/>
      <c r="E89" s="827"/>
      <c r="F89" s="832">
        <v>0</v>
      </c>
    </row>
    <row r="90" spans="1:6" ht="14.45" customHeight="1" thickBot="1" x14ac:dyDescent="0.25">
      <c r="A90" s="759" t="s">
        <v>3241</v>
      </c>
      <c r="B90" s="750"/>
      <c r="C90" s="751">
        <v>0</v>
      </c>
      <c r="D90" s="750">
        <v>1846.04</v>
      </c>
      <c r="E90" s="751">
        <v>1</v>
      </c>
      <c r="F90" s="752">
        <v>1846.04</v>
      </c>
    </row>
    <row r="91" spans="1:6" ht="14.45" customHeight="1" thickBot="1" x14ac:dyDescent="0.25">
      <c r="A91" s="753" t="s">
        <v>3</v>
      </c>
      <c r="B91" s="754">
        <v>53509.590000000004</v>
      </c>
      <c r="C91" s="755">
        <v>0.12580367381046262</v>
      </c>
      <c r="D91" s="754">
        <v>371832.44</v>
      </c>
      <c r="E91" s="755">
        <v>0.87419632618953735</v>
      </c>
      <c r="F91" s="756">
        <v>425342.03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{387D4481-D742-43C6-8DCE-F9364EBE226B}</x14:id>
        </ext>
      </extLst>
    </cfRule>
  </conditionalFormatting>
  <conditionalFormatting sqref="F23:F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{1AA2F6C8-DCBC-4F2B-8128-800C397F3D22}</x14:id>
        </ext>
      </extLst>
    </cfRule>
  </conditionalFormatting>
  <hyperlinks>
    <hyperlink ref="A2" location="Obsah!A1" display="Zpět na Obsah  KL 01  1.-4.měsíc" xr:uid="{D9C13EDD-1DB6-469C-996E-E9DDCAE4E6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7D4481-D742-43C6-8DCE-F9364EBE22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1AA2F6C8-DCBC-4F2B-8128-800C397F3D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3274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324</v>
      </c>
      <c r="G3" s="47">
        <f>SUBTOTAL(9,G6:G1048576)</f>
        <v>53509.590000000011</v>
      </c>
      <c r="H3" s="48">
        <f>IF(M3=0,0,G3/M3)</f>
        <v>0.1258036738104627</v>
      </c>
      <c r="I3" s="47">
        <f>SUBTOTAL(9,I6:I1048576)</f>
        <v>1131</v>
      </c>
      <c r="J3" s="47">
        <f>SUBTOTAL(9,J6:J1048576)</f>
        <v>371832.43999999983</v>
      </c>
      <c r="K3" s="48">
        <f>IF(M3=0,0,J3/M3)</f>
        <v>0.87419632618953746</v>
      </c>
      <c r="L3" s="47">
        <f>SUBTOTAL(9,L6:L1048576)</f>
        <v>1455</v>
      </c>
      <c r="M3" s="49">
        <f>SUBTOTAL(9,M6:M1048576)</f>
        <v>425342.0299999998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2053</v>
      </c>
      <c r="B6" s="807" t="s">
        <v>1660</v>
      </c>
      <c r="C6" s="807" t="s">
        <v>2131</v>
      </c>
      <c r="D6" s="807" t="s">
        <v>734</v>
      </c>
      <c r="E6" s="807" t="s">
        <v>2132</v>
      </c>
      <c r="F6" s="225"/>
      <c r="G6" s="225"/>
      <c r="H6" s="812">
        <v>0</v>
      </c>
      <c r="I6" s="225">
        <v>1</v>
      </c>
      <c r="J6" s="225">
        <v>28.81</v>
      </c>
      <c r="K6" s="812">
        <v>1</v>
      </c>
      <c r="L6" s="225">
        <v>1</v>
      </c>
      <c r="M6" s="830">
        <v>28.81</v>
      </c>
    </row>
    <row r="7" spans="1:13" ht="14.45" customHeight="1" x14ac:dyDescent="0.2">
      <c r="A7" s="821" t="s">
        <v>2053</v>
      </c>
      <c r="B7" s="822" t="s">
        <v>1681</v>
      </c>
      <c r="C7" s="822" t="s">
        <v>1685</v>
      </c>
      <c r="D7" s="822" t="s">
        <v>1683</v>
      </c>
      <c r="E7" s="822" t="s">
        <v>956</v>
      </c>
      <c r="F7" s="831"/>
      <c r="G7" s="831"/>
      <c r="H7" s="827">
        <v>0</v>
      </c>
      <c r="I7" s="831">
        <v>1</v>
      </c>
      <c r="J7" s="831">
        <v>31.23</v>
      </c>
      <c r="K7" s="827">
        <v>1</v>
      </c>
      <c r="L7" s="831">
        <v>1</v>
      </c>
      <c r="M7" s="832">
        <v>31.23</v>
      </c>
    </row>
    <row r="8" spans="1:13" ht="14.45" customHeight="1" x14ac:dyDescent="0.2">
      <c r="A8" s="821" t="s">
        <v>2053</v>
      </c>
      <c r="B8" s="822" t="s">
        <v>1686</v>
      </c>
      <c r="C8" s="822" t="s">
        <v>1687</v>
      </c>
      <c r="D8" s="822" t="s">
        <v>1688</v>
      </c>
      <c r="E8" s="822" t="s">
        <v>1689</v>
      </c>
      <c r="F8" s="831"/>
      <c r="G8" s="831"/>
      <c r="H8" s="827">
        <v>0</v>
      </c>
      <c r="I8" s="831">
        <v>1</v>
      </c>
      <c r="J8" s="831">
        <v>93.75</v>
      </c>
      <c r="K8" s="827">
        <v>1</v>
      </c>
      <c r="L8" s="831">
        <v>1</v>
      </c>
      <c r="M8" s="832">
        <v>93.75</v>
      </c>
    </row>
    <row r="9" spans="1:13" ht="14.45" customHeight="1" x14ac:dyDescent="0.2">
      <c r="A9" s="821" t="s">
        <v>2053</v>
      </c>
      <c r="B9" s="822" t="s">
        <v>1686</v>
      </c>
      <c r="C9" s="822" t="s">
        <v>1690</v>
      </c>
      <c r="D9" s="822" t="s">
        <v>1688</v>
      </c>
      <c r="E9" s="822" t="s">
        <v>1691</v>
      </c>
      <c r="F9" s="831"/>
      <c r="G9" s="831"/>
      <c r="H9" s="827">
        <v>0</v>
      </c>
      <c r="I9" s="831">
        <v>2</v>
      </c>
      <c r="J9" s="831">
        <v>369.48</v>
      </c>
      <c r="K9" s="827">
        <v>1</v>
      </c>
      <c r="L9" s="831">
        <v>2</v>
      </c>
      <c r="M9" s="832">
        <v>369.48</v>
      </c>
    </row>
    <row r="10" spans="1:13" ht="14.45" customHeight="1" x14ac:dyDescent="0.2">
      <c r="A10" s="821" t="s">
        <v>2053</v>
      </c>
      <c r="B10" s="822" t="s">
        <v>1686</v>
      </c>
      <c r="C10" s="822" t="s">
        <v>2344</v>
      </c>
      <c r="D10" s="822" t="s">
        <v>2345</v>
      </c>
      <c r="E10" s="822" t="s">
        <v>2346</v>
      </c>
      <c r="F10" s="831"/>
      <c r="G10" s="831"/>
      <c r="H10" s="827">
        <v>0</v>
      </c>
      <c r="I10" s="831">
        <v>3</v>
      </c>
      <c r="J10" s="831">
        <v>361.83</v>
      </c>
      <c r="K10" s="827">
        <v>1</v>
      </c>
      <c r="L10" s="831">
        <v>3</v>
      </c>
      <c r="M10" s="832">
        <v>361.83</v>
      </c>
    </row>
    <row r="11" spans="1:13" ht="14.45" customHeight="1" x14ac:dyDescent="0.2">
      <c r="A11" s="821" t="s">
        <v>2053</v>
      </c>
      <c r="B11" s="822" t="s">
        <v>1686</v>
      </c>
      <c r="C11" s="822" t="s">
        <v>2441</v>
      </c>
      <c r="D11" s="822" t="s">
        <v>2345</v>
      </c>
      <c r="E11" s="822" t="s">
        <v>2438</v>
      </c>
      <c r="F11" s="831">
        <v>2</v>
      </c>
      <c r="G11" s="831">
        <v>369.48</v>
      </c>
      <c r="H11" s="827">
        <v>1</v>
      </c>
      <c r="I11" s="831"/>
      <c r="J11" s="831"/>
      <c r="K11" s="827">
        <v>0</v>
      </c>
      <c r="L11" s="831">
        <v>2</v>
      </c>
      <c r="M11" s="832">
        <v>369.48</v>
      </c>
    </row>
    <row r="12" spans="1:13" ht="14.45" customHeight="1" x14ac:dyDescent="0.2">
      <c r="A12" s="821" t="s">
        <v>2053</v>
      </c>
      <c r="B12" s="822" t="s">
        <v>1692</v>
      </c>
      <c r="C12" s="822" t="s">
        <v>1693</v>
      </c>
      <c r="D12" s="822" t="s">
        <v>858</v>
      </c>
      <c r="E12" s="822" t="s">
        <v>1694</v>
      </c>
      <c r="F12" s="831"/>
      <c r="G12" s="831"/>
      <c r="H12" s="827">
        <v>0</v>
      </c>
      <c r="I12" s="831">
        <v>1</v>
      </c>
      <c r="J12" s="831">
        <v>1385.62</v>
      </c>
      <c r="K12" s="827">
        <v>1</v>
      </c>
      <c r="L12" s="831">
        <v>1</v>
      </c>
      <c r="M12" s="832">
        <v>1385.62</v>
      </c>
    </row>
    <row r="13" spans="1:13" ht="14.45" customHeight="1" x14ac:dyDescent="0.2">
      <c r="A13" s="821" t="s">
        <v>2053</v>
      </c>
      <c r="B13" s="822" t="s">
        <v>1692</v>
      </c>
      <c r="C13" s="822" t="s">
        <v>1705</v>
      </c>
      <c r="D13" s="822" t="s">
        <v>852</v>
      </c>
      <c r="E13" s="822" t="s">
        <v>1706</v>
      </c>
      <c r="F13" s="831"/>
      <c r="G13" s="831"/>
      <c r="H13" s="827">
        <v>0</v>
      </c>
      <c r="I13" s="831">
        <v>1</v>
      </c>
      <c r="J13" s="831">
        <v>490.89</v>
      </c>
      <c r="K13" s="827">
        <v>1</v>
      </c>
      <c r="L13" s="831">
        <v>1</v>
      </c>
      <c r="M13" s="832">
        <v>490.89</v>
      </c>
    </row>
    <row r="14" spans="1:13" ht="14.45" customHeight="1" x14ac:dyDescent="0.2">
      <c r="A14" s="821" t="s">
        <v>2053</v>
      </c>
      <c r="B14" s="822" t="s">
        <v>1692</v>
      </c>
      <c r="C14" s="822" t="s">
        <v>1695</v>
      </c>
      <c r="D14" s="822" t="s">
        <v>858</v>
      </c>
      <c r="E14" s="822" t="s">
        <v>1696</v>
      </c>
      <c r="F14" s="831"/>
      <c r="G14" s="831"/>
      <c r="H14" s="827">
        <v>0</v>
      </c>
      <c r="I14" s="831">
        <v>3</v>
      </c>
      <c r="J14" s="831">
        <v>5542.47</v>
      </c>
      <c r="K14" s="827">
        <v>1</v>
      </c>
      <c r="L14" s="831">
        <v>3</v>
      </c>
      <c r="M14" s="832">
        <v>5542.47</v>
      </c>
    </row>
    <row r="15" spans="1:13" ht="14.45" customHeight="1" x14ac:dyDescent="0.2">
      <c r="A15" s="821" t="s">
        <v>2053</v>
      </c>
      <c r="B15" s="822" t="s">
        <v>1692</v>
      </c>
      <c r="C15" s="822" t="s">
        <v>1703</v>
      </c>
      <c r="D15" s="822" t="s">
        <v>852</v>
      </c>
      <c r="E15" s="822" t="s">
        <v>1704</v>
      </c>
      <c r="F15" s="831"/>
      <c r="G15" s="831"/>
      <c r="H15" s="827">
        <v>0</v>
      </c>
      <c r="I15" s="831">
        <v>1</v>
      </c>
      <c r="J15" s="831">
        <v>1154.68</v>
      </c>
      <c r="K15" s="827">
        <v>1</v>
      </c>
      <c r="L15" s="831">
        <v>1</v>
      </c>
      <c r="M15" s="832">
        <v>1154.68</v>
      </c>
    </row>
    <row r="16" spans="1:13" ht="14.45" customHeight="1" x14ac:dyDescent="0.2">
      <c r="A16" s="821" t="s">
        <v>2053</v>
      </c>
      <c r="B16" s="822" t="s">
        <v>1707</v>
      </c>
      <c r="C16" s="822" t="s">
        <v>1708</v>
      </c>
      <c r="D16" s="822" t="s">
        <v>1709</v>
      </c>
      <c r="E16" s="822" t="s">
        <v>1710</v>
      </c>
      <c r="F16" s="831"/>
      <c r="G16" s="831"/>
      <c r="H16" s="827">
        <v>0</v>
      </c>
      <c r="I16" s="831">
        <v>7</v>
      </c>
      <c r="J16" s="831">
        <v>654.01</v>
      </c>
      <c r="K16" s="827">
        <v>1</v>
      </c>
      <c r="L16" s="831">
        <v>7</v>
      </c>
      <c r="M16" s="832">
        <v>654.01</v>
      </c>
    </row>
    <row r="17" spans="1:13" ht="14.45" customHeight="1" x14ac:dyDescent="0.2">
      <c r="A17" s="821" t="s">
        <v>2053</v>
      </c>
      <c r="B17" s="822" t="s">
        <v>1707</v>
      </c>
      <c r="C17" s="822" t="s">
        <v>1711</v>
      </c>
      <c r="D17" s="822" t="s">
        <v>1709</v>
      </c>
      <c r="E17" s="822" t="s">
        <v>1712</v>
      </c>
      <c r="F17" s="831"/>
      <c r="G17" s="831"/>
      <c r="H17" s="827">
        <v>0</v>
      </c>
      <c r="I17" s="831">
        <v>1</v>
      </c>
      <c r="J17" s="831">
        <v>186.87</v>
      </c>
      <c r="K17" s="827">
        <v>1</v>
      </c>
      <c r="L17" s="831">
        <v>1</v>
      </c>
      <c r="M17" s="832">
        <v>186.87</v>
      </c>
    </row>
    <row r="18" spans="1:13" ht="14.45" customHeight="1" x14ac:dyDescent="0.2">
      <c r="A18" s="821" t="s">
        <v>2053</v>
      </c>
      <c r="B18" s="822" t="s">
        <v>1707</v>
      </c>
      <c r="C18" s="822" t="s">
        <v>3119</v>
      </c>
      <c r="D18" s="822" t="s">
        <v>2401</v>
      </c>
      <c r="E18" s="822" t="s">
        <v>2998</v>
      </c>
      <c r="F18" s="831">
        <v>1</v>
      </c>
      <c r="G18" s="831">
        <v>100.11</v>
      </c>
      <c r="H18" s="827">
        <v>1</v>
      </c>
      <c r="I18" s="831"/>
      <c r="J18" s="831"/>
      <c r="K18" s="827">
        <v>0</v>
      </c>
      <c r="L18" s="831">
        <v>1</v>
      </c>
      <c r="M18" s="832">
        <v>100.11</v>
      </c>
    </row>
    <row r="19" spans="1:13" ht="14.45" customHeight="1" x14ac:dyDescent="0.2">
      <c r="A19" s="821" t="s">
        <v>2053</v>
      </c>
      <c r="B19" s="822" t="s">
        <v>1719</v>
      </c>
      <c r="C19" s="822" t="s">
        <v>1722</v>
      </c>
      <c r="D19" s="822" t="s">
        <v>742</v>
      </c>
      <c r="E19" s="822" t="s">
        <v>1723</v>
      </c>
      <c r="F19" s="831"/>
      <c r="G19" s="831"/>
      <c r="H19" s="827">
        <v>0</v>
      </c>
      <c r="I19" s="831">
        <v>11</v>
      </c>
      <c r="J19" s="831">
        <v>880.11</v>
      </c>
      <c r="K19" s="827">
        <v>1</v>
      </c>
      <c r="L19" s="831">
        <v>11</v>
      </c>
      <c r="M19" s="832">
        <v>880.11</v>
      </c>
    </row>
    <row r="20" spans="1:13" ht="14.45" customHeight="1" x14ac:dyDescent="0.2">
      <c r="A20" s="821" t="s">
        <v>2053</v>
      </c>
      <c r="B20" s="822" t="s">
        <v>1729</v>
      </c>
      <c r="C20" s="822" t="s">
        <v>1944</v>
      </c>
      <c r="D20" s="822" t="s">
        <v>860</v>
      </c>
      <c r="E20" s="822" t="s">
        <v>1945</v>
      </c>
      <c r="F20" s="831"/>
      <c r="G20" s="831"/>
      <c r="H20" s="827">
        <v>0</v>
      </c>
      <c r="I20" s="831">
        <v>1</v>
      </c>
      <c r="J20" s="831">
        <v>42.51</v>
      </c>
      <c r="K20" s="827">
        <v>1</v>
      </c>
      <c r="L20" s="831">
        <v>1</v>
      </c>
      <c r="M20" s="832">
        <v>42.51</v>
      </c>
    </row>
    <row r="21" spans="1:13" ht="14.45" customHeight="1" x14ac:dyDescent="0.2">
      <c r="A21" s="821" t="s">
        <v>2053</v>
      </c>
      <c r="B21" s="822" t="s">
        <v>1729</v>
      </c>
      <c r="C21" s="822" t="s">
        <v>2108</v>
      </c>
      <c r="D21" s="822" t="s">
        <v>2109</v>
      </c>
      <c r="E21" s="822" t="s">
        <v>1945</v>
      </c>
      <c r="F21" s="831">
        <v>1</v>
      </c>
      <c r="G21" s="831">
        <v>42.51</v>
      </c>
      <c r="H21" s="827">
        <v>1</v>
      </c>
      <c r="I21" s="831"/>
      <c r="J21" s="831"/>
      <c r="K21" s="827">
        <v>0</v>
      </c>
      <c r="L21" s="831">
        <v>1</v>
      </c>
      <c r="M21" s="832">
        <v>42.51</v>
      </c>
    </row>
    <row r="22" spans="1:13" ht="14.45" customHeight="1" x14ac:dyDescent="0.2">
      <c r="A22" s="821" t="s">
        <v>2053</v>
      </c>
      <c r="B22" s="822" t="s">
        <v>1729</v>
      </c>
      <c r="C22" s="822" t="s">
        <v>3154</v>
      </c>
      <c r="D22" s="822" t="s">
        <v>3155</v>
      </c>
      <c r="E22" s="822" t="s">
        <v>1945</v>
      </c>
      <c r="F22" s="831">
        <v>1</v>
      </c>
      <c r="G22" s="831">
        <v>42.51</v>
      </c>
      <c r="H22" s="827">
        <v>1</v>
      </c>
      <c r="I22" s="831"/>
      <c r="J22" s="831"/>
      <c r="K22" s="827">
        <v>0</v>
      </c>
      <c r="L22" s="831">
        <v>1</v>
      </c>
      <c r="M22" s="832">
        <v>42.51</v>
      </c>
    </row>
    <row r="23" spans="1:13" ht="14.45" customHeight="1" x14ac:dyDescent="0.2">
      <c r="A23" s="821" t="s">
        <v>2053</v>
      </c>
      <c r="B23" s="822" t="s">
        <v>1743</v>
      </c>
      <c r="C23" s="822" t="s">
        <v>2089</v>
      </c>
      <c r="D23" s="822" t="s">
        <v>682</v>
      </c>
      <c r="E23" s="822" t="s">
        <v>2090</v>
      </c>
      <c r="F23" s="831">
        <v>3</v>
      </c>
      <c r="G23" s="831">
        <v>31.950000000000003</v>
      </c>
      <c r="H23" s="827">
        <v>1</v>
      </c>
      <c r="I23" s="831"/>
      <c r="J23" s="831"/>
      <c r="K23" s="827">
        <v>0</v>
      </c>
      <c r="L23" s="831">
        <v>3</v>
      </c>
      <c r="M23" s="832">
        <v>31.950000000000003</v>
      </c>
    </row>
    <row r="24" spans="1:13" ht="14.45" customHeight="1" x14ac:dyDescent="0.2">
      <c r="A24" s="821" t="s">
        <v>2053</v>
      </c>
      <c r="B24" s="822" t="s">
        <v>1743</v>
      </c>
      <c r="C24" s="822" t="s">
        <v>3171</v>
      </c>
      <c r="D24" s="822" t="s">
        <v>682</v>
      </c>
      <c r="E24" s="822" t="s">
        <v>2120</v>
      </c>
      <c r="F24" s="831">
        <v>2</v>
      </c>
      <c r="G24" s="831">
        <v>35.119999999999997</v>
      </c>
      <c r="H24" s="827">
        <v>1</v>
      </c>
      <c r="I24" s="831"/>
      <c r="J24" s="831"/>
      <c r="K24" s="827">
        <v>0</v>
      </c>
      <c r="L24" s="831">
        <v>2</v>
      </c>
      <c r="M24" s="832">
        <v>35.119999999999997</v>
      </c>
    </row>
    <row r="25" spans="1:13" ht="14.45" customHeight="1" x14ac:dyDescent="0.2">
      <c r="A25" s="821" t="s">
        <v>2053</v>
      </c>
      <c r="B25" s="822" t="s">
        <v>1743</v>
      </c>
      <c r="C25" s="822" t="s">
        <v>1745</v>
      </c>
      <c r="D25" s="822" t="s">
        <v>682</v>
      </c>
      <c r="E25" s="822" t="s">
        <v>1746</v>
      </c>
      <c r="F25" s="831"/>
      <c r="G25" s="831"/>
      <c r="H25" s="827">
        <v>0</v>
      </c>
      <c r="I25" s="831">
        <v>1</v>
      </c>
      <c r="J25" s="831">
        <v>35.11</v>
      </c>
      <c r="K25" s="827">
        <v>1</v>
      </c>
      <c r="L25" s="831">
        <v>1</v>
      </c>
      <c r="M25" s="832">
        <v>35.11</v>
      </c>
    </row>
    <row r="26" spans="1:13" ht="14.45" customHeight="1" x14ac:dyDescent="0.2">
      <c r="A26" s="821" t="s">
        <v>2053</v>
      </c>
      <c r="B26" s="822" t="s">
        <v>1752</v>
      </c>
      <c r="C26" s="822" t="s">
        <v>2103</v>
      </c>
      <c r="D26" s="822" t="s">
        <v>2104</v>
      </c>
      <c r="E26" s="822" t="s">
        <v>2078</v>
      </c>
      <c r="F26" s="831">
        <v>1</v>
      </c>
      <c r="G26" s="831">
        <v>35.11</v>
      </c>
      <c r="H26" s="827">
        <v>1</v>
      </c>
      <c r="I26" s="831"/>
      <c r="J26" s="831"/>
      <c r="K26" s="827">
        <v>0</v>
      </c>
      <c r="L26" s="831">
        <v>1</v>
      </c>
      <c r="M26" s="832">
        <v>35.11</v>
      </c>
    </row>
    <row r="27" spans="1:13" ht="14.45" customHeight="1" x14ac:dyDescent="0.2">
      <c r="A27" s="821" t="s">
        <v>2053</v>
      </c>
      <c r="B27" s="822" t="s">
        <v>1752</v>
      </c>
      <c r="C27" s="822" t="s">
        <v>2106</v>
      </c>
      <c r="D27" s="822" t="s">
        <v>1757</v>
      </c>
      <c r="E27" s="822"/>
      <c r="F27" s="831">
        <v>4</v>
      </c>
      <c r="G27" s="831">
        <v>140.44</v>
      </c>
      <c r="H27" s="827">
        <v>1</v>
      </c>
      <c r="I27" s="831"/>
      <c r="J27" s="831"/>
      <c r="K27" s="827">
        <v>0</v>
      </c>
      <c r="L27" s="831">
        <v>4</v>
      </c>
      <c r="M27" s="832">
        <v>140.44</v>
      </c>
    </row>
    <row r="28" spans="1:13" ht="14.45" customHeight="1" x14ac:dyDescent="0.2">
      <c r="A28" s="821" t="s">
        <v>2053</v>
      </c>
      <c r="B28" s="822" t="s">
        <v>1752</v>
      </c>
      <c r="C28" s="822" t="s">
        <v>3149</v>
      </c>
      <c r="D28" s="822" t="s">
        <v>1757</v>
      </c>
      <c r="E28" s="822" t="s">
        <v>696</v>
      </c>
      <c r="F28" s="831">
        <v>1</v>
      </c>
      <c r="G28" s="831">
        <v>70.23</v>
      </c>
      <c r="H28" s="827">
        <v>1</v>
      </c>
      <c r="I28" s="831"/>
      <c r="J28" s="831"/>
      <c r="K28" s="827">
        <v>0</v>
      </c>
      <c r="L28" s="831">
        <v>1</v>
      </c>
      <c r="M28" s="832">
        <v>70.23</v>
      </c>
    </row>
    <row r="29" spans="1:13" ht="14.45" customHeight="1" x14ac:dyDescent="0.2">
      <c r="A29" s="821" t="s">
        <v>2053</v>
      </c>
      <c r="B29" s="822" t="s">
        <v>1752</v>
      </c>
      <c r="C29" s="822" t="s">
        <v>2105</v>
      </c>
      <c r="D29" s="822" t="s">
        <v>1757</v>
      </c>
      <c r="E29" s="822"/>
      <c r="F29" s="831">
        <v>4</v>
      </c>
      <c r="G29" s="831">
        <v>70.239999999999995</v>
      </c>
      <c r="H29" s="827">
        <v>1</v>
      </c>
      <c r="I29" s="831"/>
      <c r="J29" s="831"/>
      <c r="K29" s="827">
        <v>0</v>
      </c>
      <c r="L29" s="831">
        <v>4</v>
      </c>
      <c r="M29" s="832">
        <v>70.239999999999995</v>
      </c>
    </row>
    <row r="30" spans="1:13" ht="14.45" customHeight="1" x14ac:dyDescent="0.2">
      <c r="A30" s="821" t="s">
        <v>2053</v>
      </c>
      <c r="B30" s="822" t="s">
        <v>1952</v>
      </c>
      <c r="C30" s="822" t="s">
        <v>2176</v>
      </c>
      <c r="D30" s="822" t="s">
        <v>1954</v>
      </c>
      <c r="E30" s="822" t="s">
        <v>1773</v>
      </c>
      <c r="F30" s="831"/>
      <c r="G30" s="831"/>
      <c r="H30" s="827">
        <v>0</v>
      </c>
      <c r="I30" s="831">
        <v>1</v>
      </c>
      <c r="J30" s="831">
        <v>31.09</v>
      </c>
      <c r="K30" s="827">
        <v>1</v>
      </c>
      <c r="L30" s="831">
        <v>1</v>
      </c>
      <c r="M30" s="832">
        <v>31.09</v>
      </c>
    </row>
    <row r="31" spans="1:13" ht="14.45" customHeight="1" x14ac:dyDescent="0.2">
      <c r="A31" s="821" t="s">
        <v>2053</v>
      </c>
      <c r="B31" s="822" t="s">
        <v>1765</v>
      </c>
      <c r="C31" s="822" t="s">
        <v>2077</v>
      </c>
      <c r="D31" s="822" t="s">
        <v>1049</v>
      </c>
      <c r="E31" s="822" t="s">
        <v>2078</v>
      </c>
      <c r="F31" s="831"/>
      <c r="G31" s="831"/>
      <c r="H31" s="827">
        <v>0</v>
      </c>
      <c r="I31" s="831">
        <v>4</v>
      </c>
      <c r="J31" s="831">
        <v>137.88</v>
      </c>
      <c r="K31" s="827">
        <v>1</v>
      </c>
      <c r="L31" s="831">
        <v>4</v>
      </c>
      <c r="M31" s="832">
        <v>137.88</v>
      </c>
    </row>
    <row r="32" spans="1:13" ht="14.45" customHeight="1" x14ac:dyDescent="0.2">
      <c r="A32" s="821" t="s">
        <v>2053</v>
      </c>
      <c r="B32" s="822" t="s">
        <v>1768</v>
      </c>
      <c r="C32" s="822" t="s">
        <v>1772</v>
      </c>
      <c r="D32" s="822" t="s">
        <v>1770</v>
      </c>
      <c r="E32" s="822" t="s">
        <v>1773</v>
      </c>
      <c r="F32" s="831"/>
      <c r="G32" s="831"/>
      <c r="H32" s="827">
        <v>0</v>
      </c>
      <c r="I32" s="831">
        <v>1</v>
      </c>
      <c r="J32" s="831">
        <v>34.47</v>
      </c>
      <c r="K32" s="827">
        <v>1</v>
      </c>
      <c r="L32" s="831">
        <v>1</v>
      </c>
      <c r="M32" s="832">
        <v>34.47</v>
      </c>
    </row>
    <row r="33" spans="1:13" ht="14.45" customHeight="1" x14ac:dyDescent="0.2">
      <c r="A33" s="821" t="s">
        <v>2053</v>
      </c>
      <c r="B33" s="822" t="s">
        <v>1778</v>
      </c>
      <c r="C33" s="822" t="s">
        <v>1956</v>
      </c>
      <c r="D33" s="822" t="s">
        <v>1783</v>
      </c>
      <c r="E33" s="822" t="s">
        <v>1957</v>
      </c>
      <c r="F33" s="831"/>
      <c r="G33" s="831"/>
      <c r="H33" s="827">
        <v>0</v>
      </c>
      <c r="I33" s="831">
        <v>4</v>
      </c>
      <c r="J33" s="831">
        <v>882.12</v>
      </c>
      <c r="K33" s="827">
        <v>1</v>
      </c>
      <c r="L33" s="831">
        <v>4</v>
      </c>
      <c r="M33" s="832">
        <v>882.12</v>
      </c>
    </row>
    <row r="34" spans="1:13" ht="14.45" customHeight="1" x14ac:dyDescent="0.2">
      <c r="A34" s="821" t="s">
        <v>2053</v>
      </c>
      <c r="B34" s="822" t="s">
        <v>1778</v>
      </c>
      <c r="C34" s="822" t="s">
        <v>2993</v>
      </c>
      <c r="D34" s="822" t="s">
        <v>1783</v>
      </c>
      <c r="E34" s="822" t="s">
        <v>2011</v>
      </c>
      <c r="F34" s="831">
        <v>3</v>
      </c>
      <c r="G34" s="831">
        <v>241.5</v>
      </c>
      <c r="H34" s="827">
        <v>1</v>
      </c>
      <c r="I34" s="831"/>
      <c r="J34" s="831"/>
      <c r="K34" s="827">
        <v>0</v>
      </c>
      <c r="L34" s="831">
        <v>3</v>
      </c>
      <c r="M34" s="832">
        <v>241.5</v>
      </c>
    </row>
    <row r="35" spans="1:13" ht="14.45" customHeight="1" x14ac:dyDescent="0.2">
      <c r="A35" s="821" t="s">
        <v>2053</v>
      </c>
      <c r="B35" s="822" t="s">
        <v>1778</v>
      </c>
      <c r="C35" s="822" t="s">
        <v>1782</v>
      </c>
      <c r="D35" s="822" t="s">
        <v>1783</v>
      </c>
      <c r="E35" s="822" t="s">
        <v>1784</v>
      </c>
      <c r="F35" s="831">
        <v>2</v>
      </c>
      <c r="G35" s="831">
        <v>228.18</v>
      </c>
      <c r="H35" s="827">
        <v>1</v>
      </c>
      <c r="I35" s="831"/>
      <c r="J35" s="831"/>
      <c r="K35" s="827">
        <v>0</v>
      </c>
      <c r="L35" s="831">
        <v>2</v>
      </c>
      <c r="M35" s="832">
        <v>228.18</v>
      </c>
    </row>
    <row r="36" spans="1:13" ht="14.45" customHeight="1" x14ac:dyDescent="0.2">
      <c r="A36" s="821" t="s">
        <v>2053</v>
      </c>
      <c r="B36" s="822" t="s">
        <v>1808</v>
      </c>
      <c r="C36" s="822" t="s">
        <v>1812</v>
      </c>
      <c r="D36" s="822" t="s">
        <v>1192</v>
      </c>
      <c r="E36" s="822" t="s">
        <v>1813</v>
      </c>
      <c r="F36" s="831"/>
      <c r="G36" s="831"/>
      <c r="H36" s="827">
        <v>0</v>
      </c>
      <c r="I36" s="831">
        <v>1</v>
      </c>
      <c r="J36" s="831">
        <v>154.36000000000001</v>
      </c>
      <c r="K36" s="827">
        <v>1</v>
      </c>
      <c r="L36" s="831">
        <v>1</v>
      </c>
      <c r="M36" s="832">
        <v>154.36000000000001</v>
      </c>
    </row>
    <row r="37" spans="1:13" ht="14.45" customHeight="1" x14ac:dyDescent="0.2">
      <c r="A37" s="821" t="s">
        <v>2053</v>
      </c>
      <c r="B37" s="822" t="s">
        <v>1808</v>
      </c>
      <c r="C37" s="822" t="s">
        <v>3178</v>
      </c>
      <c r="D37" s="822" t="s">
        <v>3179</v>
      </c>
      <c r="E37" s="822" t="s">
        <v>3180</v>
      </c>
      <c r="F37" s="831"/>
      <c r="G37" s="831"/>
      <c r="H37" s="827">
        <v>0</v>
      </c>
      <c r="I37" s="831">
        <v>1</v>
      </c>
      <c r="J37" s="831">
        <v>149.52000000000001</v>
      </c>
      <c r="K37" s="827">
        <v>1</v>
      </c>
      <c r="L37" s="831">
        <v>1</v>
      </c>
      <c r="M37" s="832">
        <v>149.52000000000001</v>
      </c>
    </row>
    <row r="38" spans="1:13" ht="14.45" customHeight="1" x14ac:dyDescent="0.2">
      <c r="A38" s="821" t="s">
        <v>2053</v>
      </c>
      <c r="B38" s="822" t="s">
        <v>1814</v>
      </c>
      <c r="C38" s="822" t="s">
        <v>3110</v>
      </c>
      <c r="D38" s="822" t="s">
        <v>2193</v>
      </c>
      <c r="E38" s="822" t="s">
        <v>726</v>
      </c>
      <c r="F38" s="831"/>
      <c r="G38" s="831"/>
      <c r="H38" s="827">
        <v>0</v>
      </c>
      <c r="I38" s="831">
        <v>1</v>
      </c>
      <c r="J38" s="831">
        <v>96.04</v>
      </c>
      <c r="K38" s="827">
        <v>1</v>
      </c>
      <c r="L38" s="831">
        <v>1</v>
      </c>
      <c r="M38" s="832">
        <v>96.04</v>
      </c>
    </row>
    <row r="39" spans="1:13" ht="14.45" customHeight="1" x14ac:dyDescent="0.2">
      <c r="A39" s="821" t="s">
        <v>2053</v>
      </c>
      <c r="B39" s="822" t="s">
        <v>1852</v>
      </c>
      <c r="C39" s="822" t="s">
        <v>2456</v>
      </c>
      <c r="D39" s="822" t="s">
        <v>2455</v>
      </c>
      <c r="E39" s="822" t="s">
        <v>2457</v>
      </c>
      <c r="F39" s="831">
        <v>1</v>
      </c>
      <c r="G39" s="831">
        <v>36.270000000000003</v>
      </c>
      <c r="H39" s="827">
        <v>1</v>
      </c>
      <c r="I39" s="831"/>
      <c r="J39" s="831"/>
      <c r="K39" s="827">
        <v>0</v>
      </c>
      <c r="L39" s="831">
        <v>1</v>
      </c>
      <c r="M39" s="832">
        <v>36.270000000000003</v>
      </c>
    </row>
    <row r="40" spans="1:13" ht="14.45" customHeight="1" x14ac:dyDescent="0.2">
      <c r="A40" s="821" t="s">
        <v>2053</v>
      </c>
      <c r="B40" s="822" t="s">
        <v>1852</v>
      </c>
      <c r="C40" s="822" t="s">
        <v>1854</v>
      </c>
      <c r="D40" s="822" t="s">
        <v>635</v>
      </c>
      <c r="E40" s="822" t="s">
        <v>636</v>
      </c>
      <c r="F40" s="831"/>
      <c r="G40" s="831"/>
      <c r="H40" s="827">
        <v>0</v>
      </c>
      <c r="I40" s="831">
        <v>1</v>
      </c>
      <c r="J40" s="831">
        <v>65.28</v>
      </c>
      <c r="K40" s="827">
        <v>1</v>
      </c>
      <c r="L40" s="831">
        <v>1</v>
      </c>
      <c r="M40" s="832">
        <v>65.28</v>
      </c>
    </row>
    <row r="41" spans="1:13" ht="14.45" customHeight="1" x14ac:dyDescent="0.2">
      <c r="A41" s="821" t="s">
        <v>2053</v>
      </c>
      <c r="B41" s="822" t="s">
        <v>1713</v>
      </c>
      <c r="C41" s="822" t="s">
        <v>1717</v>
      </c>
      <c r="D41" s="822" t="s">
        <v>1715</v>
      </c>
      <c r="E41" s="822" t="s">
        <v>1718</v>
      </c>
      <c r="F41" s="831"/>
      <c r="G41" s="831"/>
      <c r="H41" s="827">
        <v>0</v>
      </c>
      <c r="I41" s="831">
        <v>3</v>
      </c>
      <c r="J41" s="831">
        <v>5315.5199999999995</v>
      </c>
      <c r="K41" s="827">
        <v>1</v>
      </c>
      <c r="L41" s="831">
        <v>3</v>
      </c>
      <c r="M41" s="832">
        <v>5315.5199999999995</v>
      </c>
    </row>
    <row r="42" spans="1:13" ht="14.45" customHeight="1" x14ac:dyDescent="0.2">
      <c r="A42" s="821" t="s">
        <v>2054</v>
      </c>
      <c r="B42" s="822" t="s">
        <v>1729</v>
      </c>
      <c r="C42" s="822" t="s">
        <v>1944</v>
      </c>
      <c r="D42" s="822" t="s">
        <v>860</v>
      </c>
      <c r="E42" s="822" t="s">
        <v>1945</v>
      </c>
      <c r="F42" s="831"/>
      <c r="G42" s="831"/>
      <c r="H42" s="827">
        <v>0</v>
      </c>
      <c r="I42" s="831">
        <v>1</v>
      </c>
      <c r="J42" s="831">
        <v>42.51</v>
      </c>
      <c r="K42" s="827">
        <v>1</v>
      </c>
      <c r="L42" s="831">
        <v>1</v>
      </c>
      <c r="M42" s="832">
        <v>42.51</v>
      </c>
    </row>
    <row r="43" spans="1:13" ht="14.45" customHeight="1" x14ac:dyDescent="0.2">
      <c r="A43" s="821" t="s">
        <v>2054</v>
      </c>
      <c r="B43" s="822" t="s">
        <v>1729</v>
      </c>
      <c r="C43" s="822" t="s">
        <v>2108</v>
      </c>
      <c r="D43" s="822" t="s">
        <v>2109</v>
      </c>
      <c r="E43" s="822" t="s">
        <v>1945</v>
      </c>
      <c r="F43" s="831">
        <v>1</v>
      </c>
      <c r="G43" s="831">
        <v>42.51</v>
      </c>
      <c r="H43" s="827">
        <v>1</v>
      </c>
      <c r="I43" s="831"/>
      <c r="J43" s="831"/>
      <c r="K43" s="827">
        <v>0</v>
      </c>
      <c r="L43" s="831">
        <v>1</v>
      </c>
      <c r="M43" s="832">
        <v>42.51</v>
      </c>
    </row>
    <row r="44" spans="1:13" ht="14.45" customHeight="1" x14ac:dyDescent="0.2">
      <c r="A44" s="821" t="s">
        <v>2054</v>
      </c>
      <c r="B44" s="822" t="s">
        <v>1752</v>
      </c>
      <c r="C44" s="822" t="s">
        <v>2604</v>
      </c>
      <c r="D44" s="822" t="s">
        <v>2104</v>
      </c>
      <c r="E44" s="822" t="s">
        <v>2605</v>
      </c>
      <c r="F44" s="831">
        <v>1</v>
      </c>
      <c r="G44" s="831">
        <v>105.32</v>
      </c>
      <c r="H44" s="827">
        <v>1</v>
      </c>
      <c r="I44" s="831"/>
      <c r="J44" s="831"/>
      <c r="K44" s="827">
        <v>0</v>
      </c>
      <c r="L44" s="831">
        <v>1</v>
      </c>
      <c r="M44" s="832">
        <v>105.32</v>
      </c>
    </row>
    <row r="45" spans="1:13" ht="14.45" customHeight="1" x14ac:dyDescent="0.2">
      <c r="A45" s="821" t="s">
        <v>2054</v>
      </c>
      <c r="B45" s="822" t="s">
        <v>1752</v>
      </c>
      <c r="C45" s="822" t="s">
        <v>1753</v>
      </c>
      <c r="D45" s="822" t="s">
        <v>1754</v>
      </c>
      <c r="E45" s="822" t="s">
        <v>1755</v>
      </c>
      <c r="F45" s="831">
        <v>1</v>
      </c>
      <c r="G45" s="831">
        <v>17.559999999999999</v>
      </c>
      <c r="H45" s="827">
        <v>1</v>
      </c>
      <c r="I45" s="831"/>
      <c r="J45" s="831"/>
      <c r="K45" s="827">
        <v>0</v>
      </c>
      <c r="L45" s="831">
        <v>1</v>
      </c>
      <c r="M45" s="832">
        <v>17.559999999999999</v>
      </c>
    </row>
    <row r="46" spans="1:13" ht="14.45" customHeight="1" x14ac:dyDescent="0.2">
      <c r="A46" s="821" t="s">
        <v>2054</v>
      </c>
      <c r="B46" s="822" t="s">
        <v>3242</v>
      </c>
      <c r="C46" s="822" t="s">
        <v>3190</v>
      </c>
      <c r="D46" s="822" t="s">
        <v>3191</v>
      </c>
      <c r="E46" s="822" t="s">
        <v>2506</v>
      </c>
      <c r="F46" s="831">
        <v>1</v>
      </c>
      <c r="G46" s="831">
        <v>32.76</v>
      </c>
      <c r="H46" s="827">
        <v>1</v>
      </c>
      <c r="I46" s="831"/>
      <c r="J46" s="831"/>
      <c r="K46" s="827">
        <v>0</v>
      </c>
      <c r="L46" s="831">
        <v>1</v>
      </c>
      <c r="M46" s="832">
        <v>32.76</v>
      </c>
    </row>
    <row r="47" spans="1:13" ht="14.45" customHeight="1" x14ac:dyDescent="0.2">
      <c r="A47" s="821" t="s">
        <v>2054</v>
      </c>
      <c r="B47" s="822" t="s">
        <v>1952</v>
      </c>
      <c r="C47" s="822" t="s">
        <v>2575</v>
      </c>
      <c r="D47" s="822" t="s">
        <v>2576</v>
      </c>
      <c r="E47" s="822" t="s">
        <v>2438</v>
      </c>
      <c r="F47" s="831">
        <v>1</v>
      </c>
      <c r="G47" s="831">
        <v>103.64</v>
      </c>
      <c r="H47" s="827">
        <v>1</v>
      </c>
      <c r="I47" s="831"/>
      <c r="J47" s="831"/>
      <c r="K47" s="827">
        <v>0</v>
      </c>
      <c r="L47" s="831">
        <v>1</v>
      </c>
      <c r="M47" s="832">
        <v>103.64</v>
      </c>
    </row>
    <row r="48" spans="1:13" ht="14.45" customHeight="1" x14ac:dyDescent="0.2">
      <c r="A48" s="821" t="s">
        <v>2054</v>
      </c>
      <c r="B48" s="822" t="s">
        <v>1765</v>
      </c>
      <c r="C48" s="822" t="s">
        <v>2077</v>
      </c>
      <c r="D48" s="822" t="s">
        <v>1049</v>
      </c>
      <c r="E48" s="822" t="s">
        <v>2078</v>
      </c>
      <c r="F48" s="831"/>
      <c r="G48" s="831"/>
      <c r="H48" s="827">
        <v>0</v>
      </c>
      <c r="I48" s="831">
        <v>1</v>
      </c>
      <c r="J48" s="831">
        <v>34.47</v>
      </c>
      <c r="K48" s="827">
        <v>1</v>
      </c>
      <c r="L48" s="831">
        <v>1</v>
      </c>
      <c r="M48" s="832">
        <v>34.47</v>
      </c>
    </row>
    <row r="49" spans="1:13" ht="14.45" customHeight="1" x14ac:dyDescent="0.2">
      <c r="A49" s="821" t="s">
        <v>2054</v>
      </c>
      <c r="B49" s="822" t="s">
        <v>1768</v>
      </c>
      <c r="C49" s="822" t="s">
        <v>1772</v>
      </c>
      <c r="D49" s="822" t="s">
        <v>1770</v>
      </c>
      <c r="E49" s="822" t="s">
        <v>1773</v>
      </c>
      <c r="F49" s="831"/>
      <c r="G49" s="831"/>
      <c r="H49" s="827">
        <v>0</v>
      </c>
      <c r="I49" s="831">
        <v>1</v>
      </c>
      <c r="J49" s="831">
        <v>34.47</v>
      </c>
      <c r="K49" s="827">
        <v>1</v>
      </c>
      <c r="L49" s="831">
        <v>1</v>
      </c>
      <c r="M49" s="832">
        <v>34.47</v>
      </c>
    </row>
    <row r="50" spans="1:13" ht="14.45" customHeight="1" x14ac:dyDescent="0.2">
      <c r="A50" s="821" t="s">
        <v>2054</v>
      </c>
      <c r="B50" s="822" t="s">
        <v>1808</v>
      </c>
      <c r="C50" s="822" t="s">
        <v>1812</v>
      </c>
      <c r="D50" s="822" t="s">
        <v>1192</v>
      </c>
      <c r="E50" s="822" t="s">
        <v>1813</v>
      </c>
      <c r="F50" s="831"/>
      <c r="G50" s="831"/>
      <c r="H50" s="827">
        <v>0</v>
      </c>
      <c r="I50" s="831">
        <v>1</v>
      </c>
      <c r="J50" s="831">
        <v>154.36000000000001</v>
      </c>
      <c r="K50" s="827">
        <v>1</v>
      </c>
      <c r="L50" s="831">
        <v>1</v>
      </c>
      <c r="M50" s="832">
        <v>154.36000000000001</v>
      </c>
    </row>
    <row r="51" spans="1:13" ht="14.45" customHeight="1" x14ac:dyDescent="0.2">
      <c r="A51" s="821" t="s">
        <v>2054</v>
      </c>
      <c r="B51" s="822" t="s">
        <v>1888</v>
      </c>
      <c r="C51" s="822" t="s">
        <v>1889</v>
      </c>
      <c r="D51" s="822" t="s">
        <v>1890</v>
      </c>
      <c r="E51" s="822" t="s">
        <v>1891</v>
      </c>
      <c r="F51" s="831"/>
      <c r="G51" s="831"/>
      <c r="H51" s="827">
        <v>0</v>
      </c>
      <c r="I51" s="831">
        <v>2</v>
      </c>
      <c r="J51" s="831">
        <v>23.42</v>
      </c>
      <c r="K51" s="827">
        <v>1</v>
      </c>
      <c r="L51" s="831">
        <v>2</v>
      </c>
      <c r="M51" s="832">
        <v>23.42</v>
      </c>
    </row>
    <row r="52" spans="1:13" ht="14.45" customHeight="1" x14ac:dyDescent="0.2">
      <c r="A52" s="821" t="s">
        <v>2054</v>
      </c>
      <c r="B52" s="822" t="s">
        <v>1713</v>
      </c>
      <c r="C52" s="822" t="s">
        <v>3142</v>
      </c>
      <c r="D52" s="822" t="s">
        <v>1715</v>
      </c>
      <c r="E52" s="822" t="s">
        <v>3143</v>
      </c>
      <c r="F52" s="831"/>
      <c r="G52" s="831"/>
      <c r="H52" s="827">
        <v>0</v>
      </c>
      <c r="I52" s="831">
        <v>1</v>
      </c>
      <c r="J52" s="831">
        <v>1544.99</v>
      </c>
      <c r="K52" s="827">
        <v>1</v>
      </c>
      <c r="L52" s="831">
        <v>1</v>
      </c>
      <c r="M52" s="832">
        <v>1544.99</v>
      </c>
    </row>
    <row r="53" spans="1:13" ht="14.45" customHeight="1" x14ac:dyDescent="0.2">
      <c r="A53" s="821" t="s">
        <v>2054</v>
      </c>
      <c r="B53" s="822" t="s">
        <v>1713</v>
      </c>
      <c r="C53" s="822" t="s">
        <v>2348</v>
      </c>
      <c r="D53" s="822" t="s">
        <v>1715</v>
      </c>
      <c r="E53" s="822" t="s">
        <v>2349</v>
      </c>
      <c r="F53" s="831"/>
      <c r="G53" s="831"/>
      <c r="H53" s="827">
        <v>0</v>
      </c>
      <c r="I53" s="831">
        <v>1</v>
      </c>
      <c r="J53" s="831">
        <v>4961.1400000000003</v>
      </c>
      <c r="K53" s="827">
        <v>1</v>
      </c>
      <c r="L53" s="831">
        <v>1</v>
      </c>
      <c r="M53" s="832">
        <v>4961.1400000000003</v>
      </c>
    </row>
    <row r="54" spans="1:13" ht="14.45" customHeight="1" x14ac:dyDescent="0.2">
      <c r="A54" s="821" t="s">
        <v>2055</v>
      </c>
      <c r="B54" s="822" t="s">
        <v>3243</v>
      </c>
      <c r="C54" s="822" t="s">
        <v>2126</v>
      </c>
      <c r="D54" s="822" t="s">
        <v>2124</v>
      </c>
      <c r="E54" s="822" t="s">
        <v>2127</v>
      </c>
      <c r="F54" s="831">
        <v>2</v>
      </c>
      <c r="G54" s="831">
        <v>0</v>
      </c>
      <c r="H54" s="827"/>
      <c r="I54" s="831"/>
      <c r="J54" s="831"/>
      <c r="K54" s="827"/>
      <c r="L54" s="831">
        <v>2</v>
      </c>
      <c r="M54" s="832">
        <v>0</v>
      </c>
    </row>
    <row r="55" spans="1:13" ht="14.45" customHeight="1" x14ac:dyDescent="0.2">
      <c r="A55" s="821" t="s">
        <v>2055</v>
      </c>
      <c r="B55" s="822" t="s">
        <v>1660</v>
      </c>
      <c r="C55" s="822" t="s">
        <v>2131</v>
      </c>
      <c r="D55" s="822" t="s">
        <v>734</v>
      </c>
      <c r="E55" s="822" t="s">
        <v>2132</v>
      </c>
      <c r="F55" s="831"/>
      <c r="G55" s="831"/>
      <c r="H55" s="827">
        <v>0</v>
      </c>
      <c r="I55" s="831">
        <v>2</v>
      </c>
      <c r="J55" s="831">
        <v>57.62</v>
      </c>
      <c r="K55" s="827">
        <v>1</v>
      </c>
      <c r="L55" s="831">
        <v>2</v>
      </c>
      <c r="M55" s="832">
        <v>57.62</v>
      </c>
    </row>
    <row r="56" spans="1:13" ht="14.45" customHeight="1" x14ac:dyDescent="0.2">
      <c r="A56" s="821" t="s">
        <v>2055</v>
      </c>
      <c r="B56" s="822" t="s">
        <v>1686</v>
      </c>
      <c r="C56" s="822" t="s">
        <v>1690</v>
      </c>
      <c r="D56" s="822" t="s">
        <v>1688</v>
      </c>
      <c r="E56" s="822" t="s">
        <v>1691</v>
      </c>
      <c r="F56" s="831"/>
      <c r="G56" s="831"/>
      <c r="H56" s="827">
        <v>0</v>
      </c>
      <c r="I56" s="831">
        <v>1</v>
      </c>
      <c r="J56" s="831">
        <v>184.74</v>
      </c>
      <c r="K56" s="827">
        <v>1</v>
      </c>
      <c r="L56" s="831">
        <v>1</v>
      </c>
      <c r="M56" s="832">
        <v>184.74</v>
      </c>
    </row>
    <row r="57" spans="1:13" ht="14.45" customHeight="1" x14ac:dyDescent="0.2">
      <c r="A57" s="821" t="s">
        <v>2055</v>
      </c>
      <c r="B57" s="822" t="s">
        <v>1692</v>
      </c>
      <c r="C57" s="822" t="s">
        <v>1695</v>
      </c>
      <c r="D57" s="822" t="s">
        <v>858</v>
      </c>
      <c r="E57" s="822" t="s">
        <v>1696</v>
      </c>
      <c r="F57" s="831"/>
      <c r="G57" s="831"/>
      <c r="H57" s="827">
        <v>0</v>
      </c>
      <c r="I57" s="831">
        <v>1</v>
      </c>
      <c r="J57" s="831">
        <v>1847.49</v>
      </c>
      <c r="K57" s="827">
        <v>1</v>
      </c>
      <c r="L57" s="831">
        <v>1</v>
      </c>
      <c r="M57" s="832">
        <v>1847.49</v>
      </c>
    </row>
    <row r="58" spans="1:13" ht="14.45" customHeight="1" x14ac:dyDescent="0.2">
      <c r="A58" s="821" t="s">
        <v>2055</v>
      </c>
      <c r="B58" s="822" t="s">
        <v>1692</v>
      </c>
      <c r="C58" s="822" t="s">
        <v>1697</v>
      </c>
      <c r="D58" s="822" t="s">
        <v>852</v>
      </c>
      <c r="E58" s="822" t="s">
        <v>1698</v>
      </c>
      <c r="F58" s="831"/>
      <c r="G58" s="831"/>
      <c r="H58" s="827">
        <v>0</v>
      </c>
      <c r="I58" s="831">
        <v>1</v>
      </c>
      <c r="J58" s="831">
        <v>923.74</v>
      </c>
      <c r="K58" s="827">
        <v>1</v>
      </c>
      <c r="L58" s="831">
        <v>1</v>
      </c>
      <c r="M58" s="832">
        <v>923.74</v>
      </c>
    </row>
    <row r="59" spans="1:13" ht="14.45" customHeight="1" x14ac:dyDescent="0.2">
      <c r="A59" s="821" t="s">
        <v>2055</v>
      </c>
      <c r="B59" s="822" t="s">
        <v>1707</v>
      </c>
      <c r="C59" s="822" t="s">
        <v>1708</v>
      </c>
      <c r="D59" s="822" t="s">
        <v>1709</v>
      </c>
      <c r="E59" s="822" t="s">
        <v>1710</v>
      </c>
      <c r="F59" s="831"/>
      <c r="G59" s="831"/>
      <c r="H59" s="827">
        <v>0</v>
      </c>
      <c r="I59" s="831">
        <v>2</v>
      </c>
      <c r="J59" s="831">
        <v>186.86</v>
      </c>
      <c r="K59" s="827">
        <v>1</v>
      </c>
      <c r="L59" s="831">
        <v>2</v>
      </c>
      <c r="M59" s="832">
        <v>186.86</v>
      </c>
    </row>
    <row r="60" spans="1:13" ht="14.45" customHeight="1" x14ac:dyDescent="0.2">
      <c r="A60" s="821" t="s">
        <v>2055</v>
      </c>
      <c r="B60" s="822" t="s">
        <v>1719</v>
      </c>
      <c r="C60" s="822" t="s">
        <v>1722</v>
      </c>
      <c r="D60" s="822" t="s">
        <v>742</v>
      </c>
      <c r="E60" s="822" t="s">
        <v>1723</v>
      </c>
      <c r="F60" s="831"/>
      <c r="G60" s="831"/>
      <c r="H60" s="827">
        <v>0</v>
      </c>
      <c r="I60" s="831">
        <v>1</v>
      </c>
      <c r="J60" s="831">
        <v>80.010000000000005</v>
      </c>
      <c r="K60" s="827">
        <v>1</v>
      </c>
      <c r="L60" s="831">
        <v>1</v>
      </c>
      <c r="M60" s="832">
        <v>80.010000000000005</v>
      </c>
    </row>
    <row r="61" spans="1:13" ht="14.45" customHeight="1" x14ac:dyDescent="0.2">
      <c r="A61" s="821" t="s">
        <v>2055</v>
      </c>
      <c r="B61" s="822" t="s">
        <v>1729</v>
      </c>
      <c r="C61" s="822" t="s">
        <v>1944</v>
      </c>
      <c r="D61" s="822" t="s">
        <v>860</v>
      </c>
      <c r="E61" s="822" t="s">
        <v>1945</v>
      </c>
      <c r="F61" s="831"/>
      <c r="G61" s="831"/>
      <c r="H61" s="827">
        <v>0</v>
      </c>
      <c r="I61" s="831">
        <v>1</v>
      </c>
      <c r="J61" s="831">
        <v>42.51</v>
      </c>
      <c r="K61" s="827">
        <v>1</v>
      </c>
      <c r="L61" s="831">
        <v>1</v>
      </c>
      <c r="M61" s="832">
        <v>42.51</v>
      </c>
    </row>
    <row r="62" spans="1:13" ht="14.45" customHeight="1" x14ac:dyDescent="0.2">
      <c r="A62" s="821" t="s">
        <v>2055</v>
      </c>
      <c r="B62" s="822" t="s">
        <v>1729</v>
      </c>
      <c r="C62" s="822" t="s">
        <v>2108</v>
      </c>
      <c r="D62" s="822" t="s">
        <v>2109</v>
      </c>
      <c r="E62" s="822" t="s">
        <v>1945</v>
      </c>
      <c r="F62" s="831">
        <v>3</v>
      </c>
      <c r="G62" s="831">
        <v>127.53</v>
      </c>
      <c r="H62" s="827">
        <v>1</v>
      </c>
      <c r="I62" s="831"/>
      <c r="J62" s="831"/>
      <c r="K62" s="827">
        <v>0</v>
      </c>
      <c r="L62" s="831">
        <v>3</v>
      </c>
      <c r="M62" s="832">
        <v>127.53</v>
      </c>
    </row>
    <row r="63" spans="1:13" ht="14.45" customHeight="1" x14ac:dyDescent="0.2">
      <c r="A63" s="821" t="s">
        <v>2055</v>
      </c>
      <c r="B63" s="822" t="s">
        <v>1743</v>
      </c>
      <c r="C63" s="822" t="s">
        <v>2118</v>
      </c>
      <c r="D63" s="822" t="s">
        <v>682</v>
      </c>
      <c r="E63" s="822" t="s">
        <v>683</v>
      </c>
      <c r="F63" s="831">
        <v>2</v>
      </c>
      <c r="G63" s="831">
        <v>117.04</v>
      </c>
      <c r="H63" s="827">
        <v>1</v>
      </c>
      <c r="I63" s="831"/>
      <c r="J63" s="831"/>
      <c r="K63" s="827">
        <v>0</v>
      </c>
      <c r="L63" s="831">
        <v>2</v>
      </c>
      <c r="M63" s="832">
        <v>117.04</v>
      </c>
    </row>
    <row r="64" spans="1:13" ht="14.45" customHeight="1" x14ac:dyDescent="0.2">
      <c r="A64" s="821" t="s">
        <v>2055</v>
      </c>
      <c r="B64" s="822" t="s">
        <v>1743</v>
      </c>
      <c r="C64" s="822" t="s">
        <v>2119</v>
      </c>
      <c r="D64" s="822" t="s">
        <v>682</v>
      </c>
      <c r="E64" s="822" t="s">
        <v>2120</v>
      </c>
      <c r="F64" s="831"/>
      <c r="G64" s="831"/>
      <c r="H64" s="827">
        <v>0</v>
      </c>
      <c r="I64" s="831">
        <v>1</v>
      </c>
      <c r="J64" s="831">
        <v>17.559999999999999</v>
      </c>
      <c r="K64" s="827">
        <v>1</v>
      </c>
      <c r="L64" s="831">
        <v>1</v>
      </c>
      <c r="M64" s="832">
        <v>17.559999999999999</v>
      </c>
    </row>
    <row r="65" spans="1:13" ht="14.45" customHeight="1" x14ac:dyDescent="0.2">
      <c r="A65" s="821" t="s">
        <v>2055</v>
      </c>
      <c r="B65" s="822" t="s">
        <v>1752</v>
      </c>
      <c r="C65" s="822" t="s">
        <v>2103</v>
      </c>
      <c r="D65" s="822" t="s">
        <v>2104</v>
      </c>
      <c r="E65" s="822" t="s">
        <v>2078</v>
      </c>
      <c r="F65" s="831">
        <v>1</v>
      </c>
      <c r="G65" s="831">
        <v>35.11</v>
      </c>
      <c r="H65" s="827">
        <v>1</v>
      </c>
      <c r="I65" s="831"/>
      <c r="J65" s="831"/>
      <c r="K65" s="827">
        <v>0</v>
      </c>
      <c r="L65" s="831">
        <v>1</v>
      </c>
      <c r="M65" s="832">
        <v>35.11</v>
      </c>
    </row>
    <row r="66" spans="1:13" ht="14.45" customHeight="1" x14ac:dyDescent="0.2">
      <c r="A66" s="821" t="s">
        <v>2055</v>
      </c>
      <c r="B66" s="822" t="s">
        <v>1752</v>
      </c>
      <c r="C66" s="822" t="s">
        <v>2106</v>
      </c>
      <c r="D66" s="822" t="s">
        <v>1757</v>
      </c>
      <c r="E66" s="822"/>
      <c r="F66" s="831">
        <v>1</v>
      </c>
      <c r="G66" s="831">
        <v>35.11</v>
      </c>
      <c r="H66" s="827">
        <v>1</v>
      </c>
      <c r="I66" s="831"/>
      <c r="J66" s="831"/>
      <c r="K66" s="827">
        <v>0</v>
      </c>
      <c r="L66" s="831">
        <v>1</v>
      </c>
      <c r="M66" s="832">
        <v>35.11</v>
      </c>
    </row>
    <row r="67" spans="1:13" ht="14.45" customHeight="1" x14ac:dyDescent="0.2">
      <c r="A67" s="821" t="s">
        <v>2055</v>
      </c>
      <c r="B67" s="822" t="s">
        <v>1752</v>
      </c>
      <c r="C67" s="822" t="s">
        <v>2105</v>
      </c>
      <c r="D67" s="822" t="s">
        <v>1757</v>
      </c>
      <c r="E67" s="822"/>
      <c r="F67" s="831">
        <v>1</v>
      </c>
      <c r="G67" s="831">
        <v>17.559999999999999</v>
      </c>
      <c r="H67" s="827">
        <v>1</v>
      </c>
      <c r="I67" s="831"/>
      <c r="J67" s="831"/>
      <c r="K67" s="827">
        <v>0</v>
      </c>
      <c r="L67" s="831">
        <v>1</v>
      </c>
      <c r="M67" s="832">
        <v>17.559999999999999</v>
      </c>
    </row>
    <row r="68" spans="1:13" ht="14.45" customHeight="1" x14ac:dyDescent="0.2">
      <c r="A68" s="821" t="s">
        <v>2055</v>
      </c>
      <c r="B68" s="822" t="s">
        <v>1765</v>
      </c>
      <c r="C68" s="822" t="s">
        <v>2077</v>
      </c>
      <c r="D68" s="822" t="s">
        <v>1049</v>
      </c>
      <c r="E68" s="822" t="s">
        <v>2078</v>
      </c>
      <c r="F68" s="831"/>
      <c r="G68" s="831"/>
      <c r="H68" s="827">
        <v>0</v>
      </c>
      <c r="I68" s="831">
        <v>2</v>
      </c>
      <c r="J68" s="831">
        <v>68.94</v>
      </c>
      <c r="K68" s="827">
        <v>1</v>
      </c>
      <c r="L68" s="831">
        <v>2</v>
      </c>
      <c r="M68" s="832">
        <v>68.94</v>
      </c>
    </row>
    <row r="69" spans="1:13" ht="14.45" customHeight="1" x14ac:dyDescent="0.2">
      <c r="A69" s="821" t="s">
        <v>2055</v>
      </c>
      <c r="B69" s="822" t="s">
        <v>1778</v>
      </c>
      <c r="C69" s="822" t="s">
        <v>1956</v>
      </c>
      <c r="D69" s="822" t="s">
        <v>1783</v>
      </c>
      <c r="E69" s="822" t="s">
        <v>1957</v>
      </c>
      <c r="F69" s="831"/>
      <c r="G69" s="831"/>
      <c r="H69" s="827">
        <v>0</v>
      </c>
      <c r="I69" s="831">
        <v>1</v>
      </c>
      <c r="J69" s="831">
        <v>220.53</v>
      </c>
      <c r="K69" s="827">
        <v>1</v>
      </c>
      <c r="L69" s="831">
        <v>1</v>
      </c>
      <c r="M69" s="832">
        <v>220.53</v>
      </c>
    </row>
    <row r="70" spans="1:13" ht="14.45" customHeight="1" x14ac:dyDescent="0.2">
      <c r="A70" s="821" t="s">
        <v>2055</v>
      </c>
      <c r="B70" s="822" t="s">
        <v>1778</v>
      </c>
      <c r="C70" s="822" t="s">
        <v>1782</v>
      </c>
      <c r="D70" s="822" t="s">
        <v>1783</v>
      </c>
      <c r="E70" s="822" t="s">
        <v>1784</v>
      </c>
      <c r="F70" s="831">
        <v>1</v>
      </c>
      <c r="G70" s="831">
        <v>143.35</v>
      </c>
      <c r="H70" s="827">
        <v>1</v>
      </c>
      <c r="I70" s="831"/>
      <c r="J70" s="831"/>
      <c r="K70" s="827">
        <v>0</v>
      </c>
      <c r="L70" s="831">
        <v>1</v>
      </c>
      <c r="M70" s="832">
        <v>143.35</v>
      </c>
    </row>
    <row r="71" spans="1:13" ht="14.45" customHeight="1" x14ac:dyDescent="0.2">
      <c r="A71" s="821" t="s">
        <v>2055</v>
      </c>
      <c r="B71" s="822" t="s">
        <v>1852</v>
      </c>
      <c r="C71" s="822" t="s">
        <v>1854</v>
      </c>
      <c r="D71" s="822" t="s">
        <v>635</v>
      </c>
      <c r="E71" s="822" t="s">
        <v>636</v>
      </c>
      <c r="F71" s="831"/>
      <c r="G71" s="831"/>
      <c r="H71" s="827">
        <v>0</v>
      </c>
      <c r="I71" s="831">
        <v>1</v>
      </c>
      <c r="J71" s="831">
        <v>65.28</v>
      </c>
      <c r="K71" s="827">
        <v>1</v>
      </c>
      <c r="L71" s="831">
        <v>1</v>
      </c>
      <c r="M71" s="832">
        <v>65.28</v>
      </c>
    </row>
    <row r="72" spans="1:13" ht="14.45" customHeight="1" x14ac:dyDescent="0.2">
      <c r="A72" s="821" t="s">
        <v>2055</v>
      </c>
      <c r="B72" s="822" t="s">
        <v>1888</v>
      </c>
      <c r="C72" s="822" t="s">
        <v>2097</v>
      </c>
      <c r="D72" s="822" t="s">
        <v>2098</v>
      </c>
      <c r="E72" s="822" t="s">
        <v>1891</v>
      </c>
      <c r="F72" s="831">
        <v>2</v>
      </c>
      <c r="G72" s="831">
        <v>23.42</v>
      </c>
      <c r="H72" s="827">
        <v>1</v>
      </c>
      <c r="I72" s="831"/>
      <c r="J72" s="831"/>
      <c r="K72" s="827">
        <v>0</v>
      </c>
      <c r="L72" s="831">
        <v>2</v>
      </c>
      <c r="M72" s="832">
        <v>23.42</v>
      </c>
    </row>
    <row r="73" spans="1:13" ht="14.45" customHeight="1" x14ac:dyDescent="0.2">
      <c r="A73" s="821" t="s">
        <v>2055</v>
      </c>
      <c r="B73" s="822" t="s">
        <v>1713</v>
      </c>
      <c r="C73" s="822" t="s">
        <v>1717</v>
      </c>
      <c r="D73" s="822" t="s">
        <v>1715</v>
      </c>
      <c r="E73" s="822" t="s">
        <v>1718</v>
      </c>
      <c r="F73" s="831"/>
      <c r="G73" s="831"/>
      <c r="H73" s="827">
        <v>0</v>
      </c>
      <c r="I73" s="831">
        <v>3</v>
      </c>
      <c r="J73" s="831">
        <v>5315.5199999999995</v>
      </c>
      <c r="K73" s="827">
        <v>1</v>
      </c>
      <c r="L73" s="831">
        <v>3</v>
      </c>
      <c r="M73" s="832">
        <v>5315.5199999999995</v>
      </c>
    </row>
    <row r="74" spans="1:13" ht="14.45" customHeight="1" x14ac:dyDescent="0.2">
      <c r="A74" s="821" t="s">
        <v>2055</v>
      </c>
      <c r="B74" s="822" t="s">
        <v>3244</v>
      </c>
      <c r="C74" s="822" t="s">
        <v>2161</v>
      </c>
      <c r="D74" s="822" t="s">
        <v>2085</v>
      </c>
      <c r="E74" s="822" t="s">
        <v>2162</v>
      </c>
      <c r="F74" s="831">
        <v>1</v>
      </c>
      <c r="G74" s="831">
        <v>16.77</v>
      </c>
      <c r="H74" s="827">
        <v>1</v>
      </c>
      <c r="I74" s="831"/>
      <c r="J74" s="831"/>
      <c r="K74" s="827">
        <v>0</v>
      </c>
      <c r="L74" s="831">
        <v>1</v>
      </c>
      <c r="M74" s="832">
        <v>16.77</v>
      </c>
    </row>
    <row r="75" spans="1:13" ht="14.45" customHeight="1" x14ac:dyDescent="0.2">
      <c r="A75" s="821" t="s">
        <v>2056</v>
      </c>
      <c r="B75" s="822" t="s">
        <v>1686</v>
      </c>
      <c r="C75" s="822" t="s">
        <v>1687</v>
      </c>
      <c r="D75" s="822" t="s">
        <v>1688</v>
      </c>
      <c r="E75" s="822" t="s">
        <v>1689</v>
      </c>
      <c r="F75" s="831"/>
      <c r="G75" s="831"/>
      <c r="H75" s="827">
        <v>0</v>
      </c>
      <c r="I75" s="831">
        <v>1</v>
      </c>
      <c r="J75" s="831">
        <v>93.75</v>
      </c>
      <c r="K75" s="827">
        <v>1</v>
      </c>
      <c r="L75" s="831">
        <v>1</v>
      </c>
      <c r="M75" s="832">
        <v>93.75</v>
      </c>
    </row>
    <row r="76" spans="1:13" ht="14.45" customHeight="1" x14ac:dyDescent="0.2">
      <c r="A76" s="821" t="s">
        <v>2056</v>
      </c>
      <c r="B76" s="822" t="s">
        <v>1686</v>
      </c>
      <c r="C76" s="822" t="s">
        <v>2344</v>
      </c>
      <c r="D76" s="822" t="s">
        <v>2345</v>
      </c>
      <c r="E76" s="822" t="s">
        <v>2346</v>
      </c>
      <c r="F76" s="831"/>
      <c r="G76" s="831"/>
      <c r="H76" s="827">
        <v>0</v>
      </c>
      <c r="I76" s="831">
        <v>3</v>
      </c>
      <c r="J76" s="831">
        <v>361.83</v>
      </c>
      <c r="K76" s="827">
        <v>1</v>
      </c>
      <c r="L76" s="831">
        <v>3</v>
      </c>
      <c r="M76" s="832">
        <v>361.83</v>
      </c>
    </row>
    <row r="77" spans="1:13" ht="14.45" customHeight="1" x14ac:dyDescent="0.2">
      <c r="A77" s="821" t="s">
        <v>2056</v>
      </c>
      <c r="B77" s="822" t="s">
        <v>1692</v>
      </c>
      <c r="C77" s="822" t="s">
        <v>1693</v>
      </c>
      <c r="D77" s="822" t="s">
        <v>858</v>
      </c>
      <c r="E77" s="822" t="s">
        <v>1694</v>
      </c>
      <c r="F77" s="831"/>
      <c r="G77" s="831"/>
      <c r="H77" s="827">
        <v>0</v>
      </c>
      <c r="I77" s="831">
        <v>2</v>
      </c>
      <c r="J77" s="831">
        <v>2771.24</v>
      </c>
      <c r="K77" s="827">
        <v>1</v>
      </c>
      <c r="L77" s="831">
        <v>2</v>
      </c>
      <c r="M77" s="832">
        <v>2771.24</v>
      </c>
    </row>
    <row r="78" spans="1:13" ht="14.45" customHeight="1" x14ac:dyDescent="0.2">
      <c r="A78" s="821" t="s">
        <v>2056</v>
      </c>
      <c r="B78" s="822" t="s">
        <v>1692</v>
      </c>
      <c r="C78" s="822" t="s">
        <v>1705</v>
      </c>
      <c r="D78" s="822" t="s">
        <v>852</v>
      </c>
      <c r="E78" s="822" t="s">
        <v>1706</v>
      </c>
      <c r="F78" s="831"/>
      <c r="G78" s="831"/>
      <c r="H78" s="827">
        <v>0</v>
      </c>
      <c r="I78" s="831">
        <v>1</v>
      </c>
      <c r="J78" s="831">
        <v>490.89</v>
      </c>
      <c r="K78" s="827">
        <v>1</v>
      </c>
      <c r="L78" s="831">
        <v>1</v>
      </c>
      <c r="M78" s="832">
        <v>490.89</v>
      </c>
    </row>
    <row r="79" spans="1:13" ht="14.45" customHeight="1" x14ac:dyDescent="0.2">
      <c r="A79" s="821" t="s">
        <v>2056</v>
      </c>
      <c r="B79" s="822" t="s">
        <v>1692</v>
      </c>
      <c r="C79" s="822" t="s">
        <v>1695</v>
      </c>
      <c r="D79" s="822" t="s">
        <v>858</v>
      </c>
      <c r="E79" s="822" t="s">
        <v>1696</v>
      </c>
      <c r="F79" s="831"/>
      <c r="G79" s="831"/>
      <c r="H79" s="827">
        <v>0</v>
      </c>
      <c r="I79" s="831">
        <v>3</v>
      </c>
      <c r="J79" s="831">
        <v>5542.47</v>
      </c>
      <c r="K79" s="827">
        <v>1</v>
      </c>
      <c r="L79" s="831">
        <v>3</v>
      </c>
      <c r="M79" s="832">
        <v>5542.47</v>
      </c>
    </row>
    <row r="80" spans="1:13" ht="14.45" customHeight="1" x14ac:dyDescent="0.2">
      <c r="A80" s="821" t="s">
        <v>2056</v>
      </c>
      <c r="B80" s="822" t="s">
        <v>1692</v>
      </c>
      <c r="C80" s="822" t="s">
        <v>1697</v>
      </c>
      <c r="D80" s="822" t="s">
        <v>852</v>
      </c>
      <c r="E80" s="822" t="s">
        <v>1698</v>
      </c>
      <c r="F80" s="831"/>
      <c r="G80" s="831"/>
      <c r="H80" s="827">
        <v>0</v>
      </c>
      <c r="I80" s="831">
        <v>1</v>
      </c>
      <c r="J80" s="831">
        <v>923.74</v>
      </c>
      <c r="K80" s="827">
        <v>1</v>
      </c>
      <c r="L80" s="831">
        <v>1</v>
      </c>
      <c r="M80" s="832">
        <v>923.74</v>
      </c>
    </row>
    <row r="81" spans="1:13" ht="14.45" customHeight="1" x14ac:dyDescent="0.2">
      <c r="A81" s="821" t="s">
        <v>2056</v>
      </c>
      <c r="B81" s="822" t="s">
        <v>1707</v>
      </c>
      <c r="C81" s="822" t="s">
        <v>1708</v>
      </c>
      <c r="D81" s="822" t="s">
        <v>1709</v>
      </c>
      <c r="E81" s="822" t="s">
        <v>1710</v>
      </c>
      <c r="F81" s="831"/>
      <c r="G81" s="831"/>
      <c r="H81" s="827">
        <v>0</v>
      </c>
      <c r="I81" s="831">
        <v>8</v>
      </c>
      <c r="J81" s="831">
        <v>747.44</v>
      </c>
      <c r="K81" s="827">
        <v>1</v>
      </c>
      <c r="L81" s="831">
        <v>8</v>
      </c>
      <c r="M81" s="832">
        <v>747.44</v>
      </c>
    </row>
    <row r="82" spans="1:13" ht="14.45" customHeight="1" x14ac:dyDescent="0.2">
      <c r="A82" s="821" t="s">
        <v>2056</v>
      </c>
      <c r="B82" s="822" t="s">
        <v>1719</v>
      </c>
      <c r="C82" s="822" t="s">
        <v>1722</v>
      </c>
      <c r="D82" s="822" t="s">
        <v>742</v>
      </c>
      <c r="E82" s="822" t="s">
        <v>1723</v>
      </c>
      <c r="F82" s="831"/>
      <c r="G82" s="831"/>
      <c r="H82" s="827">
        <v>0</v>
      </c>
      <c r="I82" s="831">
        <v>9</v>
      </c>
      <c r="J82" s="831">
        <v>720.09</v>
      </c>
      <c r="K82" s="827">
        <v>1</v>
      </c>
      <c r="L82" s="831">
        <v>9</v>
      </c>
      <c r="M82" s="832">
        <v>720.09</v>
      </c>
    </row>
    <row r="83" spans="1:13" ht="14.45" customHeight="1" x14ac:dyDescent="0.2">
      <c r="A83" s="821" t="s">
        <v>2056</v>
      </c>
      <c r="B83" s="822" t="s">
        <v>1729</v>
      </c>
      <c r="C83" s="822" t="s">
        <v>1944</v>
      </c>
      <c r="D83" s="822" t="s">
        <v>860</v>
      </c>
      <c r="E83" s="822" t="s">
        <v>1945</v>
      </c>
      <c r="F83" s="831"/>
      <c r="G83" s="831"/>
      <c r="H83" s="827">
        <v>0</v>
      </c>
      <c r="I83" s="831">
        <v>4</v>
      </c>
      <c r="J83" s="831">
        <v>170.04</v>
      </c>
      <c r="K83" s="827">
        <v>1</v>
      </c>
      <c r="L83" s="831">
        <v>4</v>
      </c>
      <c r="M83" s="832">
        <v>170.04</v>
      </c>
    </row>
    <row r="84" spans="1:13" ht="14.45" customHeight="1" x14ac:dyDescent="0.2">
      <c r="A84" s="821" t="s">
        <v>2056</v>
      </c>
      <c r="B84" s="822" t="s">
        <v>1729</v>
      </c>
      <c r="C84" s="822" t="s">
        <v>1732</v>
      </c>
      <c r="D84" s="822" t="s">
        <v>860</v>
      </c>
      <c r="E84" s="822" t="s">
        <v>1733</v>
      </c>
      <c r="F84" s="831"/>
      <c r="G84" s="831"/>
      <c r="H84" s="827">
        <v>0</v>
      </c>
      <c r="I84" s="831">
        <v>4</v>
      </c>
      <c r="J84" s="831">
        <v>340.08</v>
      </c>
      <c r="K84" s="827">
        <v>1</v>
      </c>
      <c r="L84" s="831">
        <v>4</v>
      </c>
      <c r="M84" s="832">
        <v>340.08</v>
      </c>
    </row>
    <row r="85" spans="1:13" ht="14.45" customHeight="1" x14ac:dyDescent="0.2">
      <c r="A85" s="821" t="s">
        <v>2056</v>
      </c>
      <c r="B85" s="822" t="s">
        <v>1743</v>
      </c>
      <c r="C85" s="822" t="s">
        <v>2089</v>
      </c>
      <c r="D85" s="822" t="s">
        <v>682</v>
      </c>
      <c r="E85" s="822" t="s">
        <v>2090</v>
      </c>
      <c r="F85" s="831">
        <v>1</v>
      </c>
      <c r="G85" s="831">
        <v>10.65</v>
      </c>
      <c r="H85" s="827">
        <v>1</v>
      </c>
      <c r="I85" s="831"/>
      <c r="J85" s="831"/>
      <c r="K85" s="827">
        <v>0</v>
      </c>
      <c r="L85" s="831">
        <v>1</v>
      </c>
      <c r="M85" s="832">
        <v>10.65</v>
      </c>
    </row>
    <row r="86" spans="1:13" ht="14.45" customHeight="1" x14ac:dyDescent="0.2">
      <c r="A86" s="821" t="s">
        <v>2056</v>
      </c>
      <c r="B86" s="822" t="s">
        <v>1743</v>
      </c>
      <c r="C86" s="822" t="s">
        <v>2277</v>
      </c>
      <c r="D86" s="822" t="s">
        <v>682</v>
      </c>
      <c r="E86" s="822" t="s">
        <v>2278</v>
      </c>
      <c r="F86" s="831">
        <v>2</v>
      </c>
      <c r="G86" s="831">
        <v>234.06</v>
      </c>
      <c r="H86" s="827">
        <v>1</v>
      </c>
      <c r="I86" s="831"/>
      <c r="J86" s="831"/>
      <c r="K86" s="827">
        <v>0</v>
      </c>
      <c r="L86" s="831">
        <v>2</v>
      </c>
      <c r="M86" s="832">
        <v>234.06</v>
      </c>
    </row>
    <row r="87" spans="1:13" ht="14.45" customHeight="1" x14ac:dyDescent="0.2">
      <c r="A87" s="821" t="s">
        <v>2056</v>
      </c>
      <c r="B87" s="822" t="s">
        <v>1743</v>
      </c>
      <c r="C87" s="822" t="s">
        <v>2118</v>
      </c>
      <c r="D87" s="822" t="s">
        <v>682</v>
      </c>
      <c r="E87" s="822" t="s">
        <v>683</v>
      </c>
      <c r="F87" s="831">
        <v>2</v>
      </c>
      <c r="G87" s="831">
        <v>117.04</v>
      </c>
      <c r="H87" s="827">
        <v>1</v>
      </c>
      <c r="I87" s="831"/>
      <c r="J87" s="831"/>
      <c r="K87" s="827">
        <v>0</v>
      </c>
      <c r="L87" s="831">
        <v>2</v>
      </c>
      <c r="M87" s="832">
        <v>117.04</v>
      </c>
    </row>
    <row r="88" spans="1:13" ht="14.45" customHeight="1" x14ac:dyDescent="0.2">
      <c r="A88" s="821" t="s">
        <v>2056</v>
      </c>
      <c r="B88" s="822" t="s">
        <v>1748</v>
      </c>
      <c r="C88" s="822" t="s">
        <v>1749</v>
      </c>
      <c r="D88" s="822" t="s">
        <v>1750</v>
      </c>
      <c r="E88" s="822" t="s">
        <v>1751</v>
      </c>
      <c r="F88" s="831"/>
      <c r="G88" s="831"/>
      <c r="H88" s="827">
        <v>0</v>
      </c>
      <c r="I88" s="831">
        <v>2</v>
      </c>
      <c r="J88" s="831">
        <v>458.76</v>
      </c>
      <c r="K88" s="827">
        <v>1</v>
      </c>
      <c r="L88" s="831">
        <v>2</v>
      </c>
      <c r="M88" s="832">
        <v>458.76</v>
      </c>
    </row>
    <row r="89" spans="1:13" ht="14.45" customHeight="1" x14ac:dyDescent="0.2">
      <c r="A89" s="821" t="s">
        <v>2056</v>
      </c>
      <c r="B89" s="822" t="s">
        <v>1752</v>
      </c>
      <c r="C89" s="822" t="s">
        <v>1758</v>
      </c>
      <c r="D89" s="822" t="s">
        <v>695</v>
      </c>
      <c r="E89" s="822" t="s">
        <v>698</v>
      </c>
      <c r="F89" s="831"/>
      <c r="G89" s="831"/>
      <c r="H89" s="827">
        <v>0</v>
      </c>
      <c r="I89" s="831">
        <v>11</v>
      </c>
      <c r="J89" s="831">
        <v>193.15999999999997</v>
      </c>
      <c r="K89" s="827">
        <v>1</v>
      </c>
      <c r="L89" s="831">
        <v>11</v>
      </c>
      <c r="M89" s="832">
        <v>193.15999999999997</v>
      </c>
    </row>
    <row r="90" spans="1:13" ht="14.45" customHeight="1" x14ac:dyDescent="0.2">
      <c r="A90" s="821" t="s">
        <v>2056</v>
      </c>
      <c r="B90" s="822" t="s">
        <v>1752</v>
      </c>
      <c r="C90" s="822" t="s">
        <v>1759</v>
      </c>
      <c r="D90" s="822" t="s">
        <v>695</v>
      </c>
      <c r="E90" s="822" t="s">
        <v>733</v>
      </c>
      <c r="F90" s="831"/>
      <c r="G90" s="831"/>
      <c r="H90" s="827">
        <v>0</v>
      </c>
      <c r="I90" s="831">
        <v>5</v>
      </c>
      <c r="J90" s="831">
        <v>585.15</v>
      </c>
      <c r="K90" s="827">
        <v>1</v>
      </c>
      <c r="L90" s="831">
        <v>5</v>
      </c>
      <c r="M90" s="832">
        <v>585.15</v>
      </c>
    </row>
    <row r="91" spans="1:13" ht="14.45" customHeight="1" x14ac:dyDescent="0.2">
      <c r="A91" s="821" t="s">
        <v>2056</v>
      </c>
      <c r="B91" s="822" t="s">
        <v>1952</v>
      </c>
      <c r="C91" s="822" t="s">
        <v>2174</v>
      </c>
      <c r="D91" s="822" t="s">
        <v>1954</v>
      </c>
      <c r="E91" s="822" t="s">
        <v>2175</v>
      </c>
      <c r="F91" s="831"/>
      <c r="G91" s="831"/>
      <c r="H91" s="827">
        <v>0</v>
      </c>
      <c r="I91" s="831">
        <v>1</v>
      </c>
      <c r="J91" s="831">
        <v>93.27</v>
      </c>
      <c r="K91" s="827">
        <v>1</v>
      </c>
      <c r="L91" s="831">
        <v>1</v>
      </c>
      <c r="M91" s="832">
        <v>93.27</v>
      </c>
    </row>
    <row r="92" spans="1:13" ht="14.45" customHeight="1" x14ac:dyDescent="0.2">
      <c r="A92" s="821" t="s">
        <v>2056</v>
      </c>
      <c r="B92" s="822" t="s">
        <v>1952</v>
      </c>
      <c r="C92" s="822" t="s">
        <v>1953</v>
      </c>
      <c r="D92" s="822" t="s">
        <v>1954</v>
      </c>
      <c r="E92" s="822" t="s">
        <v>1955</v>
      </c>
      <c r="F92" s="831"/>
      <c r="G92" s="831"/>
      <c r="H92" s="827">
        <v>0</v>
      </c>
      <c r="I92" s="831">
        <v>1</v>
      </c>
      <c r="J92" s="831">
        <v>186.55</v>
      </c>
      <c r="K92" s="827">
        <v>1</v>
      </c>
      <c r="L92" s="831">
        <v>1</v>
      </c>
      <c r="M92" s="832">
        <v>186.55</v>
      </c>
    </row>
    <row r="93" spans="1:13" ht="14.45" customHeight="1" x14ac:dyDescent="0.2">
      <c r="A93" s="821" t="s">
        <v>2056</v>
      </c>
      <c r="B93" s="822" t="s">
        <v>1952</v>
      </c>
      <c r="C93" s="822" t="s">
        <v>2176</v>
      </c>
      <c r="D93" s="822" t="s">
        <v>1954</v>
      </c>
      <c r="E93" s="822" t="s">
        <v>1773</v>
      </c>
      <c r="F93" s="831"/>
      <c r="G93" s="831"/>
      <c r="H93" s="827">
        <v>0</v>
      </c>
      <c r="I93" s="831">
        <v>1</v>
      </c>
      <c r="J93" s="831">
        <v>31.09</v>
      </c>
      <c r="K93" s="827">
        <v>1</v>
      </c>
      <c r="L93" s="831">
        <v>1</v>
      </c>
      <c r="M93" s="832">
        <v>31.09</v>
      </c>
    </row>
    <row r="94" spans="1:13" ht="14.45" customHeight="1" x14ac:dyDescent="0.2">
      <c r="A94" s="821" t="s">
        <v>2056</v>
      </c>
      <c r="B94" s="822" t="s">
        <v>1761</v>
      </c>
      <c r="C94" s="822" t="s">
        <v>1762</v>
      </c>
      <c r="D94" s="822" t="s">
        <v>1763</v>
      </c>
      <c r="E94" s="822" t="s">
        <v>1764</v>
      </c>
      <c r="F94" s="831"/>
      <c r="G94" s="831"/>
      <c r="H94" s="827">
        <v>0</v>
      </c>
      <c r="I94" s="831">
        <v>2</v>
      </c>
      <c r="J94" s="831">
        <v>103.66</v>
      </c>
      <c r="K94" s="827">
        <v>1</v>
      </c>
      <c r="L94" s="831">
        <v>2</v>
      </c>
      <c r="M94" s="832">
        <v>103.66</v>
      </c>
    </row>
    <row r="95" spans="1:13" ht="14.45" customHeight="1" x14ac:dyDescent="0.2">
      <c r="A95" s="821" t="s">
        <v>2056</v>
      </c>
      <c r="B95" s="822" t="s">
        <v>1761</v>
      </c>
      <c r="C95" s="822" t="s">
        <v>2284</v>
      </c>
      <c r="D95" s="822" t="s">
        <v>1763</v>
      </c>
      <c r="E95" s="822" t="s">
        <v>2285</v>
      </c>
      <c r="F95" s="831"/>
      <c r="G95" s="831"/>
      <c r="H95" s="827">
        <v>0</v>
      </c>
      <c r="I95" s="831">
        <v>1</v>
      </c>
      <c r="J95" s="831">
        <v>103.64</v>
      </c>
      <c r="K95" s="827">
        <v>1</v>
      </c>
      <c r="L95" s="831">
        <v>1</v>
      </c>
      <c r="M95" s="832">
        <v>103.64</v>
      </c>
    </row>
    <row r="96" spans="1:13" ht="14.45" customHeight="1" x14ac:dyDescent="0.2">
      <c r="A96" s="821" t="s">
        <v>2056</v>
      </c>
      <c r="B96" s="822" t="s">
        <v>3245</v>
      </c>
      <c r="C96" s="822" t="s">
        <v>2341</v>
      </c>
      <c r="D96" s="822" t="s">
        <v>2342</v>
      </c>
      <c r="E96" s="822" t="s">
        <v>2343</v>
      </c>
      <c r="F96" s="831"/>
      <c r="G96" s="831"/>
      <c r="H96" s="827">
        <v>0</v>
      </c>
      <c r="I96" s="831">
        <v>1</v>
      </c>
      <c r="J96" s="831">
        <v>152.21</v>
      </c>
      <c r="K96" s="827">
        <v>1</v>
      </c>
      <c r="L96" s="831">
        <v>1</v>
      </c>
      <c r="M96" s="832">
        <v>152.21</v>
      </c>
    </row>
    <row r="97" spans="1:13" ht="14.45" customHeight="1" x14ac:dyDescent="0.2">
      <c r="A97" s="821" t="s">
        <v>2056</v>
      </c>
      <c r="B97" s="822" t="s">
        <v>1765</v>
      </c>
      <c r="C97" s="822" t="s">
        <v>2077</v>
      </c>
      <c r="D97" s="822" t="s">
        <v>1049</v>
      </c>
      <c r="E97" s="822" t="s">
        <v>2078</v>
      </c>
      <c r="F97" s="831"/>
      <c r="G97" s="831"/>
      <c r="H97" s="827">
        <v>0</v>
      </c>
      <c r="I97" s="831">
        <v>2</v>
      </c>
      <c r="J97" s="831">
        <v>68.94</v>
      </c>
      <c r="K97" s="827">
        <v>1</v>
      </c>
      <c r="L97" s="831">
        <v>2</v>
      </c>
      <c r="M97" s="832">
        <v>68.94</v>
      </c>
    </row>
    <row r="98" spans="1:13" ht="14.45" customHeight="1" x14ac:dyDescent="0.2">
      <c r="A98" s="821" t="s">
        <v>2056</v>
      </c>
      <c r="B98" s="822" t="s">
        <v>1765</v>
      </c>
      <c r="C98" s="822" t="s">
        <v>1766</v>
      </c>
      <c r="D98" s="822" t="s">
        <v>1049</v>
      </c>
      <c r="E98" s="822" t="s">
        <v>1767</v>
      </c>
      <c r="F98" s="831"/>
      <c r="G98" s="831"/>
      <c r="H98" s="827">
        <v>0</v>
      </c>
      <c r="I98" s="831">
        <v>2</v>
      </c>
      <c r="J98" s="831">
        <v>206.8</v>
      </c>
      <c r="K98" s="827">
        <v>1</v>
      </c>
      <c r="L98" s="831">
        <v>2</v>
      </c>
      <c r="M98" s="832">
        <v>206.8</v>
      </c>
    </row>
    <row r="99" spans="1:13" ht="14.45" customHeight="1" x14ac:dyDescent="0.2">
      <c r="A99" s="821" t="s">
        <v>2056</v>
      </c>
      <c r="B99" s="822" t="s">
        <v>1765</v>
      </c>
      <c r="C99" s="822" t="s">
        <v>2291</v>
      </c>
      <c r="D99" s="822" t="s">
        <v>1417</v>
      </c>
      <c r="E99" s="822" t="s">
        <v>2292</v>
      </c>
      <c r="F99" s="831"/>
      <c r="G99" s="831"/>
      <c r="H99" s="827">
        <v>0</v>
      </c>
      <c r="I99" s="831">
        <v>3</v>
      </c>
      <c r="J99" s="831">
        <v>620.34</v>
      </c>
      <c r="K99" s="827">
        <v>1</v>
      </c>
      <c r="L99" s="831">
        <v>3</v>
      </c>
      <c r="M99" s="832">
        <v>620.34</v>
      </c>
    </row>
    <row r="100" spans="1:13" ht="14.45" customHeight="1" x14ac:dyDescent="0.2">
      <c r="A100" s="821" t="s">
        <v>2056</v>
      </c>
      <c r="B100" s="822" t="s">
        <v>1768</v>
      </c>
      <c r="C100" s="822" t="s">
        <v>2305</v>
      </c>
      <c r="D100" s="822" t="s">
        <v>1770</v>
      </c>
      <c r="E100" s="822" t="s">
        <v>1764</v>
      </c>
      <c r="F100" s="831"/>
      <c r="G100" s="831"/>
      <c r="H100" s="827">
        <v>0</v>
      </c>
      <c r="I100" s="831">
        <v>3</v>
      </c>
      <c r="J100" s="831">
        <v>689.28</v>
      </c>
      <c r="K100" s="827">
        <v>1</v>
      </c>
      <c r="L100" s="831">
        <v>3</v>
      </c>
      <c r="M100" s="832">
        <v>689.28</v>
      </c>
    </row>
    <row r="101" spans="1:13" ht="14.45" customHeight="1" x14ac:dyDescent="0.2">
      <c r="A101" s="821" t="s">
        <v>2056</v>
      </c>
      <c r="B101" s="822" t="s">
        <v>3246</v>
      </c>
      <c r="C101" s="822" t="s">
        <v>2267</v>
      </c>
      <c r="D101" s="822" t="s">
        <v>2268</v>
      </c>
      <c r="E101" s="822" t="s">
        <v>2269</v>
      </c>
      <c r="F101" s="831"/>
      <c r="G101" s="831"/>
      <c r="H101" s="827">
        <v>0</v>
      </c>
      <c r="I101" s="831">
        <v>1</v>
      </c>
      <c r="J101" s="831">
        <v>118.65</v>
      </c>
      <c r="K101" s="827">
        <v>1</v>
      </c>
      <c r="L101" s="831">
        <v>1</v>
      </c>
      <c r="M101" s="832">
        <v>118.65</v>
      </c>
    </row>
    <row r="102" spans="1:13" ht="14.45" customHeight="1" x14ac:dyDescent="0.2">
      <c r="A102" s="821" t="s">
        <v>2056</v>
      </c>
      <c r="B102" s="822" t="s">
        <v>3246</v>
      </c>
      <c r="C102" s="822" t="s">
        <v>2270</v>
      </c>
      <c r="D102" s="822" t="s">
        <v>2271</v>
      </c>
      <c r="E102" s="822" t="s">
        <v>2272</v>
      </c>
      <c r="F102" s="831"/>
      <c r="G102" s="831"/>
      <c r="H102" s="827">
        <v>0</v>
      </c>
      <c r="I102" s="831">
        <v>2</v>
      </c>
      <c r="J102" s="831">
        <v>474.62</v>
      </c>
      <c r="K102" s="827">
        <v>1</v>
      </c>
      <c r="L102" s="831">
        <v>2</v>
      </c>
      <c r="M102" s="832">
        <v>474.62</v>
      </c>
    </row>
    <row r="103" spans="1:13" ht="14.45" customHeight="1" x14ac:dyDescent="0.2">
      <c r="A103" s="821" t="s">
        <v>2056</v>
      </c>
      <c r="B103" s="822" t="s">
        <v>3247</v>
      </c>
      <c r="C103" s="822" t="s">
        <v>2333</v>
      </c>
      <c r="D103" s="822" t="s">
        <v>2334</v>
      </c>
      <c r="E103" s="822" t="s">
        <v>2335</v>
      </c>
      <c r="F103" s="831"/>
      <c r="G103" s="831"/>
      <c r="H103" s="827">
        <v>0</v>
      </c>
      <c r="I103" s="831">
        <v>1</v>
      </c>
      <c r="J103" s="831">
        <v>345.69</v>
      </c>
      <c r="K103" s="827">
        <v>1</v>
      </c>
      <c r="L103" s="831">
        <v>1</v>
      </c>
      <c r="M103" s="832">
        <v>345.69</v>
      </c>
    </row>
    <row r="104" spans="1:13" ht="14.45" customHeight="1" x14ac:dyDescent="0.2">
      <c r="A104" s="821" t="s">
        <v>2056</v>
      </c>
      <c r="B104" s="822" t="s">
        <v>3248</v>
      </c>
      <c r="C104" s="822" t="s">
        <v>2329</v>
      </c>
      <c r="D104" s="822" t="s">
        <v>2330</v>
      </c>
      <c r="E104" s="822" t="s">
        <v>2331</v>
      </c>
      <c r="F104" s="831"/>
      <c r="G104" s="831"/>
      <c r="H104" s="827">
        <v>0</v>
      </c>
      <c r="I104" s="831">
        <v>4</v>
      </c>
      <c r="J104" s="831">
        <v>527.44000000000005</v>
      </c>
      <c r="K104" s="827">
        <v>1</v>
      </c>
      <c r="L104" s="831">
        <v>4</v>
      </c>
      <c r="M104" s="832">
        <v>527.44000000000005</v>
      </c>
    </row>
    <row r="105" spans="1:13" ht="14.45" customHeight="1" x14ac:dyDescent="0.2">
      <c r="A105" s="821" t="s">
        <v>2056</v>
      </c>
      <c r="B105" s="822" t="s">
        <v>1778</v>
      </c>
      <c r="C105" s="822" t="s">
        <v>1956</v>
      </c>
      <c r="D105" s="822" t="s">
        <v>1783</v>
      </c>
      <c r="E105" s="822" t="s">
        <v>1957</v>
      </c>
      <c r="F105" s="831"/>
      <c r="G105" s="831"/>
      <c r="H105" s="827">
        <v>0</v>
      </c>
      <c r="I105" s="831">
        <v>7</v>
      </c>
      <c r="J105" s="831">
        <v>1543.71</v>
      </c>
      <c r="K105" s="827">
        <v>1</v>
      </c>
      <c r="L105" s="831">
        <v>7</v>
      </c>
      <c r="M105" s="832">
        <v>1543.71</v>
      </c>
    </row>
    <row r="106" spans="1:13" ht="14.45" customHeight="1" x14ac:dyDescent="0.2">
      <c r="A106" s="821" t="s">
        <v>2056</v>
      </c>
      <c r="B106" s="822" t="s">
        <v>1778</v>
      </c>
      <c r="C106" s="822" t="s">
        <v>1779</v>
      </c>
      <c r="D106" s="822" t="s">
        <v>1780</v>
      </c>
      <c r="E106" s="822" t="s">
        <v>1781</v>
      </c>
      <c r="F106" s="831"/>
      <c r="G106" s="831"/>
      <c r="H106" s="827">
        <v>0</v>
      </c>
      <c r="I106" s="831">
        <v>3</v>
      </c>
      <c r="J106" s="831">
        <v>724.46999999999991</v>
      </c>
      <c r="K106" s="827">
        <v>1</v>
      </c>
      <c r="L106" s="831">
        <v>3</v>
      </c>
      <c r="M106" s="832">
        <v>724.46999999999991</v>
      </c>
    </row>
    <row r="107" spans="1:13" ht="14.45" customHeight="1" x14ac:dyDescent="0.2">
      <c r="A107" s="821" t="s">
        <v>2056</v>
      </c>
      <c r="B107" s="822" t="s">
        <v>1795</v>
      </c>
      <c r="C107" s="822" t="s">
        <v>2362</v>
      </c>
      <c r="D107" s="822" t="s">
        <v>831</v>
      </c>
      <c r="E107" s="822" t="s">
        <v>834</v>
      </c>
      <c r="F107" s="831">
        <v>1</v>
      </c>
      <c r="G107" s="831">
        <v>63.14</v>
      </c>
      <c r="H107" s="827">
        <v>1</v>
      </c>
      <c r="I107" s="831"/>
      <c r="J107" s="831"/>
      <c r="K107" s="827">
        <v>0</v>
      </c>
      <c r="L107" s="831">
        <v>1</v>
      </c>
      <c r="M107" s="832">
        <v>63.14</v>
      </c>
    </row>
    <row r="108" spans="1:13" ht="14.45" customHeight="1" x14ac:dyDescent="0.2">
      <c r="A108" s="821" t="s">
        <v>2056</v>
      </c>
      <c r="B108" s="822" t="s">
        <v>1795</v>
      </c>
      <c r="C108" s="822" t="s">
        <v>2363</v>
      </c>
      <c r="D108" s="822" t="s">
        <v>831</v>
      </c>
      <c r="E108" s="822" t="s">
        <v>1803</v>
      </c>
      <c r="F108" s="831">
        <v>1</v>
      </c>
      <c r="G108" s="831">
        <v>49.08</v>
      </c>
      <c r="H108" s="827">
        <v>1</v>
      </c>
      <c r="I108" s="831"/>
      <c r="J108" s="831"/>
      <c r="K108" s="827">
        <v>0</v>
      </c>
      <c r="L108" s="831">
        <v>1</v>
      </c>
      <c r="M108" s="832">
        <v>49.08</v>
      </c>
    </row>
    <row r="109" spans="1:13" ht="14.45" customHeight="1" x14ac:dyDescent="0.2">
      <c r="A109" s="821" t="s">
        <v>2056</v>
      </c>
      <c r="B109" s="822" t="s">
        <v>1795</v>
      </c>
      <c r="C109" s="822" t="s">
        <v>2364</v>
      </c>
      <c r="D109" s="822" t="s">
        <v>831</v>
      </c>
      <c r="E109" s="822" t="s">
        <v>833</v>
      </c>
      <c r="F109" s="831">
        <v>2</v>
      </c>
      <c r="G109" s="831">
        <v>168.36</v>
      </c>
      <c r="H109" s="827">
        <v>1</v>
      </c>
      <c r="I109" s="831"/>
      <c r="J109" s="831"/>
      <c r="K109" s="827">
        <v>0</v>
      </c>
      <c r="L109" s="831">
        <v>2</v>
      </c>
      <c r="M109" s="832">
        <v>168.36</v>
      </c>
    </row>
    <row r="110" spans="1:13" ht="14.45" customHeight="1" x14ac:dyDescent="0.2">
      <c r="A110" s="821" t="s">
        <v>2056</v>
      </c>
      <c r="B110" s="822" t="s">
        <v>1808</v>
      </c>
      <c r="C110" s="822" t="s">
        <v>1812</v>
      </c>
      <c r="D110" s="822" t="s">
        <v>1192</v>
      </c>
      <c r="E110" s="822" t="s">
        <v>1813</v>
      </c>
      <c r="F110" s="831"/>
      <c r="G110" s="831"/>
      <c r="H110" s="827">
        <v>0</v>
      </c>
      <c r="I110" s="831">
        <v>2</v>
      </c>
      <c r="J110" s="831">
        <v>308.72000000000003</v>
      </c>
      <c r="K110" s="827">
        <v>1</v>
      </c>
      <c r="L110" s="831">
        <v>2</v>
      </c>
      <c r="M110" s="832">
        <v>308.72000000000003</v>
      </c>
    </row>
    <row r="111" spans="1:13" ht="14.45" customHeight="1" x14ac:dyDescent="0.2">
      <c r="A111" s="821" t="s">
        <v>2056</v>
      </c>
      <c r="B111" s="822" t="s">
        <v>1814</v>
      </c>
      <c r="C111" s="822" t="s">
        <v>2195</v>
      </c>
      <c r="D111" s="822" t="s">
        <v>2196</v>
      </c>
      <c r="E111" s="822" t="s">
        <v>2194</v>
      </c>
      <c r="F111" s="831">
        <v>1</v>
      </c>
      <c r="G111" s="831">
        <v>134.44999999999999</v>
      </c>
      <c r="H111" s="827">
        <v>1</v>
      </c>
      <c r="I111" s="831"/>
      <c r="J111" s="831"/>
      <c r="K111" s="827">
        <v>0</v>
      </c>
      <c r="L111" s="831">
        <v>1</v>
      </c>
      <c r="M111" s="832">
        <v>134.44999999999999</v>
      </c>
    </row>
    <row r="112" spans="1:13" ht="14.45" customHeight="1" x14ac:dyDescent="0.2">
      <c r="A112" s="821" t="s">
        <v>2056</v>
      </c>
      <c r="B112" s="822" t="s">
        <v>3249</v>
      </c>
      <c r="C112" s="822" t="s">
        <v>2274</v>
      </c>
      <c r="D112" s="822" t="s">
        <v>2275</v>
      </c>
      <c r="E112" s="822" t="s">
        <v>2276</v>
      </c>
      <c r="F112" s="831"/>
      <c r="G112" s="831"/>
      <c r="H112" s="827">
        <v>0</v>
      </c>
      <c r="I112" s="831">
        <v>1</v>
      </c>
      <c r="J112" s="831">
        <v>140.96</v>
      </c>
      <c r="K112" s="827">
        <v>1</v>
      </c>
      <c r="L112" s="831">
        <v>1</v>
      </c>
      <c r="M112" s="832">
        <v>140.96</v>
      </c>
    </row>
    <row r="113" spans="1:13" ht="14.45" customHeight="1" x14ac:dyDescent="0.2">
      <c r="A113" s="821" t="s">
        <v>2056</v>
      </c>
      <c r="B113" s="822" t="s">
        <v>1852</v>
      </c>
      <c r="C113" s="822" t="s">
        <v>2169</v>
      </c>
      <c r="D113" s="822" t="s">
        <v>2170</v>
      </c>
      <c r="E113" s="822" t="s">
        <v>636</v>
      </c>
      <c r="F113" s="831">
        <v>3</v>
      </c>
      <c r="G113" s="831">
        <v>195.84</v>
      </c>
      <c r="H113" s="827">
        <v>1</v>
      </c>
      <c r="I113" s="831"/>
      <c r="J113" s="831"/>
      <c r="K113" s="827">
        <v>0</v>
      </c>
      <c r="L113" s="831">
        <v>3</v>
      </c>
      <c r="M113" s="832">
        <v>195.84</v>
      </c>
    </row>
    <row r="114" spans="1:13" ht="14.45" customHeight="1" x14ac:dyDescent="0.2">
      <c r="A114" s="821" t="s">
        <v>2056</v>
      </c>
      <c r="B114" s="822" t="s">
        <v>1852</v>
      </c>
      <c r="C114" s="822" t="s">
        <v>1854</v>
      </c>
      <c r="D114" s="822" t="s">
        <v>635</v>
      </c>
      <c r="E114" s="822" t="s">
        <v>636</v>
      </c>
      <c r="F114" s="831"/>
      <c r="G114" s="831"/>
      <c r="H114" s="827">
        <v>0</v>
      </c>
      <c r="I114" s="831">
        <v>3</v>
      </c>
      <c r="J114" s="831">
        <v>195.84</v>
      </c>
      <c r="K114" s="827">
        <v>1</v>
      </c>
      <c r="L114" s="831">
        <v>3</v>
      </c>
      <c r="M114" s="832">
        <v>195.84</v>
      </c>
    </row>
    <row r="115" spans="1:13" ht="14.45" customHeight="1" x14ac:dyDescent="0.2">
      <c r="A115" s="821" t="s">
        <v>2056</v>
      </c>
      <c r="B115" s="822" t="s">
        <v>1888</v>
      </c>
      <c r="C115" s="822" t="s">
        <v>2171</v>
      </c>
      <c r="D115" s="822" t="s">
        <v>1890</v>
      </c>
      <c r="E115" s="822" t="s">
        <v>2172</v>
      </c>
      <c r="F115" s="831"/>
      <c r="G115" s="831"/>
      <c r="H115" s="827">
        <v>0</v>
      </c>
      <c r="I115" s="831">
        <v>18</v>
      </c>
      <c r="J115" s="831">
        <v>842.58000000000015</v>
      </c>
      <c r="K115" s="827">
        <v>1</v>
      </c>
      <c r="L115" s="831">
        <v>18</v>
      </c>
      <c r="M115" s="832">
        <v>842.58000000000015</v>
      </c>
    </row>
    <row r="116" spans="1:13" ht="14.45" customHeight="1" x14ac:dyDescent="0.2">
      <c r="A116" s="821" t="s">
        <v>2056</v>
      </c>
      <c r="B116" s="822" t="s">
        <v>1888</v>
      </c>
      <c r="C116" s="822" t="s">
        <v>1889</v>
      </c>
      <c r="D116" s="822" t="s">
        <v>1890</v>
      </c>
      <c r="E116" s="822" t="s">
        <v>1891</v>
      </c>
      <c r="F116" s="831"/>
      <c r="G116" s="831"/>
      <c r="H116" s="827">
        <v>0</v>
      </c>
      <c r="I116" s="831">
        <v>14</v>
      </c>
      <c r="J116" s="831">
        <v>163.94000000000003</v>
      </c>
      <c r="K116" s="827">
        <v>1</v>
      </c>
      <c r="L116" s="831">
        <v>14</v>
      </c>
      <c r="M116" s="832">
        <v>163.94000000000003</v>
      </c>
    </row>
    <row r="117" spans="1:13" ht="14.45" customHeight="1" x14ac:dyDescent="0.2">
      <c r="A117" s="821" t="s">
        <v>2056</v>
      </c>
      <c r="B117" s="822" t="s">
        <v>1899</v>
      </c>
      <c r="C117" s="822" t="s">
        <v>1902</v>
      </c>
      <c r="D117" s="822" t="s">
        <v>1168</v>
      </c>
      <c r="E117" s="822" t="s">
        <v>1903</v>
      </c>
      <c r="F117" s="831"/>
      <c r="G117" s="831"/>
      <c r="H117" s="827"/>
      <c r="I117" s="831">
        <v>1</v>
      </c>
      <c r="J117" s="831">
        <v>0</v>
      </c>
      <c r="K117" s="827"/>
      <c r="L117" s="831">
        <v>1</v>
      </c>
      <c r="M117" s="832">
        <v>0</v>
      </c>
    </row>
    <row r="118" spans="1:13" ht="14.45" customHeight="1" x14ac:dyDescent="0.2">
      <c r="A118" s="821" t="s">
        <v>2056</v>
      </c>
      <c r="B118" s="822" t="s">
        <v>3250</v>
      </c>
      <c r="C118" s="822" t="s">
        <v>2207</v>
      </c>
      <c r="D118" s="822" t="s">
        <v>2208</v>
      </c>
      <c r="E118" s="822" t="s">
        <v>2209</v>
      </c>
      <c r="F118" s="831"/>
      <c r="G118" s="831"/>
      <c r="H118" s="827">
        <v>0</v>
      </c>
      <c r="I118" s="831">
        <v>1</v>
      </c>
      <c r="J118" s="831">
        <v>176.32</v>
      </c>
      <c r="K118" s="827">
        <v>1</v>
      </c>
      <c r="L118" s="831">
        <v>1</v>
      </c>
      <c r="M118" s="832">
        <v>176.32</v>
      </c>
    </row>
    <row r="119" spans="1:13" ht="14.45" customHeight="1" x14ac:dyDescent="0.2">
      <c r="A119" s="821" t="s">
        <v>2056</v>
      </c>
      <c r="B119" s="822" t="s">
        <v>1713</v>
      </c>
      <c r="C119" s="822" t="s">
        <v>2348</v>
      </c>
      <c r="D119" s="822" t="s">
        <v>1715</v>
      </c>
      <c r="E119" s="822" t="s">
        <v>2349</v>
      </c>
      <c r="F119" s="831"/>
      <c r="G119" s="831"/>
      <c r="H119" s="827">
        <v>0</v>
      </c>
      <c r="I119" s="831">
        <v>3</v>
      </c>
      <c r="J119" s="831">
        <v>14883.420000000002</v>
      </c>
      <c r="K119" s="827">
        <v>1</v>
      </c>
      <c r="L119" s="831">
        <v>3</v>
      </c>
      <c r="M119" s="832">
        <v>14883.420000000002</v>
      </c>
    </row>
    <row r="120" spans="1:13" ht="14.45" customHeight="1" x14ac:dyDescent="0.2">
      <c r="A120" s="821" t="s">
        <v>2056</v>
      </c>
      <c r="B120" s="822" t="s">
        <v>1713</v>
      </c>
      <c r="C120" s="822" t="s">
        <v>1714</v>
      </c>
      <c r="D120" s="822" t="s">
        <v>1715</v>
      </c>
      <c r="E120" s="822" t="s">
        <v>1716</v>
      </c>
      <c r="F120" s="831"/>
      <c r="G120" s="831"/>
      <c r="H120" s="827">
        <v>0</v>
      </c>
      <c r="I120" s="831">
        <v>3</v>
      </c>
      <c r="J120" s="831">
        <v>8009.25</v>
      </c>
      <c r="K120" s="827">
        <v>1</v>
      </c>
      <c r="L120" s="831">
        <v>3</v>
      </c>
      <c r="M120" s="832">
        <v>8009.25</v>
      </c>
    </row>
    <row r="121" spans="1:13" ht="14.45" customHeight="1" x14ac:dyDescent="0.2">
      <c r="A121" s="821" t="s">
        <v>2056</v>
      </c>
      <c r="B121" s="822" t="s">
        <v>1665</v>
      </c>
      <c r="C121" s="822" t="s">
        <v>2351</v>
      </c>
      <c r="D121" s="822" t="s">
        <v>936</v>
      </c>
      <c r="E121" s="822" t="s">
        <v>2352</v>
      </c>
      <c r="F121" s="831"/>
      <c r="G121" s="831"/>
      <c r="H121" s="827">
        <v>0</v>
      </c>
      <c r="I121" s="831">
        <v>2</v>
      </c>
      <c r="J121" s="831">
        <v>828.14</v>
      </c>
      <c r="K121" s="827">
        <v>1</v>
      </c>
      <c r="L121" s="831">
        <v>2</v>
      </c>
      <c r="M121" s="832">
        <v>828.14</v>
      </c>
    </row>
    <row r="122" spans="1:13" ht="14.45" customHeight="1" x14ac:dyDescent="0.2">
      <c r="A122" s="821" t="s">
        <v>2057</v>
      </c>
      <c r="B122" s="822" t="s">
        <v>1660</v>
      </c>
      <c r="C122" s="822" t="s">
        <v>2428</v>
      </c>
      <c r="D122" s="822" t="s">
        <v>2429</v>
      </c>
      <c r="E122" s="822" t="s">
        <v>2430</v>
      </c>
      <c r="F122" s="831">
        <v>1</v>
      </c>
      <c r="G122" s="831">
        <v>29.33</v>
      </c>
      <c r="H122" s="827">
        <v>1</v>
      </c>
      <c r="I122" s="831"/>
      <c r="J122" s="831"/>
      <c r="K122" s="827">
        <v>0</v>
      </c>
      <c r="L122" s="831">
        <v>1</v>
      </c>
      <c r="M122" s="832">
        <v>29.33</v>
      </c>
    </row>
    <row r="123" spans="1:13" ht="14.45" customHeight="1" x14ac:dyDescent="0.2">
      <c r="A123" s="821" t="s">
        <v>2057</v>
      </c>
      <c r="B123" s="822" t="s">
        <v>1672</v>
      </c>
      <c r="C123" s="822" t="s">
        <v>3122</v>
      </c>
      <c r="D123" s="822" t="s">
        <v>3123</v>
      </c>
      <c r="E123" s="822" t="s">
        <v>2470</v>
      </c>
      <c r="F123" s="831">
        <v>1</v>
      </c>
      <c r="G123" s="831">
        <v>43.21</v>
      </c>
      <c r="H123" s="827">
        <v>1</v>
      </c>
      <c r="I123" s="831"/>
      <c r="J123" s="831"/>
      <c r="K123" s="827">
        <v>0</v>
      </c>
      <c r="L123" s="831">
        <v>1</v>
      </c>
      <c r="M123" s="832">
        <v>43.21</v>
      </c>
    </row>
    <row r="124" spans="1:13" ht="14.45" customHeight="1" x14ac:dyDescent="0.2">
      <c r="A124" s="821" t="s">
        <v>2057</v>
      </c>
      <c r="B124" s="822" t="s">
        <v>1672</v>
      </c>
      <c r="C124" s="822" t="s">
        <v>1677</v>
      </c>
      <c r="D124" s="822" t="s">
        <v>1674</v>
      </c>
      <c r="E124" s="822" t="s">
        <v>1678</v>
      </c>
      <c r="F124" s="831"/>
      <c r="G124" s="831"/>
      <c r="H124" s="827">
        <v>0</v>
      </c>
      <c r="I124" s="831">
        <v>1</v>
      </c>
      <c r="J124" s="831">
        <v>43.21</v>
      </c>
      <c r="K124" s="827">
        <v>1</v>
      </c>
      <c r="L124" s="831">
        <v>1</v>
      </c>
      <c r="M124" s="832">
        <v>43.21</v>
      </c>
    </row>
    <row r="125" spans="1:13" ht="14.45" customHeight="1" x14ac:dyDescent="0.2">
      <c r="A125" s="821" t="s">
        <v>2057</v>
      </c>
      <c r="B125" s="822" t="s">
        <v>1681</v>
      </c>
      <c r="C125" s="822" t="s">
        <v>1682</v>
      </c>
      <c r="D125" s="822" t="s">
        <v>1683</v>
      </c>
      <c r="E125" s="822" t="s">
        <v>1684</v>
      </c>
      <c r="F125" s="831"/>
      <c r="G125" s="831"/>
      <c r="H125" s="827">
        <v>0</v>
      </c>
      <c r="I125" s="831">
        <v>1</v>
      </c>
      <c r="J125" s="831">
        <v>20.83</v>
      </c>
      <c r="K125" s="827">
        <v>1</v>
      </c>
      <c r="L125" s="831">
        <v>1</v>
      </c>
      <c r="M125" s="832">
        <v>20.83</v>
      </c>
    </row>
    <row r="126" spans="1:13" ht="14.45" customHeight="1" x14ac:dyDescent="0.2">
      <c r="A126" s="821" t="s">
        <v>2057</v>
      </c>
      <c r="B126" s="822" t="s">
        <v>1686</v>
      </c>
      <c r="C126" s="822" t="s">
        <v>1687</v>
      </c>
      <c r="D126" s="822" t="s">
        <v>1688</v>
      </c>
      <c r="E126" s="822" t="s">
        <v>1689</v>
      </c>
      <c r="F126" s="831"/>
      <c r="G126" s="831"/>
      <c r="H126" s="827">
        <v>0</v>
      </c>
      <c r="I126" s="831">
        <v>1</v>
      </c>
      <c r="J126" s="831">
        <v>93.75</v>
      </c>
      <c r="K126" s="827">
        <v>1</v>
      </c>
      <c r="L126" s="831">
        <v>1</v>
      </c>
      <c r="M126" s="832">
        <v>93.75</v>
      </c>
    </row>
    <row r="127" spans="1:13" ht="14.45" customHeight="1" x14ac:dyDescent="0.2">
      <c r="A127" s="821" t="s">
        <v>2057</v>
      </c>
      <c r="B127" s="822" t="s">
        <v>1686</v>
      </c>
      <c r="C127" s="822" t="s">
        <v>1690</v>
      </c>
      <c r="D127" s="822" t="s">
        <v>1688</v>
      </c>
      <c r="E127" s="822" t="s">
        <v>1691</v>
      </c>
      <c r="F127" s="831"/>
      <c r="G127" s="831"/>
      <c r="H127" s="827">
        <v>0</v>
      </c>
      <c r="I127" s="831">
        <v>2</v>
      </c>
      <c r="J127" s="831">
        <v>369.48</v>
      </c>
      <c r="K127" s="827">
        <v>1</v>
      </c>
      <c r="L127" s="831">
        <v>2</v>
      </c>
      <c r="M127" s="832">
        <v>369.48</v>
      </c>
    </row>
    <row r="128" spans="1:13" ht="14.45" customHeight="1" x14ac:dyDescent="0.2">
      <c r="A128" s="821" t="s">
        <v>2057</v>
      </c>
      <c r="B128" s="822" t="s">
        <v>1686</v>
      </c>
      <c r="C128" s="822" t="s">
        <v>2344</v>
      </c>
      <c r="D128" s="822" t="s">
        <v>2345</v>
      </c>
      <c r="E128" s="822" t="s">
        <v>2346</v>
      </c>
      <c r="F128" s="831"/>
      <c r="G128" s="831"/>
      <c r="H128" s="827">
        <v>0</v>
      </c>
      <c r="I128" s="831">
        <v>2</v>
      </c>
      <c r="J128" s="831">
        <v>241.22</v>
      </c>
      <c r="K128" s="827">
        <v>1</v>
      </c>
      <c r="L128" s="831">
        <v>2</v>
      </c>
      <c r="M128" s="832">
        <v>241.22</v>
      </c>
    </row>
    <row r="129" spans="1:13" ht="14.45" customHeight="1" x14ac:dyDescent="0.2">
      <c r="A129" s="821" t="s">
        <v>2057</v>
      </c>
      <c r="B129" s="822" t="s">
        <v>1692</v>
      </c>
      <c r="C129" s="822" t="s">
        <v>1693</v>
      </c>
      <c r="D129" s="822" t="s">
        <v>858</v>
      </c>
      <c r="E129" s="822" t="s">
        <v>1694</v>
      </c>
      <c r="F129" s="831"/>
      <c r="G129" s="831"/>
      <c r="H129" s="827">
        <v>0</v>
      </c>
      <c r="I129" s="831">
        <v>2</v>
      </c>
      <c r="J129" s="831">
        <v>2771.24</v>
      </c>
      <c r="K129" s="827">
        <v>1</v>
      </c>
      <c r="L129" s="831">
        <v>2</v>
      </c>
      <c r="M129" s="832">
        <v>2771.24</v>
      </c>
    </row>
    <row r="130" spans="1:13" ht="14.45" customHeight="1" x14ac:dyDescent="0.2">
      <c r="A130" s="821" t="s">
        <v>2057</v>
      </c>
      <c r="B130" s="822" t="s">
        <v>1692</v>
      </c>
      <c r="C130" s="822" t="s">
        <v>2420</v>
      </c>
      <c r="D130" s="822" t="s">
        <v>858</v>
      </c>
      <c r="E130" s="822" t="s">
        <v>2421</v>
      </c>
      <c r="F130" s="831"/>
      <c r="G130" s="831"/>
      <c r="H130" s="827">
        <v>0</v>
      </c>
      <c r="I130" s="831">
        <v>1</v>
      </c>
      <c r="J130" s="831">
        <v>2309.36</v>
      </c>
      <c r="K130" s="827">
        <v>1</v>
      </c>
      <c r="L130" s="831">
        <v>1</v>
      </c>
      <c r="M130" s="832">
        <v>2309.36</v>
      </c>
    </row>
    <row r="131" spans="1:13" ht="14.45" customHeight="1" x14ac:dyDescent="0.2">
      <c r="A131" s="821" t="s">
        <v>2057</v>
      </c>
      <c r="B131" s="822" t="s">
        <v>1692</v>
      </c>
      <c r="C131" s="822" t="s">
        <v>1703</v>
      </c>
      <c r="D131" s="822" t="s">
        <v>852</v>
      </c>
      <c r="E131" s="822" t="s">
        <v>1704</v>
      </c>
      <c r="F131" s="831"/>
      <c r="G131" s="831"/>
      <c r="H131" s="827">
        <v>0</v>
      </c>
      <c r="I131" s="831">
        <v>1</v>
      </c>
      <c r="J131" s="831">
        <v>1154.68</v>
      </c>
      <c r="K131" s="827">
        <v>1</v>
      </c>
      <c r="L131" s="831">
        <v>1</v>
      </c>
      <c r="M131" s="832">
        <v>1154.68</v>
      </c>
    </row>
    <row r="132" spans="1:13" ht="14.45" customHeight="1" x14ac:dyDescent="0.2">
      <c r="A132" s="821" t="s">
        <v>2057</v>
      </c>
      <c r="B132" s="822" t="s">
        <v>1692</v>
      </c>
      <c r="C132" s="822" t="s">
        <v>1697</v>
      </c>
      <c r="D132" s="822" t="s">
        <v>852</v>
      </c>
      <c r="E132" s="822" t="s">
        <v>1698</v>
      </c>
      <c r="F132" s="831"/>
      <c r="G132" s="831"/>
      <c r="H132" s="827">
        <v>0</v>
      </c>
      <c r="I132" s="831">
        <v>1</v>
      </c>
      <c r="J132" s="831">
        <v>923.74</v>
      </c>
      <c r="K132" s="827">
        <v>1</v>
      </c>
      <c r="L132" s="831">
        <v>1</v>
      </c>
      <c r="M132" s="832">
        <v>923.74</v>
      </c>
    </row>
    <row r="133" spans="1:13" ht="14.45" customHeight="1" x14ac:dyDescent="0.2">
      <c r="A133" s="821" t="s">
        <v>2057</v>
      </c>
      <c r="B133" s="822" t="s">
        <v>1707</v>
      </c>
      <c r="C133" s="822" t="s">
        <v>1708</v>
      </c>
      <c r="D133" s="822" t="s">
        <v>1709</v>
      </c>
      <c r="E133" s="822" t="s">
        <v>1710</v>
      </c>
      <c r="F133" s="831"/>
      <c r="G133" s="831"/>
      <c r="H133" s="827">
        <v>0</v>
      </c>
      <c r="I133" s="831">
        <v>8</v>
      </c>
      <c r="J133" s="831">
        <v>747.44</v>
      </c>
      <c r="K133" s="827">
        <v>1</v>
      </c>
      <c r="L133" s="831">
        <v>8</v>
      </c>
      <c r="M133" s="832">
        <v>747.44</v>
      </c>
    </row>
    <row r="134" spans="1:13" ht="14.45" customHeight="1" x14ac:dyDescent="0.2">
      <c r="A134" s="821" t="s">
        <v>2057</v>
      </c>
      <c r="B134" s="822" t="s">
        <v>1707</v>
      </c>
      <c r="C134" s="822" t="s">
        <v>1711</v>
      </c>
      <c r="D134" s="822" t="s">
        <v>1709</v>
      </c>
      <c r="E134" s="822" t="s">
        <v>1712</v>
      </c>
      <c r="F134" s="831"/>
      <c r="G134" s="831"/>
      <c r="H134" s="827">
        <v>0</v>
      </c>
      <c r="I134" s="831">
        <v>2</v>
      </c>
      <c r="J134" s="831">
        <v>373.74</v>
      </c>
      <c r="K134" s="827">
        <v>1</v>
      </c>
      <c r="L134" s="831">
        <v>2</v>
      </c>
      <c r="M134" s="832">
        <v>373.74</v>
      </c>
    </row>
    <row r="135" spans="1:13" ht="14.45" customHeight="1" x14ac:dyDescent="0.2">
      <c r="A135" s="821" t="s">
        <v>2057</v>
      </c>
      <c r="B135" s="822" t="s">
        <v>1707</v>
      </c>
      <c r="C135" s="822" t="s">
        <v>3119</v>
      </c>
      <c r="D135" s="822" t="s">
        <v>2401</v>
      </c>
      <c r="E135" s="822" t="s">
        <v>2998</v>
      </c>
      <c r="F135" s="831">
        <v>1</v>
      </c>
      <c r="G135" s="831">
        <v>100.11</v>
      </c>
      <c r="H135" s="827">
        <v>1</v>
      </c>
      <c r="I135" s="831"/>
      <c r="J135" s="831"/>
      <c r="K135" s="827">
        <v>0</v>
      </c>
      <c r="L135" s="831">
        <v>1</v>
      </c>
      <c r="M135" s="832">
        <v>100.11</v>
      </c>
    </row>
    <row r="136" spans="1:13" ht="14.45" customHeight="1" x14ac:dyDescent="0.2">
      <c r="A136" s="821" t="s">
        <v>2057</v>
      </c>
      <c r="B136" s="822" t="s">
        <v>1719</v>
      </c>
      <c r="C136" s="822" t="s">
        <v>1722</v>
      </c>
      <c r="D136" s="822" t="s">
        <v>742</v>
      </c>
      <c r="E136" s="822" t="s">
        <v>1723</v>
      </c>
      <c r="F136" s="831"/>
      <c r="G136" s="831"/>
      <c r="H136" s="827">
        <v>0</v>
      </c>
      <c r="I136" s="831">
        <v>4</v>
      </c>
      <c r="J136" s="831">
        <v>320.04000000000002</v>
      </c>
      <c r="K136" s="827">
        <v>1</v>
      </c>
      <c r="L136" s="831">
        <v>4</v>
      </c>
      <c r="M136" s="832">
        <v>320.04000000000002</v>
      </c>
    </row>
    <row r="137" spans="1:13" ht="14.45" customHeight="1" x14ac:dyDescent="0.2">
      <c r="A137" s="821" t="s">
        <v>2057</v>
      </c>
      <c r="B137" s="822" t="s">
        <v>3251</v>
      </c>
      <c r="C137" s="822" t="s">
        <v>3113</v>
      </c>
      <c r="D137" s="822" t="s">
        <v>3114</v>
      </c>
      <c r="E137" s="822" t="s">
        <v>2743</v>
      </c>
      <c r="F137" s="831"/>
      <c r="G137" s="831"/>
      <c r="H137" s="827">
        <v>0</v>
      </c>
      <c r="I137" s="831">
        <v>1</v>
      </c>
      <c r="J137" s="831">
        <v>300.31</v>
      </c>
      <c r="K137" s="827">
        <v>1</v>
      </c>
      <c r="L137" s="831">
        <v>1</v>
      </c>
      <c r="M137" s="832">
        <v>300.31</v>
      </c>
    </row>
    <row r="138" spans="1:13" ht="14.45" customHeight="1" x14ac:dyDescent="0.2">
      <c r="A138" s="821" t="s">
        <v>2057</v>
      </c>
      <c r="B138" s="822" t="s">
        <v>1729</v>
      </c>
      <c r="C138" s="822" t="s">
        <v>1944</v>
      </c>
      <c r="D138" s="822" t="s">
        <v>860</v>
      </c>
      <c r="E138" s="822" t="s">
        <v>1945</v>
      </c>
      <c r="F138" s="831"/>
      <c r="G138" s="831"/>
      <c r="H138" s="827">
        <v>0</v>
      </c>
      <c r="I138" s="831">
        <v>3</v>
      </c>
      <c r="J138" s="831">
        <v>127.53</v>
      </c>
      <c r="K138" s="827">
        <v>1</v>
      </c>
      <c r="L138" s="831">
        <v>3</v>
      </c>
      <c r="M138" s="832">
        <v>127.53</v>
      </c>
    </row>
    <row r="139" spans="1:13" ht="14.45" customHeight="1" x14ac:dyDescent="0.2">
      <c r="A139" s="821" t="s">
        <v>2057</v>
      </c>
      <c r="B139" s="822" t="s">
        <v>1743</v>
      </c>
      <c r="C139" s="822" t="s">
        <v>2974</v>
      </c>
      <c r="D139" s="822" t="s">
        <v>682</v>
      </c>
      <c r="E139" s="822" t="s">
        <v>1746</v>
      </c>
      <c r="F139" s="831">
        <v>1</v>
      </c>
      <c r="G139" s="831">
        <v>35.11</v>
      </c>
      <c r="H139" s="827">
        <v>1</v>
      </c>
      <c r="I139" s="831"/>
      <c r="J139" s="831"/>
      <c r="K139" s="827">
        <v>0</v>
      </c>
      <c r="L139" s="831">
        <v>1</v>
      </c>
      <c r="M139" s="832">
        <v>35.11</v>
      </c>
    </row>
    <row r="140" spans="1:13" ht="14.45" customHeight="1" x14ac:dyDescent="0.2">
      <c r="A140" s="821" t="s">
        <v>2057</v>
      </c>
      <c r="B140" s="822" t="s">
        <v>1752</v>
      </c>
      <c r="C140" s="822" t="s">
        <v>2103</v>
      </c>
      <c r="D140" s="822" t="s">
        <v>2104</v>
      </c>
      <c r="E140" s="822" t="s">
        <v>2078</v>
      </c>
      <c r="F140" s="831">
        <v>1</v>
      </c>
      <c r="G140" s="831">
        <v>35.11</v>
      </c>
      <c r="H140" s="827">
        <v>1</v>
      </c>
      <c r="I140" s="831"/>
      <c r="J140" s="831"/>
      <c r="K140" s="827">
        <v>0</v>
      </c>
      <c r="L140" s="831">
        <v>1</v>
      </c>
      <c r="M140" s="832">
        <v>35.11</v>
      </c>
    </row>
    <row r="141" spans="1:13" ht="14.45" customHeight="1" x14ac:dyDescent="0.2">
      <c r="A141" s="821" t="s">
        <v>2057</v>
      </c>
      <c r="B141" s="822" t="s">
        <v>1752</v>
      </c>
      <c r="C141" s="822" t="s">
        <v>1758</v>
      </c>
      <c r="D141" s="822" t="s">
        <v>695</v>
      </c>
      <c r="E141" s="822" t="s">
        <v>698</v>
      </c>
      <c r="F141" s="831"/>
      <c r="G141" s="831"/>
      <c r="H141" s="827">
        <v>0</v>
      </c>
      <c r="I141" s="831">
        <v>12</v>
      </c>
      <c r="J141" s="831">
        <v>210.71999999999997</v>
      </c>
      <c r="K141" s="827">
        <v>1</v>
      </c>
      <c r="L141" s="831">
        <v>12</v>
      </c>
      <c r="M141" s="832">
        <v>210.71999999999997</v>
      </c>
    </row>
    <row r="142" spans="1:13" ht="14.45" customHeight="1" x14ac:dyDescent="0.2">
      <c r="A142" s="821" t="s">
        <v>2057</v>
      </c>
      <c r="B142" s="822" t="s">
        <v>1752</v>
      </c>
      <c r="C142" s="822" t="s">
        <v>2389</v>
      </c>
      <c r="D142" s="822" t="s">
        <v>695</v>
      </c>
      <c r="E142" s="822" t="s">
        <v>2078</v>
      </c>
      <c r="F142" s="831"/>
      <c r="G142" s="831"/>
      <c r="H142" s="827">
        <v>0</v>
      </c>
      <c r="I142" s="831">
        <v>3</v>
      </c>
      <c r="J142" s="831">
        <v>105.33</v>
      </c>
      <c r="K142" s="827">
        <v>1</v>
      </c>
      <c r="L142" s="831">
        <v>3</v>
      </c>
      <c r="M142" s="832">
        <v>105.33</v>
      </c>
    </row>
    <row r="143" spans="1:13" ht="14.45" customHeight="1" x14ac:dyDescent="0.2">
      <c r="A143" s="821" t="s">
        <v>2057</v>
      </c>
      <c r="B143" s="822" t="s">
        <v>1952</v>
      </c>
      <c r="C143" s="822" t="s">
        <v>2176</v>
      </c>
      <c r="D143" s="822" t="s">
        <v>1954</v>
      </c>
      <c r="E143" s="822" t="s">
        <v>1773</v>
      </c>
      <c r="F143" s="831"/>
      <c r="G143" s="831"/>
      <c r="H143" s="827">
        <v>0</v>
      </c>
      <c r="I143" s="831">
        <v>1</v>
      </c>
      <c r="J143" s="831">
        <v>31.09</v>
      </c>
      <c r="K143" s="827">
        <v>1</v>
      </c>
      <c r="L143" s="831">
        <v>1</v>
      </c>
      <c r="M143" s="832">
        <v>31.09</v>
      </c>
    </row>
    <row r="144" spans="1:13" ht="14.45" customHeight="1" x14ac:dyDescent="0.2">
      <c r="A144" s="821" t="s">
        <v>2057</v>
      </c>
      <c r="B144" s="822" t="s">
        <v>1952</v>
      </c>
      <c r="C144" s="822" t="s">
        <v>3104</v>
      </c>
      <c r="D144" s="822" t="s">
        <v>3105</v>
      </c>
      <c r="E144" s="822" t="s">
        <v>1773</v>
      </c>
      <c r="F144" s="831">
        <v>1</v>
      </c>
      <c r="G144" s="831">
        <v>31.09</v>
      </c>
      <c r="H144" s="827">
        <v>1</v>
      </c>
      <c r="I144" s="831"/>
      <c r="J144" s="831"/>
      <c r="K144" s="827">
        <v>0</v>
      </c>
      <c r="L144" s="831">
        <v>1</v>
      </c>
      <c r="M144" s="832">
        <v>31.09</v>
      </c>
    </row>
    <row r="145" spans="1:13" ht="14.45" customHeight="1" x14ac:dyDescent="0.2">
      <c r="A145" s="821" t="s">
        <v>2057</v>
      </c>
      <c r="B145" s="822" t="s">
        <v>1765</v>
      </c>
      <c r="C145" s="822" t="s">
        <v>2077</v>
      </c>
      <c r="D145" s="822" t="s">
        <v>1049</v>
      </c>
      <c r="E145" s="822" t="s">
        <v>2078</v>
      </c>
      <c r="F145" s="831"/>
      <c r="G145" s="831"/>
      <c r="H145" s="827">
        <v>0</v>
      </c>
      <c r="I145" s="831">
        <v>4</v>
      </c>
      <c r="J145" s="831">
        <v>137.88</v>
      </c>
      <c r="K145" s="827">
        <v>1</v>
      </c>
      <c r="L145" s="831">
        <v>4</v>
      </c>
      <c r="M145" s="832">
        <v>137.88</v>
      </c>
    </row>
    <row r="146" spans="1:13" ht="14.45" customHeight="1" x14ac:dyDescent="0.2">
      <c r="A146" s="821" t="s">
        <v>2057</v>
      </c>
      <c r="B146" s="822" t="s">
        <v>1765</v>
      </c>
      <c r="C146" s="822" t="s">
        <v>1766</v>
      </c>
      <c r="D146" s="822" t="s">
        <v>1049</v>
      </c>
      <c r="E146" s="822" t="s">
        <v>1767</v>
      </c>
      <c r="F146" s="831"/>
      <c r="G146" s="831"/>
      <c r="H146" s="827">
        <v>0</v>
      </c>
      <c r="I146" s="831">
        <v>1</v>
      </c>
      <c r="J146" s="831">
        <v>103.4</v>
      </c>
      <c r="K146" s="827">
        <v>1</v>
      </c>
      <c r="L146" s="831">
        <v>1</v>
      </c>
      <c r="M146" s="832">
        <v>103.4</v>
      </c>
    </row>
    <row r="147" spans="1:13" ht="14.45" customHeight="1" x14ac:dyDescent="0.2">
      <c r="A147" s="821" t="s">
        <v>2057</v>
      </c>
      <c r="B147" s="822" t="s">
        <v>1768</v>
      </c>
      <c r="C147" s="822" t="s">
        <v>2764</v>
      </c>
      <c r="D147" s="822" t="s">
        <v>1770</v>
      </c>
      <c r="E147" s="822" t="s">
        <v>2765</v>
      </c>
      <c r="F147" s="831"/>
      <c r="G147" s="831"/>
      <c r="H147" s="827">
        <v>0</v>
      </c>
      <c r="I147" s="831">
        <v>1</v>
      </c>
      <c r="J147" s="831">
        <v>68.930000000000007</v>
      </c>
      <c r="K147" s="827">
        <v>1</v>
      </c>
      <c r="L147" s="831">
        <v>1</v>
      </c>
      <c r="M147" s="832">
        <v>68.930000000000007</v>
      </c>
    </row>
    <row r="148" spans="1:13" ht="14.45" customHeight="1" x14ac:dyDescent="0.2">
      <c r="A148" s="821" t="s">
        <v>2057</v>
      </c>
      <c r="B148" s="822" t="s">
        <v>1768</v>
      </c>
      <c r="C148" s="822" t="s">
        <v>2435</v>
      </c>
      <c r="D148" s="822" t="s">
        <v>1770</v>
      </c>
      <c r="E148" s="822" t="s">
        <v>2436</v>
      </c>
      <c r="F148" s="831"/>
      <c r="G148" s="831"/>
      <c r="H148" s="827">
        <v>0</v>
      </c>
      <c r="I148" s="831">
        <v>1</v>
      </c>
      <c r="J148" s="831">
        <v>7.47</v>
      </c>
      <c r="K148" s="827">
        <v>1</v>
      </c>
      <c r="L148" s="831">
        <v>1</v>
      </c>
      <c r="M148" s="832">
        <v>7.47</v>
      </c>
    </row>
    <row r="149" spans="1:13" ht="14.45" customHeight="1" x14ac:dyDescent="0.2">
      <c r="A149" s="821" t="s">
        <v>2057</v>
      </c>
      <c r="B149" s="822" t="s">
        <v>1768</v>
      </c>
      <c r="C149" s="822" t="s">
        <v>1769</v>
      </c>
      <c r="D149" s="822" t="s">
        <v>1770</v>
      </c>
      <c r="E149" s="822" t="s">
        <v>1771</v>
      </c>
      <c r="F149" s="831"/>
      <c r="G149" s="831"/>
      <c r="H149" s="827">
        <v>0</v>
      </c>
      <c r="I149" s="831">
        <v>1</v>
      </c>
      <c r="J149" s="831">
        <v>11.48</v>
      </c>
      <c r="K149" s="827">
        <v>1</v>
      </c>
      <c r="L149" s="831">
        <v>1</v>
      </c>
      <c r="M149" s="832">
        <v>11.48</v>
      </c>
    </row>
    <row r="150" spans="1:13" ht="14.45" customHeight="1" x14ac:dyDescent="0.2">
      <c r="A150" s="821" t="s">
        <v>2057</v>
      </c>
      <c r="B150" s="822" t="s">
        <v>1774</v>
      </c>
      <c r="C150" s="822" t="s">
        <v>3137</v>
      </c>
      <c r="D150" s="822" t="s">
        <v>1776</v>
      </c>
      <c r="E150" s="822" t="s">
        <v>3138</v>
      </c>
      <c r="F150" s="831"/>
      <c r="G150" s="831"/>
      <c r="H150" s="827">
        <v>0</v>
      </c>
      <c r="I150" s="831">
        <v>1</v>
      </c>
      <c r="J150" s="831">
        <v>64.33</v>
      </c>
      <c r="K150" s="827">
        <v>1</v>
      </c>
      <c r="L150" s="831">
        <v>1</v>
      </c>
      <c r="M150" s="832">
        <v>64.33</v>
      </c>
    </row>
    <row r="151" spans="1:13" ht="14.45" customHeight="1" x14ac:dyDescent="0.2">
      <c r="A151" s="821" t="s">
        <v>2057</v>
      </c>
      <c r="B151" s="822" t="s">
        <v>3252</v>
      </c>
      <c r="C151" s="822" t="s">
        <v>3007</v>
      </c>
      <c r="D151" s="822" t="s">
        <v>2433</v>
      </c>
      <c r="E151" s="822" t="s">
        <v>3008</v>
      </c>
      <c r="F151" s="831"/>
      <c r="G151" s="831"/>
      <c r="H151" s="827">
        <v>0</v>
      </c>
      <c r="I151" s="831">
        <v>1</v>
      </c>
      <c r="J151" s="831">
        <v>117.46</v>
      </c>
      <c r="K151" s="827">
        <v>1</v>
      </c>
      <c r="L151" s="831">
        <v>1</v>
      </c>
      <c r="M151" s="832">
        <v>117.46</v>
      </c>
    </row>
    <row r="152" spans="1:13" ht="14.45" customHeight="1" x14ac:dyDescent="0.2">
      <c r="A152" s="821" t="s">
        <v>2057</v>
      </c>
      <c r="B152" s="822" t="s">
        <v>3252</v>
      </c>
      <c r="C152" s="822" t="s">
        <v>3131</v>
      </c>
      <c r="D152" s="822" t="s">
        <v>2433</v>
      </c>
      <c r="E152" s="822" t="s">
        <v>3132</v>
      </c>
      <c r="F152" s="831"/>
      <c r="G152" s="831"/>
      <c r="H152" s="827">
        <v>0</v>
      </c>
      <c r="I152" s="831">
        <v>1</v>
      </c>
      <c r="J152" s="831">
        <v>234.91</v>
      </c>
      <c r="K152" s="827">
        <v>1</v>
      </c>
      <c r="L152" s="831">
        <v>1</v>
      </c>
      <c r="M152" s="832">
        <v>234.91</v>
      </c>
    </row>
    <row r="153" spans="1:13" ht="14.45" customHeight="1" x14ac:dyDescent="0.2">
      <c r="A153" s="821" t="s">
        <v>2057</v>
      </c>
      <c r="B153" s="822" t="s">
        <v>3246</v>
      </c>
      <c r="C153" s="822" t="s">
        <v>2416</v>
      </c>
      <c r="D153" s="822" t="s">
        <v>2268</v>
      </c>
      <c r="E153" s="822" t="s">
        <v>2417</v>
      </c>
      <c r="F153" s="831"/>
      <c r="G153" s="831"/>
      <c r="H153" s="827">
        <v>0</v>
      </c>
      <c r="I153" s="831">
        <v>1</v>
      </c>
      <c r="J153" s="831">
        <v>39.549999999999997</v>
      </c>
      <c r="K153" s="827">
        <v>1</v>
      </c>
      <c r="L153" s="831">
        <v>1</v>
      </c>
      <c r="M153" s="832">
        <v>39.549999999999997</v>
      </c>
    </row>
    <row r="154" spans="1:13" ht="14.45" customHeight="1" x14ac:dyDescent="0.2">
      <c r="A154" s="821" t="s">
        <v>2057</v>
      </c>
      <c r="B154" s="822" t="s">
        <v>3253</v>
      </c>
      <c r="C154" s="822" t="s">
        <v>3135</v>
      </c>
      <c r="D154" s="822" t="s">
        <v>3136</v>
      </c>
      <c r="E154" s="822" t="s">
        <v>1784</v>
      </c>
      <c r="F154" s="831">
        <v>1</v>
      </c>
      <c r="G154" s="831">
        <v>39.549999999999997</v>
      </c>
      <c r="H154" s="827">
        <v>1</v>
      </c>
      <c r="I154" s="831"/>
      <c r="J154" s="831"/>
      <c r="K154" s="827">
        <v>0</v>
      </c>
      <c r="L154" s="831">
        <v>1</v>
      </c>
      <c r="M154" s="832">
        <v>39.549999999999997</v>
      </c>
    </row>
    <row r="155" spans="1:13" ht="14.45" customHeight="1" x14ac:dyDescent="0.2">
      <c r="A155" s="821" t="s">
        <v>2057</v>
      </c>
      <c r="B155" s="822" t="s">
        <v>3247</v>
      </c>
      <c r="C155" s="822" t="s">
        <v>2838</v>
      </c>
      <c r="D155" s="822" t="s">
        <v>2334</v>
      </c>
      <c r="E155" s="822" t="s">
        <v>2839</v>
      </c>
      <c r="F155" s="831"/>
      <c r="G155" s="831"/>
      <c r="H155" s="827">
        <v>0</v>
      </c>
      <c r="I155" s="831">
        <v>1</v>
      </c>
      <c r="J155" s="831">
        <v>103.72</v>
      </c>
      <c r="K155" s="827">
        <v>1</v>
      </c>
      <c r="L155" s="831">
        <v>1</v>
      </c>
      <c r="M155" s="832">
        <v>103.72</v>
      </c>
    </row>
    <row r="156" spans="1:13" ht="14.45" customHeight="1" x14ac:dyDescent="0.2">
      <c r="A156" s="821" t="s">
        <v>2057</v>
      </c>
      <c r="B156" s="822" t="s">
        <v>1778</v>
      </c>
      <c r="C156" s="822" t="s">
        <v>1956</v>
      </c>
      <c r="D156" s="822" t="s">
        <v>1783</v>
      </c>
      <c r="E156" s="822" t="s">
        <v>1957</v>
      </c>
      <c r="F156" s="831"/>
      <c r="G156" s="831"/>
      <c r="H156" s="827">
        <v>0</v>
      </c>
      <c r="I156" s="831">
        <v>11</v>
      </c>
      <c r="J156" s="831">
        <v>2155.77</v>
      </c>
      <c r="K156" s="827">
        <v>1</v>
      </c>
      <c r="L156" s="831">
        <v>11</v>
      </c>
      <c r="M156" s="832">
        <v>2155.77</v>
      </c>
    </row>
    <row r="157" spans="1:13" ht="14.45" customHeight="1" x14ac:dyDescent="0.2">
      <c r="A157" s="821" t="s">
        <v>2057</v>
      </c>
      <c r="B157" s="822" t="s">
        <v>1778</v>
      </c>
      <c r="C157" s="822" t="s">
        <v>1782</v>
      </c>
      <c r="D157" s="822" t="s">
        <v>1783</v>
      </c>
      <c r="E157" s="822" t="s">
        <v>1784</v>
      </c>
      <c r="F157" s="831">
        <v>4</v>
      </c>
      <c r="G157" s="831">
        <v>397.84000000000003</v>
      </c>
      <c r="H157" s="827">
        <v>1</v>
      </c>
      <c r="I157" s="831"/>
      <c r="J157" s="831"/>
      <c r="K157" s="827">
        <v>0</v>
      </c>
      <c r="L157" s="831">
        <v>4</v>
      </c>
      <c r="M157" s="832">
        <v>397.84000000000003</v>
      </c>
    </row>
    <row r="158" spans="1:13" ht="14.45" customHeight="1" x14ac:dyDescent="0.2">
      <c r="A158" s="821" t="s">
        <v>2057</v>
      </c>
      <c r="B158" s="822" t="s">
        <v>1785</v>
      </c>
      <c r="C158" s="822" t="s">
        <v>1786</v>
      </c>
      <c r="D158" s="822" t="s">
        <v>849</v>
      </c>
      <c r="E158" s="822" t="s">
        <v>1787</v>
      </c>
      <c r="F158" s="831"/>
      <c r="G158" s="831"/>
      <c r="H158" s="827">
        <v>0</v>
      </c>
      <c r="I158" s="831">
        <v>1</v>
      </c>
      <c r="J158" s="831">
        <v>100.1</v>
      </c>
      <c r="K158" s="827">
        <v>1</v>
      </c>
      <c r="L158" s="831">
        <v>1</v>
      </c>
      <c r="M158" s="832">
        <v>100.1</v>
      </c>
    </row>
    <row r="159" spans="1:13" ht="14.45" customHeight="1" x14ac:dyDescent="0.2">
      <c r="A159" s="821" t="s">
        <v>2057</v>
      </c>
      <c r="B159" s="822" t="s">
        <v>1795</v>
      </c>
      <c r="C159" s="822" t="s">
        <v>2917</v>
      </c>
      <c r="D159" s="822" t="s">
        <v>831</v>
      </c>
      <c r="E159" s="822" t="s">
        <v>2918</v>
      </c>
      <c r="F159" s="831">
        <v>1</v>
      </c>
      <c r="G159" s="831">
        <v>94.28</v>
      </c>
      <c r="H159" s="827">
        <v>1</v>
      </c>
      <c r="I159" s="831"/>
      <c r="J159" s="831"/>
      <c r="K159" s="827">
        <v>0</v>
      </c>
      <c r="L159" s="831">
        <v>1</v>
      </c>
      <c r="M159" s="832">
        <v>94.28</v>
      </c>
    </row>
    <row r="160" spans="1:13" ht="14.45" customHeight="1" x14ac:dyDescent="0.2">
      <c r="A160" s="821" t="s">
        <v>2057</v>
      </c>
      <c r="B160" s="822" t="s">
        <v>1795</v>
      </c>
      <c r="C160" s="822" t="s">
        <v>2448</v>
      </c>
      <c r="D160" s="822" t="s">
        <v>1797</v>
      </c>
      <c r="E160" s="822" t="s">
        <v>2449</v>
      </c>
      <c r="F160" s="831"/>
      <c r="G160" s="831"/>
      <c r="H160" s="827">
        <v>0</v>
      </c>
      <c r="I160" s="831">
        <v>1</v>
      </c>
      <c r="J160" s="831">
        <v>49.08</v>
      </c>
      <c r="K160" s="827">
        <v>1</v>
      </c>
      <c r="L160" s="831">
        <v>1</v>
      </c>
      <c r="M160" s="832">
        <v>49.08</v>
      </c>
    </row>
    <row r="161" spans="1:13" ht="14.45" customHeight="1" x14ac:dyDescent="0.2">
      <c r="A161" s="821" t="s">
        <v>2057</v>
      </c>
      <c r="B161" s="822" t="s">
        <v>1795</v>
      </c>
      <c r="C161" s="822" t="s">
        <v>1799</v>
      </c>
      <c r="D161" s="822" t="s">
        <v>831</v>
      </c>
      <c r="E161" s="822" t="s">
        <v>833</v>
      </c>
      <c r="F161" s="831"/>
      <c r="G161" s="831"/>
      <c r="H161" s="827">
        <v>0</v>
      </c>
      <c r="I161" s="831">
        <v>1</v>
      </c>
      <c r="J161" s="831">
        <v>84.18</v>
      </c>
      <c r="K161" s="827">
        <v>1</v>
      </c>
      <c r="L161" s="831">
        <v>1</v>
      </c>
      <c r="M161" s="832">
        <v>84.18</v>
      </c>
    </row>
    <row r="162" spans="1:13" ht="14.45" customHeight="1" x14ac:dyDescent="0.2">
      <c r="A162" s="821" t="s">
        <v>2057</v>
      </c>
      <c r="B162" s="822" t="s">
        <v>1795</v>
      </c>
      <c r="C162" s="822" t="s">
        <v>1800</v>
      </c>
      <c r="D162" s="822" t="s">
        <v>831</v>
      </c>
      <c r="E162" s="822" t="s">
        <v>834</v>
      </c>
      <c r="F162" s="831"/>
      <c r="G162" s="831"/>
      <c r="H162" s="827">
        <v>0</v>
      </c>
      <c r="I162" s="831">
        <v>1</v>
      </c>
      <c r="J162" s="831">
        <v>63.14</v>
      </c>
      <c r="K162" s="827">
        <v>1</v>
      </c>
      <c r="L162" s="831">
        <v>1</v>
      </c>
      <c r="M162" s="832">
        <v>63.14</v>
      </c>
    </row>
    <row r="163" spans="1:13" ht="14.45" customHeight="1" x14ac:dyDescent="0.2">
      <c r="A163" s="821" t="s">
        <v>2057</v>
      </c>
      <c r="B163" s="822" t="s">
        <v>1814</v>
      </c>
      <c r="C163" s="822" t="s">
        <v>3110</v>
      </c>
      <c r="D163" s="822" t="s">
        <v>2193</v>
      </c>
      <c r="E163" s="822" t="s">
        <v>726</v>
      </c>
      <c r="F163" s="831"/>
      <c r="G163" s="831"/>
      <c r="H163" s="827">
        <v>0</v>
      </c>
      <c r="I163" s="831">
        <v>1</v>
      </c>
      <c r="J163" s="831">
        <v>96.04</v>
      </c>
      <c r="K163" s="827">
        <v>1</v>
      </c>
      <c r="L163" s="831">
        <v>1</v>
      </c>
      <c r="M163" s="832">
        <v>96.04</v>
      </c>
    </row>
    <row r="164" spans="1:13" ht="14.45" customHeight="1" x14ac:dyDescent="0.2">
      <c r="A164" s="821" t="s">
        <v>2057</v>
      </c>
      <c r="B164" s="822" t="s">
        <v>1888</v>
      </c>
      <c r="C164" s="822" t="s">
        <v>1889</v>
      </c>
      <c r="D164" s="822" t="s">
        <v>1890</v>
      </c>
      <c r="E164" s="822" t="s">
        <v>1891</v>
      </c>
      <c r="F164" s="831"/>
      <c r="G164" s="831"/>
      <c r="H164" s="827">
        <v>0</v>
      </c>
      <c r="I164" s="831">
        <v>2</v>
      </c>
      <c r="J164" s="831">
        <v>23.42</v>
      </c>
      <c r="K164" s="827">
        <v>1</v>
      </c>
      <c r="L164" s="831">
        <v>2</v>
      </c>
      <c r="M164" s="832">
        <v>23.42</v>
      </c>
    </row>
    <row r="165" spans="1:13" ht="14.45" customHeight="1" x14ac:dyDescent="0.2">
      <c r="A165" s="821" t="s">
        <v>2057</v>
      </c>
      <c r="B165" s="822" t="s">
        <v>1899</v>
      </c>
      <c r="C165" s="822" t="s">
        <v>1900</v>
      </c>
      <c r="D165" s="822" t="s">
        <v>1168</v>
      </c>
      <c r="E165" s="822" t="s">
        <v>1901</v>
      </c>
      <c r="F165" s="831"/>
      <c r="G165" s="831"/>
      <c r="H165" s="827"/>
      <c r="I165" s="831">
        <v>1</v>
      </c>
      <c r="J165" s="831">
        <v>0</v>
      </c>
      <c r="K165" s="827"/>
      <c r="L165" s="831">
        <v>1</v>
      </c>
      <c r="M165" s="832">
        <v>0</v>
      </c>
    </row>
    <row r="166" spans="1:13" ht="14.45" customHeight="1" x14ac:dyDescent="0.2">
      <c r="A166" s="821" t="s">
        <v>2057</v>
      </c>
      <c r="B166" s="822" t="s">
        <v>2009</v>
      </c>
      <c r="C166" s="822" t="s">
        <v>2010</v>
      </c>
      <c r="D166" s="822" t="s">
        <v>1283</v>
      </c>
      <c r="E166" s="822" t="s">
        <v>2011</v>
      </c>
      <c r="F166" s="831"/>
      <c r="G166" s="831"/>
      <c r="H166" s="827">
        <v>0</v>
      </c>
      <c r="I166" s="831">
        <v>1</v>
      </c>
      <c r="J166" s="831">
        <v>132</v>
      </c>
      <c r="K166" s="827">
        <v>1</v>
      </c>
      <c r="L166" s="831">
        <v>1</v>
      </c>
      <c r="M166" s="832">
        <v>132</v>
      </c>
    </row>
    <row r="167" spans="1:13" ht="14.45" customHeight="1" x14ac:dyDescent="0.2">
      <c r="A167" s="821" t="s">
        <v>2057</v>
      </c>
      <c r="B167" s="822" t="s">
        <v>1713</v>
      </c>
      <c r="C167" s="822" t="s">
        <v>3142</v>
      </c>
      <c r="D167" s="822" t="s">
        <v>1715</v>
      </c>
      <c r="E167" s="822" t="s">
        <v>3143</v>
      </c>
      <c r="F167" s="831"/>
      <c r="G167" s="831"/>
      <c r="H167" s="827">
        <v>0</v>
      </c>
      <c r="I167" s="831">
        <v>1</v>
      </c>
      <c r="J167" s="831">
        <v>1544.99</v>
      </c>
      <c r="K167" s="827">
        <v>1</v>
      </c>
      <c r="L167" s="831">
        <v>1</v>
      </c>
      <c r="M167" s="832">
        <v>1544.99</v>
      </c>
    </row>
    <row r="168" spans="1:13" ht="14.45" customHeight="1" x14ac:dyDescent="0.2">
      <c r="A168" s="821" t="s">
        <v>2057</v>
      </c>
      <c r="B168" s="822" t="s">
        <v>1713</v>
      </c>
      <c r="C168" s="822" t="s">
        <v>1717</v>
      </c>
      <c r="D168" s="822" t="s">
        <v>1715</v>
      </c>
      <c r="E168" s="822" t="s">
        <v>1718</v>
      </c>
      <c r="F168" s="831"/>
      <c r="G168" s="831"/>
      <c r="H168" s="827">
        <v>0</v>
      </c>
      <c r="I168" s="831">
        <v>1</v>
      </c>
      <c r="J168" s="831">
        <v>1771.84</v>
      </c>
      <c r="K168" s="827">
        <v>1</v>
      </c>
      <c r="L168" s="831">
        <v>1</v>
      </c>
      <c r="M168" s="832">
        <v>1771.84</v>
      </c>
    </row>
    <row r="169" spans="1:13" ht="14.45" customHeight="1" x14ac:dyDescent="0.2">
      <c r="A169" s="821" t="s">
        <v>2057</v>
      </c>
      <c r="B169" s="822" t="s">
        <v>3254</v>
      </c>
      <c r="C169" s="822" t="s">
        <v>3144</v>
      </c>
      <c r="D169" s="822" t="s">
        <v>2904</v>
      </c>
      <c r="E169" s="822" t="s">
        <v>3145</v>
      </c>
      <c r="F169" s="831"/>
      <c r="G169" s="831"/>
      <c r="H169" s="827">
        <v>0</v>
      </c>
      <c r="I169" s="831">
        <v>1</v>
      </c>
      <c r="J169" s="831">
        <v>755.17</v>
      </c>
      <c r="K169" s="827">
        <v>1</v>
      </c>
      <c r="L169" s="831">
        <v>1</v>
      </c>
      <c r="M169" s="832">
        <v>755.17</v>
      </c>
    </row>
    <row r="170" spans="1:13" ht="14.45" customHeight="1" x14ac:dyDescent="0.2">
      <c r="A170" s="821" t="s">
        <v>2057</v>
      </c>
      <c r="B170" s="822" t="s">
        <v>3244</v>
      </c>
      <c r="C170" s="822" t="s">
        <v>3146</v>
      </c>
      <c r="D170" s="822" t="s">
        <v>2085</v>
      </c>
      <c r="E170" s="822" t="s">
        <v>3147</v>
      </c>
      <c r="F170" s="831">
        <v>1</v>
      </c>
      <c r="G170" s="831">
        <v>33.549999999999997</v>
      </c>
      <c r="H170" s="827">
        <v>1</v>
      </c>
      <c r="I170" s="831"/>
      <c r="J170" s="831"/>
      <c r="K170" s="827">
        <v>0</v>
      </c>
      <c r="L170" s="831">
        <v>1</v>
      </c>
      <c r="M170" s="832">
        <v>33.549999999999997</v>
      </c>
    </row>
    <row r="171" spans="1:13" ht="14.45" customHeight="1" x14ac:dyDescent="0.2">
      <c r="A171" s="821" t="s">
        <v>2058</v>
      </c>
      <c r="B171" s="822" t="s">
        <v>1692</v>
      </c>
      <c r="C171" s="822" t="s">
        <v>1697</v>
      </c>
      <c r="D171" s="822" t="s">
        <v>852</v>
      </c>
      <c r="E171" s="822" t="s">
        <v>1698</v>
      </c>
      <c r="F171" s="831"/>
      <c r="G171" s="831"/>
      <c r="H171" s="827">
        <v>0</v>
      </c>
      <c r="I171" s="831">
        <v>1</v>
      </c>
      <c r="J171" s="831">
        <v>923.74</v>
      </c>
      <c r="K171" s="827">
        <v>1</v>
      </c>
      <c r="L171" s="831">
        <v>1</v>
      </c>
      <c r="M171" s="832">
        <v>923.74</v>
      </c>
    </row>
    <row r="172" spans="1:13" ht="14.45" customHeight="1" x14ac:dyDescent="0.2">
      <c r="A172" s="821" t="s">
        <v>2058</v>
      </c>
      <c r="B172" s="822" t="s">
        <v>1707</v>
      </c>
      <c r="C172" s="822" t="s">
        <v>1708</v>
      </c>
      <c r="D172" s="822" t="s">
        <v>1709</v>
      </c>
      <c r="E172" s="822" t="s">
        <v>1710</v>
      </c>
      <c r="F172" s="831"/>
      <c r="G172" s="831"/>
      <c r="H172" s="827">
        <v>0</v>
      </c>
      <c r="I172" s="831">
        <v>1</v>
      </c>
      <c r="J172" s="831">
        <v>93.43</v>
      </c>
      <c r="K172" s="827">
        <v>1</v>
      </c>
      <c r="L172" s="831">
        <v>1</v>
      </c>
      <c r="M172" s="832">
        <v>93.43</v>
      </c>
    </row>
    <row r="173" spans="1:13" ht="14.45" customHeight="1" x14ac:dyDescent="0.2">
      <c r="A173" s="821" t="s">
        <v>2058</v>
      </c>
      <c r="B173" s="822" t="s">
        <v>1765</v>
      </c>
      <c r="C173" s="822" t="s">
        <v>1766</v>
      </c>
      <c r="D173" s="822" t="s">
        <v>1049</v>
      </c>
      <c r="E173" s="822" t="s">
        <v>1767</v>
      </c>
      <c r="F173" s="831"/>
      <c r="G173" s="831"/>
      <c r="H173" s="827">
        <v>0</v>
      </c>
      <c r="I173" s="831">
        <v>1</v>
      </c>
      <c r="J173" s="831">
        <v>103.4</v>
      </c>
      <c r="K173" s="827">
        <v>1</v>
      </c>
      <c r="L173" s="831">
        <v>1</v>
      </c>
      <c r="M173" s="832">
        <v>103.4</v>
      </c>
    </row>
    <row r="174" spans="1:13" ht="14.45" customHeight="1" x14ac:dyDescent="0.2">
      <c r="A174" s="821" t="s">
        <v>2058</v>
      </c>
      <c r="B174" s="822" t="s">
        <v>3255</v>
      </c>
      <c r="C174" s="822" t="s">
        <v>3200</v>
      </c>
      <c r="D174" s="822" t="s">
        <v>923</v>
      </c>
      <c r="E174" s="822" t="s">
        <v>924</v>
      </c>
      <c r="F174" s="831">
        <v>2</v>
      </c>
      <c r="G174" s="831">
        <v>0</v>
      </c>
      <c r="H174" s="827"/>
      <c r="I174" s="831"/>
      <c r="J174" s="831"/>
      <c r="K174" s="827"/>
      <c r="L174" s="831">
        <v>2</v>
      </c>
      <c r="M174" s="832">
        <v>0</v>
      </c>
    </row>
    <row r="175" spans="1:13" ht="14.45" customHeight="1" x14ac:dyDescent="0.2">
      <c r="A175" s="821" t="s">
        <v>2058</v>
      </c>
      <c r="B175" s="822" t="s">
        <v>1808</v>
      </c>
      <c r="C175" s="822" t="s">
        <v>1812</v>
      </c>
      <c r="D175" s="822" t="s">
        <v>1192</v>
      </c>
      <c r="E175" s="822" t="s">
        <v>1813</v>
      </c>
      <c r="F175" s="831"/>
      <c r="G175" s="831"/>
      <c r="H175" s="827">
        <v>0</v>
      </c>
      <c r="I175" s="831">
        <v>1</v>
      </c>
      <c r="J175" s="831">
        <v>154.36000000000001</v>
      </c>
      <c r="K175" s="827">
        <v>1</v>
      </c>
      <c r="L175" s="831">
        <v>1</v>
      </c>
      <c r="M175" s="832">
        <v>154.36000000000001</v>
      </c>
    </row>
    <row r="176" spans="1:13" ht="14.45" customHeight="1" x14ac:dyDescent="0.2">
      <c r="A176" s="821" t="s">
        <v>2059</v>
      </c>
      <c r="B176" s="822" t="s">
        <v>1660</v>
      </c>
      <c r="C176" s="822" t="s">
        <v>2428</v>
      </c>
      <c r="D176" s="822" t="s">
        <v>2429</v>
      </c>
      <c r="E176" s="822" t="s">
        <v>2430</v>
      </c>
      <c r="F176" s="831">
        <v>1</v>
      </c>
      <c r="G176" s="831">
        <v>61.76</v>
      </c>
      <c r="H176" s="827">
        <v>1</v>
      </c>
      <c r="I176" s="831"/>
      <c r="J176" s="831"/>
      <c r="K176" s="827">
        <v>0</v>
      </c>
      <c r="L176" s="831">
        <v>1</v>
      </c>
      <c r="M176" s="832">
        <v>61.76</v>
      </c>
    </row>
    <row r="177" spans="1:13" ht="14.45" customHeight="1" x14ac:dyDescent="0.2">
      <c r="A177" s="821" t="s">
        <v>2059</v>
      </c>
      <c r="B177" s="822" t="s">
        <v>3256</v>
      </c>
      <c r="C177" s="822" t="s">
        <v>2409</v>
      </c>
      <c r="D177" s="822" t="s">
        <v>2410</v>
      </c>
      <c r="E177" s="822" t="s">
        <v>2411</v>
      </c>
      <c r="F177" s="831"/>
      <c r="G177" s="831"/>
      <c r="H177" s="827">
        <v>0</v>
      </c>
      <c r="I177" s="831">
        <v>1</v>
      </c>
      <c r="J177" s="831">
        <v>115.27</v>
      </c>
      <c r="K177" s="827">
        <v>1</v>
      </c>
      <c r="L177" s="831">
        <v>1</v>
      </c>
      <c r="M177" s="832">
        <v>115.27</v>
      </c>
    </row>
    <row r="178" spans="1:13" ht="14.45" customHeight="1" x14ac:dyDescent="0.2">
      <c r="A178" s="821" t="s">
        <v>2059</v>
      </c>
      <c r="B178" s="822" t="s">
        <v>1672</v>
      </c>
      <c r="C178" s="822" t="s">
        <v>1673</v>
      </c>
      <c r="D178" s="822" t="s">
        <v>1674</v>
      </c>
      <c r="E178" s="822" t="s">
        <v>1675</v>
      </c>
      <c r="F178" s="831"/>
      <c r="G178" s="831"/>
      <c r="H178" s="827">
        <v>0</v>
      </c>
      <c r="I178" s="831">
        <v>1</v>
      </c>
      <c r="J178" s="831">
        <v>86.41</v>
      </c>
      <c r="K178" s="827">
        <v>1</v>
      </c>
      <c r="L178" s="831">
        <v>1</v>
      </c>
      <c r="M178" s="832">
        <v>86.41</v>
      </c>
    </row>
    <row r="179" spans="1:13" ht="14.45" customHeight="1" x14ac:dyDescent="0.2">
      <c r="A179" s="821" t="s">
        <v>2059</v>
      </c>
      <c r="B179" s="822" t="s">
        <v>1686</v>
      </c>
      <c r="C179" s="822" t="s">
        <v>2344</v>
      </c>
      <c r="D179" s="822" t="s">
        <v>2345</v>
      </c>
      <c r="E179" s="822" t="s">
        <v>2346</v>
      </c>
      <c r="F179" s="831"/>
      <c r="G179" s="831"/>
      <c r="H179" s="827">
        <v>0</v>
      </c>
      <c r="I179" s="831">
        <v>2</v>
      </c>
      <c r="J179" s="831">
        <v>241.22</v>
      </c>
      <c r="K179" s="827">
        <v>1</v>
      </c>
      <c r="L179" s="831">
        <v>2</v>
      </c>
      <c r="M179" s="832">
        <v>241.22</v>
      </c>
    </row>
    <row r="180" spans="1:13" ht="14.45" customHeight="1" x14ac:dyDescent="0.2">
      <c r="A180" s="821" t="s">
        <v>2059</v>
      </c>
      <c r="B180" s="822" t="s">
        <v>1686</v>
      </c>
      <c r="C180" s="822" t="s">
        <v>2441</v>
      </c>
      <c r="D180" s="822" t="s">
        <v>2345</v>
      </c>
      <c r="E180" s="822" t="s">
        <v>2438</v>
      </c>
      <c r="F180" s="831">
        <v>1</v>
      </c>
      <c r="G180" s="831">
        <v>184.74</v>
      </c>
      <c r="H180" s="827">
        <v>1</v>
      </c>
      <c r="I180" s="831"/>
      <c r="J180" s="831"/>
      <c r="K180" s="827">
        <v>0</v>
      </c>
      <c r="L180" s="831">
        <v>1</v>
      </c>
      <c r="M180" s="832">
        <v>184.74</v>
      </c>
    </row>
    <row r="181" spans="1:13" ht="14.45" customHeight="1" x14ac:dyDescent="0.2">
      <c r="A181" s="821" t="s">
        <v>2059</v>
      </c>
      <c r="B181" s="822" t="s">
        <v>1692</v>
      </c>
      <c r="C181" s="822" t="s">
        <v>1693</v>
      </c>
      <c r="D181" s="822" t="s">
        <v>858</v>
      </c>
      <c r="E181" s="822" t="s">
        <v>1694</v>
      </c>
      <c r="F181" s="831"/>
      <c r="G181" s="831"/>
      <c r="H181" s="827">
        <v>0</v>
      </c>
      <c r="I181" s="831">
        <v>1</v>
      </c>
      <c r="J181" s="831">
        <v>1385.62</v>
      </c>
      <c r="K181" s="827">
        <v>1</v>
      </c>
      <c r="L181" s="831">
        <v>1</v>
      </c>
      <c r="M181" s="832">
        <v>1385.62</v>
      </c>
    </row>
    <row r="182" spans="1:13" ht="14.45" customHeight="1" x14ac:dyDescent="0.2">
      <c r="A182" s="821" t="s">
        <v>2059</v>
      </c>
      <c r="B182" s="822" t="s">
        <v>1692</v>
      </c>
      <c r="C182" s="822" t="s">
        <v>2420</v>
      </c>
      <c r="D182" s="822" t="s">
        <v>858</v>
      </c>
      <c r="E182" s="822" t="s">
        <v>2421</v>
      </c>
      <c r="F182" s="831"/>
      <c r="G182" s="831"/>
      <c r="H182" s="827">
        <v>0</v>
      </c>
      <c r="I182" s="831">
        <v>2</v>
      </c>
      <c r="J182" s="831">
        <v>4618.72</v>
      </c>
      <c r="K182" s="827">
        <v>1</v>
      </c>
      <c r="L182" s="831">
        <v>2</v>
      </c>
      <c r="M182" s="832">
        <v>4618.72</v>
      </c>
    </row>
    <row r="183" spans="1:13" ht="14.45" customHeight="1" x14ac:dyDescent="0.2">
      <c r="A183" s="821" t="s">
        <v>2059</v>
      </c>
      <c r="B183" s="822" t="s">
        <v>1707</v>
      </c>
      <c r="C183" s="822" t="s">
        <v>2400</v>
      </c>
      <c r="D183" s="822" t="s">
        <v>2401</v>
      </c>
      <c r="E183" s="822" t="s">
        <v>2402</v>
      </c>
      <c r="F183" s="831">
        <v>1</v>
      </c>
      <c r="G183" s="831">
        <v>300.33</v>
      </c>
      <c r="H183" s="827">
        <v>1</v>
      </c>
      <c r="I183" s="831"/>
      <c r="J183" s="831"/>
      <c r="K183" s="827">
        <v>0</v>
      </c>
      <c r="L183" s="831">
        <v>1</v>
      </c>
      <c r="M183" s="832">
        <v>300.33</v>
      </c>
    </row>
    <row r="184" spans="1:13" ht="14.45" customHeight="1" x14ac:dyDescent="0.2">
      <c r="A184" s="821" t="s">
        <v>2059</v>
      </c>
      <c r="B184" s="822" t="s">
        <v>1707</v>
      </c>
      <c r="C184" s="822" t="s">
        <v>1711</v>
      </c>
      <c r="D184" s="822" t="s">
        <v>1709</v>
      </c>
      <c r="E184" s="822" t="s">
        <v>1712</v>
      </c>
      <c r="F184" s="831"/>
      <c r="G184" s="831"/>
      <c r="H184" s="827">
        <v>0</v>
      </c>
      <c r="I184" s="831">
        <v>2</v>
      </c>
      <c r="J184" s="831">
        <v>373.74</v>
      </c>
      <c r="K184" s="827">
        <v>1</v>
      </c>
      <c r="L184" s="831">
        <v>2</v>
      </c>
      <c r="M184" s="832">
        <v>373.74</v>
      </c>
    </row>
    <row r="185" spans="1:13" ht="14.45" customHeight="1" x14ac:dyDescent="0.2">
      <c r="A185" s="821" t="s">
        <v>2059</v>
      </c>
      <c r="B185" s="822" t="s">
        <v>1719</v>
      </c>
      <c r="C185" s="822" t="s">
        <v>1722</v>
      </c>
      <c r="D185" s="822" t="s">
        <v>742</v>
      </c>
      <c r="E185" s="822" t="s">
        <v>1723</v>
      </c>
      <c r="F185" s="831"/>
      <c r="G185" s="831"/>
      <c r="H185" s="827">
        <v>0</v>
      </c>
      <c r="I185" s="831">
        <v>6</v>
      </c>
      <c r="J185" s="831">
        <v>480.06000000000006</v>
      </c>
      <c r="K185" s="827">
        <v>1</v>
      </c>
      <c r="L185" s="831">
        <v>6</v>
      </c>
      <c r="M185" s="832">
        <v>480.06000000000006</v>
      </c>
    </row>
    <row r="186" spans="1:13" ht="14.45" customHeight="1" x14ac:dyDescent="0.2">
      <c r="A186" s="821" t="s">
        <v>2059</v>
      </c>
      <c r="B186" s="822" t="s">
        <v>1729</v>
      </c>
      <c r="C186" s="822" t="s">
        <v>2108</v>
      </c>
      <c r="D186" s="822" t="s">
        <v>2109</v>
      </c>
      <c r="E186" s="822" t="s">
        <v>1945</v>
      </c>
      <c r="F186" s="831">
        <v>5</v>
      </c>
      <c r="G186" s="831">
        <v>212.55</v>
      </c>
      <c r="H186" s="827">
        <v>1</v>
      </c>
      <c r="I186" s="831"/>
      <c r="J186" s="831"/>
      <c r="K186" s="827">
        <v>0</v>
      </c>
      <c r="L186" s="831">
        <v>5</v>
      </c>
      <c r="M186" s="832">
        <v>212.55</v>
      </c>
    </row>
    <row r="187" spans="1:13" ht="14.45" customHeight="1" x14ac:dyDescent="0.2">
      <c r="A187" s="821" t="s">
        <v>2059</v>
      </c>
      <c r="B187" s="822" t="s">
        <v>1743</v>
      </c>
      <c r="C187" s="822" t="s">
        <v>2419</v>
      </c>
      <c r="D187" s="822" t="s">
        <v>682</v>
      </c>
      <c r="E187" s="822" t="s">
        <v>1301</v>
      </c>
      <c r="F187" s="831">
        <v>1</v>
      </c>
      <c r="G187" s="831">
        <v>38.04</v>
      </c>
      <c r="H187" s="827">
        <v>1</v>
      </c>
      <c r="I187" s="831"/>
      <c r="J187" s="831"/>
      <c r="K187" s="827">
        <v>0</v>
      </c>
      <c r="L187" s="831">
        <v>1</v>
      </c>
      <c r="M187" s="832">
        <v>38.04</v>
      </c>
    </row>
    <row r="188" spans="1:13" ht="14.45" customHeight="1" x14ac:dyDescent="0.2">
      <c r="A188" s="821" t="s">
        <v>2059</v>
      </c>
      <c r="B188" s="822" t="s">
        <v>1743</v>
      </c>
      <c r="C188" s="822" t="s">
        <v>2277</v>
      </c>
      <c r="D188" s="822" t="s">
        <v>682</v>
      </c>
      <c r="E188" s="822" t="s">
        <v>2278</v>
      </c>
      <c r="F188" s="831">
        <v>1</v>
      </c>
      <c r="G188" s="831">
        <v>117.03</v>
      </c>
      <c r="H188" s="827">
        <v>1</v>
      </c>
      <c r="I188" s="831"/>
      <c r="J188" s="831"/>
      <c r="K188" s="827">
        <v>0</v>
      </c>
      <c r="L188" s="831">
        <v>1</v>
      </c>
      <c r="M188" s="832">
        <v>117.03</v>
      </c>
    </row>
    <row r="189" spans="1:13" ht="14.45" customHeight="1" x14ac:dyDescent="0.2">
      <c r="A189" s="821" t="s">
        <v>2059</v>
      </c>
      <c r="B189" s="822" t="s">
        <v>1752</v>
      </c>
      <c r="C189" s="822" t="s">
        <v>2103</v>
      </c>
      <c r="D189" s="822" t="s">
        <v>2104</v>
      </c>
      <c r="E189" s="822" t="s">
        <v>2078</v>
      </c>
      <c r="F189" s="831">
        <v>1</v>
      </c>
      <c r="G189" s="831">
        <v>35.11</v>
      </c>
      <c r="H189" s="827">
        <v>1</v>
      </c>
      <c r="I189" s="831"/>
      <c r="J189" s="831"/>
      <c r="K189" s="827">
        <v>0</v>
      </c>
      <c r="L189" s="831">
        <v>1</v>
      </c>
      <c r="M189" s="832">
        <v>35.11</v>
      </c>
    </row>
    <row r="190" spans="1:13" ht="14.45" customHeight="1" x14ac:dyDescent="0.2">
      <c r="A190" s="821" t="s">
        <v>2059</v>
      </c>
      <c r="B190" s="822" t="s">
        <v>1752</v>
      </c>
      <c r="C190" s="822" t="s">
        <v>1758</v>
      </c>
      <c r="D190" s="822" t="s">
        <v>695</v>
      </c>
      <c r="E190" s="822" t="s">
        <v>698</v>
      </c>
      <c r="F190" s="831"/>
      <c r="G190" s="831"/>
      <c r="H190" s="827">
        <v>0</v>
      </c>
      <c r="I190" s="831">
        <v>1</v>
      </c>
      <c r="J190" s="831">
        <v>17.559999999999999</v>
      </c>
      <c r="K190" s="827">
        <v>1</v>
      </c>
      <c r="L190" s="831">
        <v>1</v>
      </c>
      <c r="M190" s="832">
        <v>17.559999999999999</v>
      </c>
    </row>
    <row r="191" spans="1:13" ht="14.45" customHeight="1" x14ac:dyDescent="0.2">
      <c r="A191" s="821" t="s">
        <v>2059</v>
      </c>
      <c r="B191" s="822" t="s">
        <v>1752</v>
      </c>
      <c r="C191" s="822" t="s">
        <v>2389</v>
      </c>
      <c r="D191" s="822" t="s">
        <v>695</v>
      </c>
      <c r="E191" s="822" t="s">
        <v>2078</v>
      </c>
      <c r="F191" s="831"/>
      <c r="G191" s="831"/>
      <c r="H191" s="827">
        <v>0</v>
      </c>
      <c r="I191" s="831">
        <v>1</v>
      </c>
      <c r="J191" s="831">
        <v>35.11</v>
      </c>
      <c r="K191" s="827">
        <v>1</v>
      </c>
      <c r="L191" s="831">
        <v>1</v>
      </c>
      <c r="M191" s="832">
        <v>35.11</v>
      </c>
    </row>
    <row r="192" spans="1:13" ht="14.45" customHeight="1" x14ac:dyDescent="0.2">
      <c r="A192" s="821" t="s">
        <v>2059</v>
      </c>
      <c r="B192" s="822" t="s">
        <v>1952</v>
      </c>
      <c r="C192" s="822" t="s">
        <v>2174</v>
      </c>
      <c r="D192" s="822" t="s">
        <v>1954</v>
      </c>
      <c r="E192" s="822" t="s">
        <v>2175</v>
      </c>
      <c r="F192" s="831"/>
      <c r="G192" s="831"/>
      <c r="H192" s="827">
        <v>0</v>
      </c>
      <c r="I192" s="831">
        <v>1</v>
      </c>
      <c r="J192" s="831">
        <v>93.27</v>
      </c>
      <c r="K192" s="827">
        <v>1</v>
      </c>
      <c r="L192" s="831">
        <v>1</v>
      </c>
      <c r="M192" s="832">
        <v>93.27</v>
      </c>
    </row>
    <row r="193" spans="1:13" ht="14.45" customHeight="1" x14ac:dyDescent="0.2">
      <c r="A193" s="821" t="s">
        <v>2059</v>
      </c>
      <c r="B193" s="822" t="s">
        <v>1765</v>
      </c>
      <c r="C193" s="822" t="s">
        <v>1766</v>
      </c>
      <c r="D193" s="822" t="s">
        <v>1049</v>
      </c>
      <c r="E193" s="822" t="s">
        <v>1767</v>
      </c>
      <c r="F193" s="831"/>
      <c r="G193" s="831"/>
      <c r="H193" s="827">
        <v>0</v>
      </c>
      <c r="I193" s="831">
        <v>1</v>
      </c>
      <c r="J193" s="831">
        <v>103.4</v>
      </c>
      <c r="K193" s="827">
        <v>1</v>
      </c>
      <c r="L193" s="831">
        <v>1</v>
      </c>
      <c r="M193" s="832">
        <v>103.4</v>
      </c>
    </row>
    <row r="194" spans="1:13" ht="14.45" customHeight="1" x14ac:dyDescent="0.2">
      <c r="A194" s="821" t="s">
        <v>2059</v>
      </c>
      <c r="B194" s="822" t="s">
        <v>1768</v>
      </c>
      <c r="C194" s="822" t="s">
        <v>2435</v>
      </c>
      <c r="D194" s="822" t="s">
        <v>1770</v>
      </c>
      <c r="E194" s="822" t="s">
        <v>2436</v>
      </c>
      <c r="F194" s="831"/>
      <c r="G194" s="831"/>
      <c r="H194" s="827">
        <v>0</v>
      </c>
      <c r="I194" s="831">
        <v>1</v>
      </c>
      <c r="J194" s="831">
        <v>7.47</v>
      </c>
      <c r="K194" s="827">
        <v>1</v>
      </c>
      <c r="L194" s="831">
        <v>1</v>
      </c>
      <c r="M194" s="832">
        <v>7.47</v>
      </c>
    </row>
    <row r="195" spans="1:13" ht="14.45" customHeight="1" x14ac:dyDescent="0.2">
      <c r="A195" s="821" t="s">
        <v>2059</v>
      </c>
      <c r="B195" s="822" t="s">
        <v>1768</v>
      </c>
      <c r="C195" s="822" t="s">
        <v>2437</v>
      </c>
      <c r="D195" s="822" t="s">
        <v>1770</v>
      </c>
      <c r="E195" s="822" t="s">
        <v>2438</v>
      </c>
      <c r="F195" s="831"/>
      <c r="G195" s="831"/>
      <c r="H195" s="827">
        <v>0</v>
      </c>
      <c r="I195" s="831">
        <v>2</v>
      </c>
      <c r="J195" s="831">
        <v>229.76</v>
      </c>
      <c r="K195" s="827">
        <v>1</v>
      </c>
      <c r="L195" s="831">
        <v>2</v>
      </c>
      <c r="M195" s="832">
        <v>229.76</v>
      </c>
    </row>
    <row r="196" spans="1:13" ht="14.45" customHeight="1" x14ac:dyDescent="0.2">
      <c r="A196" s="821" t="s">
        <v>2059</v>
      </c>
      <c r="B196" s="822" t="s">
        <v>3252</v>
      </c>
      <c r="C196" s="822" t="s">
        <v>2432</v>
      </c>
      <c r="D196" s="822" t="s">
        <v>2433</v>
      </c>
      <c r="E196" s="822" t="s">
        <v>2434</v>
      </c>
      <c r="F196" s="831"/>
      <c r="G196" s="831"/>
      <c r="H196" s="827">
        <v>0</v>
      </c>
      <c r="I196" s="831">
        <v>1</v>
      </c>
      <c r="J196" s="831">
        <v>704.73</v>
      </c>
      <c r="K196" s="827">
        <v>1</v>
      </c>
      <c r="L196" s="831">
        <v>1</v>
      </c>
      <c r="M196" s="832">
        <v>704.73</v>
      </c>
    </row>
    <row r="197" spans="1:13" ht="14.45" customHeight="1" x14ac:dyDescent="0.2">
      <c r="A197" s="821" t="s">
        <v>2059</v>
      </c>
      <c r="B197" s="822" t="s">
        <v>3246</v>
      </c>
      <c r="C197" s="822" t="s">
        <v>2416</v>
      </c>
      <c r="D197" s="822" t="s">
        <v>2268</v>
      </c>
      <c r="E197" s="822" t="s">
        <v>2417</v>
      </c>
      <c r="F197" s="831"/>
      <c r="G197" s="831"/>
      <c r="H197" s="827">
        <v>0</v>
      </c>
      <c r="I197" s="831">
        <v>1</v>
      </c>
      <c r="J197" s="831">
        <v>39.549999999999997</v>
      </c>
      <c r="K197" s="827">
        <v>1</v>
      </c>
      <c r="L197" s="831">
        <v>1</v>
      </c>
      <c r="M197" s="832">
        <v>39.549999999999997</v>
      </c>
    </row>
    <row r="198" spans="1:13" ht="14.45" customHeight="1" x14ac:dyDescent="0.2">
      <c r="A198" s="821" t="s">
        <v>2059</v>
      </c>
      <c r="B198" s="822" t="s">
        <v>1778</v>
      </c>
      <c r="C198" s="822" t="s">
        <v>1956</v>
      </c>
      <c r="D198" s="822" t="s">
        <v>1783</v>
      </c>
      <c r="E198" s="822" t="s">
        <v>1957</v>
      </c>
      <c r="F198" s="831"/>
      <c r="G198" s="831"/>
      <c r="H198" s="827">
        <v>0</v>
      </c>
      <c r="I198" s="831">
        <v>5</v>
      </c>
      <c r="J198" s="831">
        <v>1102.6500000000001</v>
      </c>
      <c r="K198" s="827">
        <v>1</v>
      </c>
      <c r="L198" s="831">
        <v>5</v>
      </c>
      <c r="M198" s="832">
        <v>1102.6500000000001</v>
      </c>
    </row>
    <row r="199" spans="1:13" ht="14.45" customHeight="1" x14ac:dyDescent="0.2">
      <c r="A199" s="821" t="s">
        <v>2059</v>
      </c>
      <c r="B199" s="822" t="s">
        <v>1778</v>
      </c>
      <c r="C199" s="822" t="s">
        <v>2386</v>
      </c>
      <c r="D199" s="822" t="s">
        <v>1783</v>
      </c>
      <c r="E199" s="822" t="s">
        <v>2387</v>
      </c>
      <c r="F199" s="831">
        <v>1</v>
      </c>
      <c r="G199" s="831">
        <v>310.58999999999997</v>
      </c>
      <c r="H199" s="827">
        <v>1</v>
      </c>
      <c r="I199" s="831"/>
      <c r="J199" s="831"/>
      <c r="K199" s="827">
        <v>0</v>
      </c>
      <c r="L199" s="831">
        <v>1</v>
      </c>
      <c r="M199" s="832">
        <v>310.58999999999997</v>
      </c>
    </row>
    <row r="200" spans="1:13" ht="14.45" customHeight="1" x14ac:dyDescent="0.2">
      <c r="A200" s="821" t="s">
        <v>2059</v>
      </c>
      <c r="B200" s="822" t="s">
        <v>1795</v>
      </c>
      <c r="C200" s="822" t="s">
        <v>2448</v>
      </c>
      <c r="D200" s="822" t="s">
        <v>1797</v>
      </c>
      <c r="E200" s="822" t="s">
        <v>2449</v>
      </c>
      <c r="F200" s="831"/>
      <c r="G200" s="831"/>
      <c r="H200" s="827">
        <v>0</v>
      </c>
      <c r="I200" s="831">
        <v>1</v>
      </c>
      <c r="J200" s="831">
        <v>49.08</v>
      </c>
      <c r="K200" s="827">
        <v>1</v>
      </c>
      <c r="L200" s="831">
        <v>1</v>
      </c>
      <c r="M200" s="832">
        <v>49.08</v>
      </c>
    </row>
    <row r="201" spans="1:13" ht="14.45" customHeight="1" x14ac:dyDescent="0.2">
      <c r="A201" s="821" t="s">
        <v>2059</v>
      </c>
      <c r="B201" s="822" t="s">
        <v>1713</v>
      </c>
      <c r="C201" s="822" t="s">
        <v>2348</v>
      </c>
      <c r="D201" s="822" t="s">
        <v>1715</v>
      </c>
      <c r="E201" s="822" t="s">
        <v>2349</v>
      </c>
      <c r="F201" s="831"/>
      <c r="G201" s="831"/>
      <c r="H201" s="827">
        <v>0</v>
      </c>
      <c r="I201" s="831">
        <v>1</v>
      </c>
      <c r="J201" s="831">
        <v>4961.1400000000003</v>
      </c>
      <c r="K201" s="827">
        <v>1</v>
      </c>
      <c r="L201" s="831">
        <v>1</v>
      </c>
      <c r="M201" s="832">
        <v>4961.1400000000003</v>
      </c>
    </row>
    <row r="202" spans="1:13" ht="14.45" customHeight="1" x14ac:dyDescent="0.2">
      <c r="A202" s="821" t="s">
        <v>2060</v>
      </c>
      <c r="B202" s="822" t="s">
        <v>1660</v>
      </c>
      <c r="C202" s="822" t="s">
        <v>1663</v>
      </c>
      <c r="D202" s="822" t="s">
        <v>734</v>
      </c>
      <c r="E202" s="822" t="s">
        <v>1664</v>
      </c>
      <c r="F202" s="831"/>
      <c r="G202" s="831"/>
      <c r="H202" s="827">
        <v>0</v>
      </c>
      <c r="I202" s="831">
        <v>1</v>
      </c>
      <c r="J202" s="831">
        <v>102.93</v>
      </c>
      <c r="K202" s="827">
        <v>1</v>
      </c>
      <c r="L202" s="831">
        <v>1</v>
      </c>
      <c r="M202" s="832">
        <v>102.93</v>
      </c>
    </row>
    <row r="203" spans="1:13" ht="14.45" customHeight="1" x14ac:dyDescent="0.2">
      <c r="A203" s="821" t="s">
        <v>2060</v>
      </c>
      <c r="B203" s="822" t="s">
        <v>1660</v>
      </c>
      <c r="C203" s="822" t="s">
        <v>2131</v>
      </c>
      <c r="D203" s="822" t="s">
        <v>734</v>
      </c>
      <c r="E203" s="822" t="s">
        <v>2132</v>
      </c>
      <c r="F203" s="831"/>
      <c r="G203" s="831"/>
      <c r="H203" s="827">
        <v>0</v>
      </c>
      <c r="I203" s="831">
        <v>2</v>
      </c>
      <c r="J203" s="831">
        <v>57.62</v>
      </c>
      <c r="K203" s="827">
        <v>1</v>
      </c>
      <c r="L203" s="831">
        <v>2</v>
      </c>
      <c r="M203" s="832">
        <v>57.62</v>
      </c>
    </row>
    <row r="204" spans="1:13" ht="14.45" customHeight="1" x14ac:dyDescent="0.2">
      <c r="A204" s="821" t="s">
        <v>2060</v>
      </c>
      <c r="B204" s="822" t="s">
        <v>1672</v>
      </c>
      <c r="C204" s="822" t="s">
        <v>2501</v>
      </c>
      <c r="D204" s="822" t="s">
        <v>1674</v>
      </c>
      <c r="E204" s="822" t="s">
        <v>2502</v>
      </c>
      <c r="F204" s="831">
        <v>1</v>
      </c>
      <c r="G204" s="831">
        <v>0</v>
      </c>
      <c r="H204" s="827"/>
      <c r="I204" s="831"/>
      <c r="J204" s="831"/>
      <c r="K204" s="827"/>
      <c r="L204" s="831">
        <v>1</v>
      </c>
      <c r="M204" s="832">
        <v>0</v>
      </c>
    </row>
    <row r="205" spans="1:13" ht="14.45" customHeight="1" x14ac:dyDescent="0.2">
      <c r="A205" s="821" t="s">
        <v>2060</v>
      </c>
      <c r="B205" s="822" t="s">
        <v>1686</v>
      </c>
      <c r="C205" s="822" t="s">
        <v>1690</v>
      </c>
      <c r="D205" s="822" t="s">
        <v>1688</v>
      </c>
      <c r="E205" s="822" t="s">
        <v>1691</v>
      </c>
      <c r="F205" s="831"/>
      <c r="G205" s="831"/>
      <c r="H205" s="827">
        <v>0</v>
      </c>
      <c r="I205" s="831">
        <v>4</v>
      </c>
      <c r="J205" s="831">
        <v>738.96</v>
      </c>
      <c r="K205" s="827">
        <v>1</v>
      </c>
      <c r="L205" s="831">
        <v>4</v>
      </c>
      <c r="M205" s="832">
        <v>738.96</v>
      </c>
    </row>
    <row r="206" spans="1:13" ht="14.45" customHeight="1" x14ac:dyDescent="0.2">
      <c r="A206" s="821" t="s">
        <v>2060</v>
      </c>
      <c r="B206" s="822" t="s">
        <v>1692</v>
      </c>
      <c r="C206" s="822" t="s">
        <v>1693</v>
      </c>
      <c r="D206" s="822" t="s">
        <v>858</v>
      </c>
      <c r="E206" s="822" t="s">
        <v>1694</v>
      </c>
      <c r="F206" s="831"/>
      <c r="G206" s="831"/>
      <c r="H206" s="827">
        <v>0</v>
      </c>
      <c r="I206" s="831">
        <v>1</v>
      </c>
      <c r="J206" s="831">
        <v>1385.62</v>
      </c>
      <c r="K206" s="827">
        <v>1</v>
      </c>
      <c r="L206" s="831">
        <v>1</v>
      </c>
      <c r="M206" s="832">
        <v>1385.62</v>
      </c>
    </row>
    <row r="207" spans="1:13" ht="14.45" customHeight="1" x14ac:dyDescent="0.2">
      <c r="A207" s="821" t="s">
        <v>2060</v>
      </c>
      <c r="B207" s="822" t="s">
        <v>1692</v>
      </c>
      <c r="C207" s="822" t="s">
        <v>1701</v>
      </c>
      <c r="D207" s="822" t="s">
        <v>852</v>
      </c>
      <c r="E207" s="822" t="s">
        <v>1702</v>
      </c>
      <c r="F207" s="831"/>
      <c r="G207" s="831"/>
      <c r="H207" s="827">
        <v>0</v>
      </c>
      <c r="I207" s="831">
        <v>1</v>
      </c>
      <c r="J207" s="831">
        <v>736.33</v>
      </c>
      <c r="K207" s="827">
        <v>1</v>
      </c>
      <c r="L207" s="831">
        <v>1</v>
      </c>
      <c r="M207" s="832">
        <v>736.33</v>
      </c>
    </row>
    <row r="208" spans="1:13" ht="14.45" customHeight="1" x14ac:dyDescent="0.2">
      <c r="A208" s="821" t="s">
        <v>2060</v>
      </c>
      <c r="B208" s="822" t="s">
        <v>1692</v>
      </c>
      <c r="C208" s="822" t="s">
        <v>1695</v>
      </c>
      <c r="D208" s="822" t="s">
        <v>858</v>
      </c>
      <c r="E208" s="822" t="s">
        <v>1696</v>
      </c>
      <c r="F208" s="831"/>
      <c r="G208" s="831"/>
      <c r="H208" s="827">
        <v>0</v>
      </c>
      <c r="I208" s="831">
        <v>2</v>
      </c>
      <c r="J208" s="831">
        <v>3694.98</v>
      </c>
      <c r="K208" s="827">
        <v>1</v>
      </c>
      <c r="L208" s="831">
        <v>2</v>
      </c>
      <c r="M208" s="832">
        <v>3694.98</v>
      </c>
    </row>
    <row r="209" spans="1:13" ht="14.45" customHeight="1" x14ac:dyDescent="0.2">
      <c r="A209" s="821" t="s">
        <v>2060</v>
      </c>
      <c r="B209" s="822" t="s">
        <v>1692</v>
      </c>
      <c r="C209" s="822" t="s">
        <v>1697</v>
      </c>
      <c r="D209" s="822" t="s">
        <v>852</v>
      </c>
      <c r="E209" s="822" t="s">
        <v>1698</v>
      </c>
      <c r="F209" s="831"/>
      <c r="G209" s="831"/>
      <c r="H209" s="827">
        <v>0</v>
      </c>
      <c r="I209" s="831">
        <v>1</v>
      </c>
      <c r="J209" s="831">
        <v>923.74</v>
      </c>
      <c r="K209" s="827">
        <v>1</v>
      </c>
      <c r="L209" s="831">
        <v>1</v>
      </c>
      <c r="M209" s="832">
        <v>923.74</v>
      </c>
    </row>
    <row r="210" spans="1:13" ht="14.45" customHeight="1" x14ac:dyDescent="0.2">
      <c r="A210" s="821" t="s">
        <v>2060</v>
      </c>
      <c r="B210" s="822" t="s">
        <v>1707</v>
      </c>
      <c r="C210" s="822" t="s">
        <v>1708</v>
      </c>
      <c r="D210" s="822" t="s">
        <v>1709</v>
      </c>
      <c r="E210" s="822" t="s">
        <v>1710</v>
      </c>
      <c r="F210" s="831"/>
      <c r="G210" s="831"/>
      <c r="H210" s="827">
        <v>0</v>
      </c>
      <c r="I210" s="831">
        <v>9</v>
      </c>
      <c r="J210" s="831">
        <v>840.87</v>
      </c>
      <c r="K210" s="827">
        <v>1</v>
      </c>
      <c r="L210" s="831">
        <v>9</v>
      </c>
      <c r="M210" s="832">
        <v>840.87</v>
      </c>
    </row>
    <row r="211" spans="1:13" ht="14.45" customHeight="1" x14ac:dyDescent="0.2">
      <c r="A211" s="821" t="s">
        <v>2060</v>
      </c>
      <c r="B211" s="822" t="s">
        <v>1719</v>
      </c>
      <c r="C211" s="822" t="s">
        <v>1722</v>
      </c>
      <c r="D211" s="822" t="s">
        <v>742</v>
      </c>
      <c r="E211" s="822" t="s">
        <v>1723</v>
      </c>
      <c r="F211" s="831"/>
      <c r="G211" s="831"/>
      <c r="H211" s="827">
        <v>0</v>
      </c>
      <c r="I211" s="831">
        <v>6</v>
      </c>
      <c r="J211" s="831">
        <v>480.06000000000006</v>
      </c>
      <c r="K211" s="827">
        <v>1</v>
      </c>
      <c r="L211" s="831">
        <v>6</v>
      </c>
      <c r="M211" s="832">
        <v>480.06000000000006</v>
      </c>
    </row>
    <row r="212" spans="1:13" ht="14.45" customHeight="1" x14ac:dyDescent="0.2">
      <c r="A212" s="821" t="s">
        <v>2060</v>
      </c>
      <c r="B212" s="822" t="s">
        <v>1729</v>
      </c>
      <c r="C212" s="822" t="s">
        <v>2108</v>
      </c>
      <c r="D212" s="822" t="s">
        <v>2109</v>
      </c>
      <c r="E212" s="822" t="s">
        <v>1945</v>
      </c>
      <c r="F212" s="831">
        <v>3</v>
      </c>
      <c r="G212" s="831">
        <v>127.53</v>
      </c>
      <c r="H212" s="827">
        <v>1</v>
      </c>
      <c r="I212" s="831"/>
      <c r="J212" s="831"/>
      <c r="K212" s="827">
        <v>0</v>
      </c>
      <c r="L212" s="831">
        <v>3</v>
      </c>
      <c r="M212" s="832">
        <v>127.53</v>
      </c>
    </row>
    <row r="213" spans="1:13" ht="14.45" customHeight="1" x14ac:dyDescent="0.2">
      <c r="A213" s="821" t="s">
        <v>2060</v>
      </c>
      <c r="B213" s="822" t="s">
        <v>1752</v>
      </c>
      <c r="C213" s="822" t="s">
        <v>2103</v>
      </c>
      <c r="D213" s="822" t="s">
        <v>2104</v>
      </c>
      <c r="E213" s="822" t="s">
        <v>2078</v>
      </c>
      <c r="F213" s="831">
        <v>2</v>
      </c>
      <c r="G213" s="831">
        <v>70.22</v>
      </c>
      <c r="H213" s="827">
        <v>1</v>
      </c>
      <c r="I213" s="831"/>
      <c r="J213" s="831"/>
      <c r="K213" s="827">
        <v>0</v>
      </c>
      <c r="L213" s="831">
        <v>2</v>
      </c>
      <c r="M213" s="832">
        <v>70.22</v>
      </c>
    </row>
    <row r="214" spans="1:13" ht="14.45" customHeight="1" x14ac:dyDescent="0.2">
      <c r="A214" s="821" t="s">
        <v>2060</v>
      </c>
      <c r="B214" s="822" t="s">
        <v>1752</v>
      </c>
      <c r="C214" s="822" t="s">
        <v>2463</v>
      </c>
      <c r="D214" s="822" t="s">
        <v>695</v>
      </c>
      <c r="E214" s="822" t="s">
        <v>698</v>
      </c>
      <c r="F214" s="831">
        <v>1</v>
      </c>
      <c r="G214" s="831">
        <v>17.559999999999999</v>
      </c>
      <c r="H214" s="827">
        <v>1</v>
      </c>
      <c r="I214" s="831"/>
      <c r="J214" s="831"/>
      <c r="K214" s="827">
        <v>0</v>
      </c>
      <c r="L214" s="831">
        <v>1</v>
      </c>
      <c r="M214" s="832">
        <v>17.559999999999999</v>
      </c>
    </row>
    <row r="215" spans="1:13" ht="14.45" customHeight="1" x14ac:dyDescent="0.2">
      <c r="A215" s="821" t="s">
        <v>2060</v>
      </c>
      <c r="B215" s="822" t="s">
        <v>1752</v>
      </c>
      <c r="C215" s="822" t="s">
        <v>2105</v>
      </c>
      <c r="D215" s="822" t="s">
        <v>1757</v>
      </c>
      <c r="E215" s="822"/>
      <c r="F215" s="831">
        <v>1</v>
      </c>
      <c r="G215" s="831">
        <v>17.559999999999999</v>
      </c>
      <c r="H215" s="827">
        <v>1</v>
      </c>
      <c r="I215" s="831"/>
      <c r="J215" s="831"/>
      <c r="K215" s="827">
        <v>0</v>
      </c>
      <c r="L215" s="831">
        <v>1</v>
      </c>
      <c r="M215" s="832">
        <v>17.559999999999999</v>
      </c>
    </row>
    <row r="216" spans="1:13" ht="14.45" customHeight="1" x14ac:dyDescent="0.2">
      <c r="A216" s="821" t="s">
        <v>2060</v>
      </c>
      <c r="B216" s="822" t="s">
        <v>1752</v>
      </c>
      <c r="C216" s="822" t="s">
        <v>2464</v>
      </c>
      <c r="D216" s="822" t="s">
        <v>1757</v>
      </c>
      <c r="E216" s="822" t="s">
        <v>2078</v>
      </c>
      <c r="F216" s="831">
        <v>1</v>
      </c>
      <c r="G216" s="831">
        <v>35.11</v>
      </c>
      <c r="H216" s="827">
        <v>1</v>
      </c>
      <c r="I216" s="831"/>
      <c r="J216" s="831"/>
      <c r="K216" s="827">
        <v>0</v>
      </c>
      <c r="L216" s="831">
        <v>1</v>
      </c>
      <c r="M216" s="832">
        <v>35.11</v>
      </c>
    </row>
    <row r="217" spans="1:13" ht="14.45" customHeight="1" x14ac:dyDescent="0.2">
      <c r="A217" s="821" t="s">
        <v>2060</v>
      </c>
      <c r="B217" s="822" t="s">
        <v>1765</v>
      </c>
      <c r="C217" s="822" t="s">
        <v>2077</v>
      </c>
      <c r="D217" s="822" t="s">
        <v>1049</v>
      </c>
      <c r="E217" s="822" t="s">
        <v>2078</v>
      </c>
      <c r="F217" s="831"/>
      <c r="G217" s="831"/>
      <c r="H217" s="827">
        <v>0</v>
      </c>
      <c r="I217" s="831">
        <v>8</v>
      </c>
      <c r="J217" s="831">
        <v>275.76</v>
      </c>
      <c r="K217" s="827">
        <v>1</v>
      </c>
      <c r="L217" s="831">
        <v>8</v>
      </c>
      <c r="M217" s="832">
        <v>275.76</v>
      </c>
    </row>
    <row r="218" spans="1:13" ht="14.45" customHeight="1" x14ac:dyDescent="0.2">
      <c r="A218" s="821" t="s">
        <v>2060</v>
      </c>
      <c r="B218" s="822" t="s">
        <v>1768</v>
      </c>
      <c r="C218" s="822" t="s">
        <v>1769</v>
      </c>
      <c r="D218" s="822" t="s">
        <v>1770</v>
      </c>
      <c r="E218" s="822" t="s">
        <v>1771</v>
      </c>
      <c r="F218" s="831"/>
      <c r="G218" s="831"/>
      <c r="H218" s="827">
        <v>0</v>
      </c>
      <c r="I218" s="831">
        <v>1</v>
      </c>
      <c r="J218" s="831">
        <v>11.48</v>
      </c>
      <c r="K218" s="827">
        <v>1</v>
      </c>
      <c r="L218" s="831">
        <v>1</v>
      </c>
      <c r="M218" s="832">
        <v>11.48</v>
      </c>
    </row>
    <row r="219" spans="1:13" ht="14.45" customHeight="1" x14ac:dyDescent="0.2">
      <c r="A219" s="821" t="s">
        <v>2060</v>
      </c>
      <c r="B219" s="822" t="s">
        <v>1768</v>
      </c>
      <c r="C219" s="822" t="s">
        <v>1772</v>
      </c>
      <c r="D219" s="822" t="s">
        <v>1770</v>
      </c>
      <c r="E219" s="822" t="s">
        <v>1773</v>
      </c>
      <c r="F219" s="831"/>
      <c r="G219" s="831"/>
      <c r="H219" s="827">
        <v>0</v>
      </c>
      <c r="I219" s="831">
        <v>1</v>
      </c>
      <c r="J219" s="831">
        <v>34.47</v>
      </c>
      <c r="K219" s="827">
        <v>1</v>
      </c>
      <c r="L219" s="831">
        <v>1</v>
      </c>
      <c r="M219" s="832">
        <v>34.47</v>
      </c>
    </row>
    <row r="220" spans="1:13" ht="14.45" customHeight="1" x14ac:dyDescent="0.2">
      <c r="A220" s="821" t="s">
        <v>2060</v>
      </c>
      <c r="B220" s="822" t="s">
        <v>1768</v>
      </c>
      <c r="C220" s="822" t="s">
        <v>2526</v>
      </c>
      <c r="D220" s="822" t="s">
        <v>2527</v>
      </c>
      <c r="E220" s="822" t="s">
        <v>2175</v>
      </c>
      <c r="F220" s="831">
        <v>2</v>
      </c>
      <c r="G220" s="831">
        <v>206.8</v>
      </c>
      <c r="H220" s="827">
        <v>1</v>
      </c>
      <c r="I220" s="831"/>
      <c r="J220" s="831"/>
      <c r="K220" s="827">
        <v>0</v>
      </c>
      <c r="L220" s="831">
        <v>2</v>
      </c>
      <c r="M220" s="832">
        <v>206.8</v>
      </c>
    </row>
    <row r="221" spans="1:13" ht="14.45" customHeight="1" x14ac:dyDescent="0.2">
      <c r="A221" s="821" t="s">
        <v>2060</v>
      </c>
      <c r="B221" s="822" t="s">
        <v>3252</v>
      </c>
      <c r="C221" s="822" t="s">
        <v>2516</v>
      </c>
      <c r="D221" s="822" t="s">
        <v>2433</v>
      </c>
      <c r="E221" s="822" t="s">
        <v>2517</v>
      </c>
      <c r="F221" s="831"/>
      <c r="G221" s="831"/>
      <c r="H221" s="827">
        <v>0</v>
      </c>
      <c r="I221" s="831">
        <v>1</v>
      </c>
      <c r="J221" s="831">
        <v>545.82000000000005</v>
      </c>
      <c r="K221" s="827">
        <v>1</v>
      </c>
      <c r="L221" s="831">
        <v>1</v>
      </c>
      <c r="M221" s="832">
        <v>545.82000000000005</v>
      </c>
    </row>
    <row r="222" spans="1:13" ht="14.45" customHeight="1" x14ac:dyDescent="0.2">
      <c r="A222" s="821" t="s">
        <v>2060</v>
      </c>
      <c r="B222" s="822" t="s">
        <v>3252</v>
      </c>
      <c r="C222" s="822" t="s">
        <v>2518</v>
      </c>
      <c r="D222" s="822" t="s">
        <v>2519</v>
      </c>
      <c r="E222" s="822" t="s">
        <v>2520</v>
      </c>
      <c r="F222" s="831"/>
      <c r="G222" s="831"/>
      <c r="H222" s="827">
        <v>0</v>
      </c>
      <c r="I222" s="831">
        <v>1</v>
      </c>
      <c r="J222" s="831">
        <v>181.94</v>
      </c>
      <c r="K222" s="827">
        <v>1</v>
      </c>
      <c r="L222" s="831">
        <v>1</v>
      </c>
      <c r="M222" s="832">
        <v>181.94</v>
      </c>
    </row>
    <row r="223" spans="1:13" ht="14.45" customHeight="1" x14ac:dyDescent="0.2">
      <c r="A223" s="821" t="s">
        <v>2060</v>
      </c>
      <c r="B223" s="822" t="s">
        <v>3248</v>
      </c>
      <c r="C223" s="822" t="s">
        <v>2329</v>
      </c>
      <c r="D223" s="822" t="s">
        <v>2330</v>
      </c>
      <c r="E223" s="822" t="s">
        <v>2331</v>
      </c>
      <c r="F223" s="831"/>
      <c r="G223" s="831"/>
      <c r="H223" s="827">
        <v>0</v>
      </c>
      <c r="I223" s="831">
        <v>1</v>
      </c>
      <c r="J223" s="831">
        <v>131.86000000000001</v>
      </c>
      <c r="K223" s="827">
        <v>1</v>
      </c>
      <c r="L223" s="831">
        <v>1</v>
      </c>
      <c r="M223" s="832">
        <v>131.86000000000001</v>
      </c>
    </row>
    <row r="224" spans="1:13" ht="14.45" customHeight="1" x14ac:dyDescent="0.2">
      <c r="A224" s="821" t="s">
        <v>2060</v>
      </c>
      <c r="B224" s="822" t="s">
        <v>1778</v>
      </c>
      <c r="C224" s="822" t="s">
        <v>1956</v>
      </c>
      <c r="D224" s="822" t="s">
        <v>1783</v>
      </c>
      <c r="E224" s="822" t="s">
        <v>1957</v>
      </c>
      <c r="F224" s="831"/>
      <c r="G224" s="831"/>
      <c r="H224" s="827">
        <v>0</v>
      </c>
      <c r="I224" s="831">
        <v>2</v>
      </c>
      <c r="J224" s="831">
        <v>351.03999999999996</v>
      </c>
      <c r="K224" s="827">
        <v>1</v>
      </c>
      <c r="L224" s="831">
        <v>2</v>
      </c>
      <c r="M224" s="832">
        <v>351.03999999999996</v>
      </c>
    </row>
    <row r="225" spans="1:13" ht="14.45" customHeight="1" x14ac:dyDescent="0.2">
      <c r="A225" s="821" t="s">
        <v>2060</v>
      </c>
      <c r="B225" s="822" t="s">
        <v>1778</v>
      </c>
      <c r="C225" s="822" t="s">
        <v>2458</v>
      </c>
      <c r="D225" s="822" t="s">
        <v>1780</v>
      </c>
      <c r="E225" s="822" t="s">
        <v>2459</v>
      </c>
      <c r="F225" s="831"/>
      <c r="G225" s="831"/>
      <c r="H225" s="827">
        <v>0</v>
      </c>
      <c r="I225" s="831">
        <v>1</v>
      </c>
      <c r="J225" s="831">
        <v>55.14</v>
      </c>
      <c r="K225" s="827">
        <v>1</v>
      </c>
      <c r="L225" s="831">
        <v>1</v>
      </c>
      <c r="M225" s="832">
        <v>55.14</v>
      </c>
    </row>
    <row r="226" spans="1:13" ht="14.45" customHeight="1" x14ac:dyDescent="0.2">
      <c r="A226" s="821" t="s">
        <v>2060</v>
      </c>
      <c r="B226" s="822" t="s">
        <v>1778</v>
      </c>
      <c r="C226" s="822" t="s">
        <v>1782</v>
      </c>
      <c r="D226" s="822" t="s">
        <v>1783</v>
      </c>
      <c r="E226" s="822" t="s">
        <v>1784</v>
      </c>
      <c r="F226" s="831">
        <v>3</v>
      </c>
      <c r="G226" s="831">
        <v>371.53</v>
      </c>
      <c r="H226" s="827">
        <v>1</v>
      </c>
      <c r="I226" s="831"/>
      <c r="J226" s="831"/>
      <c r="K226" s="827">
        <v>0</v>
      </c>
      <c r="L226" s="831">
        <v>3</v>
      </c>
      <c r="M226" s="832">
        <v>371.53</v>
      </c>
    </row>
    <row r="227" spans="1:13" ht="14.45" customHeight="1" x14ac:dyDescent="0.2">
      <c r="A227" s="821" t="s">
        <v>2060</v>
      </c>
      <c r="B227" s="822" t="s">
        <v>1778</v>
      </c>
      <c r="C227" s="822" t="s">
        <v>2460</v>
      </c>
      <c r="D227" s="822" t="s">
        <v>2461</v>
      </c>
      <c r="E227" s="822" t="s">
        <v>1784</v>
      </c>
      <c r="F227" s="831">
        <v>1</v>
      </c>
      <c r="G227" s="831">
        <v>143.35</v>
      </c>
      <c r="H227" s="827">
        <v>1</v>
      </c>
      <c r="I227" s="831"/>
      <c r="J227" s="831"/>
      <c r="K227" s="827">
        <v>0</v>
      </c>
      <c r="L227" s="831">
        <v>1</v>
      </c>
      <c r="M227" s="832">
        <v>143.35</v>
      </c>
    </row>
    <row r="228" spans="1:13" ht="14.45" customHeight="1" x14ac:dyDescent="0.2">
      <c r="A228" s="821" t="s">
        <v>2060</v>
      </c>
      <c r="B228" s="822" t="s">
        <v>3257</v>
      </c>
      <c r="C228" s="822" t="s">
        <v>2480</v>
      </c>
      <c r="D228" s="822" t="s">
        <v>2481</v>
      </c>
      <c r="E228" s="822" t="s">
        <v>2482</v>
      </c>
      <c r="F228" s="831">
        <v>1</v>
      </c>
      <c r="G228" s="831">
        <v>124.49</v>
      </c>
      <c r="H228" s="827">
        <v>1</v>
      </c>
      <c r="I228" s="831"/>
      <c r="J228" s="831"/>
      <c r="K228" s="827">
        <v>0</v>
      </c>
      <c r="L228" s="831">
        <v>1</v>
      </c>
      <c r="M228" s="832">
        <v>124.49</v>
      </c>
    </row>
    <row r="229" spans="1:13" ht="14.45" customHeight="1" x14ac:dyDescent="0.2">
      <c r="A229" s="821" t="s">
        <v>2060</v>
      </c>
      <c r="B229" s="822" t="s">
        <v>1795</v>
      </c>
      <c r="C229" s="822" t="s">
        <v>1796</v>
      </c>
      <c r="D229" s="822" t="s">
        <v>1797</v>
      </c>
      <c r="E229" s="822" t="s">
        <v>1798</v>
      </c>
      <c r="F229" s="831"/>
      <c r="G229" s="831"/>
      <c r="H229" s="827">
        <v>0</v>
      </c>
      <c r="I229" s="831">
        <v>1</v>
      </c>
      <c r="J229" s="831">
        <v>84.18</v>
      </c>
      <c r="K229" s="827">
        <v>1</v>
      </c>
      <c r="L229" s="831">
        <v>1</v>
      </c>
      <c r="M229" s="832">
        <v>84.18</v>
      </c>
    </row>
    <row r="230" spans="1:13" ht="14.45" customHeight="1" x14ac:dyDescent="0.2">
      <c r="A230" s="821" t="s">
        <v>2060</v>
      </c>
      <c r="B230" s="822" t="s">
        <v>1852</v>
      </c>
      <c r="C230" s="822" t="s">
        <v>2454</v>
      </c>
      <c r="D230" s="822" t="s">
        <v>2455</v>
      </c>
      <c r="E230" s="822" t="s">
        <v>636</v>
      </c>
      <c r="F230" s="831">
        <v>3</v>
      </c>
      <c r="G230" s="831">
        <v>195.84</v>
      </c>
      <c r="H230" s="827">
        <v>1</v>
      </c>
      <c r="I230" s="831"/>
      <c r="J230" s="831"/>
      <c r="K230" s="827">
        <v>0</v>
      </c>
      <c r="L230" s="831">
        <v>3</v>
      </c>
      <c r="M230" s="832">
        <v>195.84</v>
      </c>
    </row>
    <row r="231" spans="1:13" ht="14.45" customHeight="1" x14ac:dyDescent="0.2">
      <c r="A231" s="821" t="s">
        <v>2060</v>
      </c>
      <c r="B231" s="822" t="s">
        <v>1852</v>
      </c>
      <c r="C231" s="822" t="s">
        <v>2456</v>
      </c>
      <c r="D231" s="822" t="s">
        <v>2455</v>
      </c>
      <c r="E231" s="822" t="s">
        <v>2457</v>
      </c>
      <c r="F231" s="831">
        <v>1</v>
      </c>
      <c r="G231" s="831">
        <v>36.270000000000003</v>
      </c>
      <c r="H231" s="827">
        <v>1</v>
      </c>
      <c r="I231" s="831"/>
      <c r="J231" s="831"/>
      <c r="K231" s="827">
        <v>0</v>
      </c>
      <c r="L231" s="831">
        <v>1</v>
      </c>
      <c r="M231" s="832">
        <v>36.270000000000003</v>
      </c>
    </row>
    <row r="232" spans="1:13" ht="14.45" customHeight="1" x14ac:dyDescent="0.2">
      <c r="A232" s="821" t="s">
        <v>2060</v>
      </c>
      <c r="B232" s="822" t="s">
        <v>1852</v>
      </c>
      <c r="C232" s="822" t="s">
        <v>1854</v>
      </c>
      <c r="D232" s="822" t="s">
        <v>635</v>
      </c>
      <c r="E232" s="822" t="s">
        <v>636</v>
      </c>
      <c r="F232" s="831"/>
      <c r="G232" s="831"/>
      <c r="H232" s="827">
        <v>0</v>
      </c>
      <c r="I232" s="831">
        <v>3</v>
      </c>
      <c r="J232" s="831">
        <v>195.84</v>
      </c>
      <c r="K232" s="827">
        <v>1</v>
      </c>
      <c r="L232" s="831">
        <v>3</v>
      </c>
      <c r="M232" s="832">
        <v>195.84</v>
      </c>
    </row>
    <row r="233" spans="1:13" ht="14.45" customHeight="1" x14ac:dyDescent="0.2">
      <c r="A233" s="821" t="s">
        <v>2060</v>
      </c>
      <c r="B233" s="822" t="s">
        <v>1859</v>
      </c>
      <c r="C233" s="822" t="s">
        <v>1860</v>
      </c>
      <c r="D233" s="822" t="s">
        <v>1018</v>
      </c>
      <c r="E233" s="822" t="s">
        <v>1019</v>
      </c>
      <c r="F233" s="831"/>
      <c r="G233" s="831"/>
      <c r="H233" s="827"/>
      <c r="I233" s="831">
        <v>4</v>
      </c>
      <c r="J233" s="831">
        <v>0</v>
      </c>
      <c r="K233" s="827"/>
      <c r="L233" s="831">
        <v>4</v>
      </c>
      <c r="M233" s="832">
        <v>0</v>
      </c>
    </row>
    <row r="234" spans="1:13" ht="14.45" customHeight="1" x14ac:dyDescent="0.2">
      <c r="A234" s="821" t="s">
        <v>2060</v>
      </c>
      <c r="B234" s="822" t="s">
        <v>1876</v>
      </c>
      <c r="C234" s="822" t="s">
        <v>2484</v>
      </c>
      <c r="D234" s="822" t="s">
        <v>2485</v>
      </c>
      <c r="E234" s="822" t="s">
        <v>1884</v>
      </c>
      <c r="F234" s="831">
        <v>2</v>
      </c>
      <c r="G234" s="831">
        <v>678.94</v>
      </c>
      <c r="H234" s="827">
        <v>1</v>
      </c>
      <c r="I234" s="831"/>
      <c r="J234" s="831"/>
      <c r="K234" s="827">
        <v>0</v>
      </c>
      <c r="L234" s="831">
        <v>2</v>
      </c>
      <c r="M234" s="832">
        <v>678.94</v>
      </c>
    </row>
    <row r="235" spans="1:13" ht="14.45" customHeight="1" x14ac:dyDescent="0.2">
      <c r="A235" s="821" t="s">
        <v>2060</v>
      </c>
      <c r="B235" s="822" t="s">
        <v>3258</v>
      </c>
      <c r="C235" s="822" t="s">
        <v>2475</v>
      </c>
      <c r="D235" s="822" t="s">
        <v>2476</v>
      </c>
      <c r="E235" s="822" t="s">
        <v>2477</v>
      </c>
      <c r="F235" s="831">
        <v>1</v>
      </c>
      <c r="G235" s="831">
        <v>123.2</v>
      </c>
      <c r="H235" s="827">
        <v>1</v>
      </c>
      <c r="I235" s="831"/>
      <c r="J235" s="831"/>
      <c r="K235" s="827">
        <v>0</v>
      </c>
      <c r="L235" s="831">
        <v>1</v>
      </c>
      <c r="M235" s="832">
        <v>123.2</v>
      </c>
    </row>
    <row r="236" spans="1:13" ht="14.45" customHeight="1" x14ac:dyDescent="0.2">
      <c r="A236" s="821" t="s">
        <v>2060</v>
      </c>
      <c r="B236" s="822" t="s">
        <v>3254</v>
      </c>
      <c r="C236" s="822" t="s">
        <v>2548</v>
      </c>
      <c r="D236" s="822" t="s">
        <v>2549</v>
      </c>
      <c r="E236" s="822" t="s">
        <v>2550</v>
      </c>
      <c r="F236" s="831">
        <v>2</v>
      </c>
      <c r="G236" s="831">
        <v>7936.1</v>
      </c>
      <c r="H236" s="827">
        <v>1</v>
      </c>
      <c r="I236" s="831"/>
      <c r="J236" s="831"/>
      <c r="K236" s="827">
        <v>0</v>
      </c>
      <c r="L236" s="831">
        <v>2</v>
      </c>
      <c r="M236" s="832">
        <v>7936.1</v>
      </c>
    </row>
    <row r="237" spans="1:13" ht="14.45" customHeight="1" x14ac:dyDescent="0.2">
      <c r="A237" s="821" t="s">
        <v>2061</v>
      </c>
      <c r="B237" s="822" t="s">
        <v>1752</v>
      </c>
      <c r="C237" s="822" t="s">
        <v>2103</v>
      </c>
      <c r="D237" s="822" t="s">
        <v>2104</v>
      </c>
      <c r="E237" s="822" t="s">
        <v>2078</v>
      </c>
      <c r="F237" s="831">
        <v>3</v>
      </c>
      <c r="G237" s="831">
        <v>105.33</v>
      </c>
      <c r="H237" s="827">
        <v>1</v>
      </c>
      <c r="I237" s="831"/>
      <c r="J237" s="831"/>
      <c r="K237" s="827">
        <v>0</v>
      </c>
      <c r="L237" s="831">
        <v>3</v>
      </c>
      <c r="M237" s="832">
        <v>105.33</v>
      </c>
    </row>
    <row r="238" spans="1:13" ht="14.45" customHeight="1" x14ac:dyDescent="0.2">
      <c r="A238" s="821" t="s">
        <v>2061</v>
      </c>
      <c r="B238" s="822" t="s">
        <v>1899</v>
      </c>
      <c r="C238" s="822" t="s">
        <v>1902</v>
      </c>
      <c r="D238" s="822" t="s">
        <v>1168</v>
      </c>
      <c r="E238" s="822" t="s">
        <v>1903</v>
      </c>
      <c r="F238" s="831"/>
      <c r="G238" s="831"/>
      <c r="H238" s="827"/>
      <c r="I238" s="831">
        <v>4</v>
      </c>
      <c r="J238" s="831">
        <v>0</v>
      </c>
      <c r="K238" s="827"/>
      <c r="L238" s="831">
        <v>4</v>
      </c>
      <c r="M238" s="832">
        <v>0</v>
      </c>
    </row>
    <row r="239" spans="1:13" ht="14.45" customHeight="1" x14ac:dyDescent="0.2">
      <c r="A239" s="821" t="s">
        <v>2062</v>
      </c>
      <c r="B239" s="822" t="s">
        <v>1660</v>
      </c>
      <c r="C239" s="822" t="s">
        <v>1663</v>
      </c>
      <c r="D239" s="822" t="s">
        <v>734</v>
      </c>
      <c r="E239" s="822" t="s">
        <v>1664</v>
      </c>
      <c r="F239" s="831"/>
      <c r="G239" s="831"/>
      <c r="H239" s="827">
        <v>0</v>
      </c>
      <c r="I239" s="831">
        <v>4</v>
      </c>
      <c r="J239" s="831">
        <v>195.56</v>
      </c>
      <c r="K239" s="827">
        <v>1</v>
      </c>
      <c r="L239" s="831">
        <v>4</v>
      </c>
      <c r="M239" s="832">
        <v>195.56</v>
      </c>
    </row>
    <row r="240" spans="1:13" ht="14.45" customHeight="1" x14ac:dyDescent="0.2">
      <c r="A240" s="821" t="s">
        <v>2062</v>
      </c>
      <c r="B240" s="822" t="s">
        <v>1660</v>
      </c>
      <c r="C240" s="822" t="s">
        <v>2131</v>
      </c>
      <c r="D240" s="822" t="s">
        <v>734</v>
      </c>
      <c r="E240" s="822" t="s">
        <v>2132</v>
      </c>
      <c r="F240" s="831"/>
      <c r="G240" s="831"/>
      <c r="H240" s="827">
        <v>0</v>
      </c>
      <c r="I240" s="831">
        <v>1</v>
      </c>
      <c r="J240" s="831">
        <v>13.68</v>
      </c>
      <c r="K240" s="827">
        <v>1</v>
      </c>
      <c r="L240" s="831">
        <v>1</v>
      </c>
      <c r="M240" s="832">
        <v>13.68</v>
      </c>
    </row>
    <row r="241" spans="1:13" ht="14.45" customHeight="1" x14ac:dyDescent="0.2">
      <c r="A241" s="821" t="s">
        <v>2062</v>
      </c>
      <c r="B241" s="822" t="s">
        <v>3256</v>
      </c>
      <c r="C241" s="822" t="s">
        <v>2409</v>
      </c>
      <c r="D241" s="822" t="s">
        <v>2410</v>
      </c>
      <c r="E241" s="822" t="s">
        <v>2411</v>
      </c>
      <c r="F241" s="831"/>
      <c r="G241" s="831"/>
      <c r="H241" s="827">
        <v>0</v>
      </c>
      <c r="I241" s="831">
        <v>2</v>
      </c>
      <c r="J241" s="831">
        <v>230.54</v>
      </c>
      <c r="K241" s="827">
        <v>1</v>
      </c>
      <c r="L241" s="831">
        <v>2</v>
      </c>
      <c r="M241" s="832">
        <v>230.54</v>
      </c>
    </row>
    <row r="242" spans="1:13" ht="14.45" customHeight="1" x14ac:dyDescent="0.2">
      <c r="A242" s="821" t="s">
        <v>2062</v>
      </c>
      <c r="B242" s="822" t="s">
        <v>1672</v>
      </c>
      <c r="C242" s="822" t="s">
        <v>2709</v>
      </c>
      <c r="D242" s="822" t="s">
        <v>2710</v>
      </c>
      <c r="E242" s="822" t="s">
        <v>2470</v>
      </c>
      <c r="F242" s="831">
        <v>3</v>
      </c>
      <c r="G242" s="831">
        <v>129.63</v>
      </c>
      <c r="H242" s="827">
        <v>1</v>
      </c>
      <c r="I242" s="831"/>
      <c r="J242" s="831"/>
      <c r="K242" s="827">
        <v>0</v>
      </c>
      <c r="L242" s="831">
        <v>3</v>
      </c>
      <c r="M242" s="832">
        <v>129.63</v>
      </c>
    </row>
    <row r="243" spans="1:13" ht="14.45" customHeight="1" x14ac:dyDescent="0.2">
      <c r="A243" s="821" t="s">
        <v>2062</v>
      </c>
      <c r="B243" s="822" t="s">
        <v>1686</v>
      </c>
      <c r="C243" s="822" t="s">
        <v>1690</v>
      </c>
      <c r="D243" s="822" t="s">
        <v>1688</v>
      </c>
      <c r="E243" s="822" t="s">
        <v>1691</v>
      </c>
      <c r="F243" s="831"/>
      <c r="G243" s="831"/>
      <c r="H243" s="827">
        <v>0</v>
      </c>
      <c r="I243" s="831">
        <v>3</v>
      </c>
      <c r="J243" s="831">
        <v>554.22</v>
      </c>
      <c r="K243" s="827">
        <v>1</v>
      </c>
      <c r="L243" s="831">
        <v>3</v>
      </c>
      <c r="M243" s="832">
        <v>554.22</v>
      </c>
    </row>
    <row r="244" spans="1:13" ht="14.45" customHeight="1" x14ac:dyDescent="0.2">
      <c r="A244" s="821" t="s">
        <v>2062</v>
      </c>
      <c r="B244" s="822" t="s">
        <v>1686</v>
      </c>
      <c r="C244" s="822" t="s">
        <v>2344</v>
      </c>
      <c r="D244" s="822" t="s">
        <v>2345</v>
      </c>
      <c r="E244" s="822" t="s">
        <v>2346</v>
      </c>
      <c r="F244" s="831"/>
      <c r="G244" s="831"/>
      <c r="H244" s="827">
        <v>0</v>
      </c>
      <c r="I244" s="831">
        <v>6</v>
      </c>
      <c r="J244" s="831">
        <v>723.66</v>
      </c>
      <c r="K244" s="827">
        <v>1</v>
      </c>
      <c r="L244" s="831">
        <v>6</v>
      </c>
      <c r="M244" s="832">
        <v>723.66</v>
      </c>
    </row>
    <row r="245" spans="1:13" ht="14.45" customHeight="1" x14ac:dyDescent="0.2">
      <c r="A245" s="821" t="s">
        <v>2062</v>
      </c>
      <c r="B245" s="822" t="s">
        <v>1692</v>
      </c>
      <c r="C245" s="822" t="s">
        <v>1695</v>
      </c>
      <c r="D245" s="822" t="s">
        <v>858</v>
      </c>
      <c r="E245" s="822" t="s">
        <v>1696</v>
      </c>
      <c r="F245" s="831"/>
      <c r="G245" s="831"/>
      <c r="H245" s="827">
        <v>0</v>
      </c>
      <c r="I245" s="831">
        <v>3</v>
      </c>
      <c r="J245" s="831">
        <v>5542.47</v>
      </c>
      <c r="K245" s="827">
        <v>1</v>
      </c>
      <c r="L245" s="831">
        <v>3</v>
      </c>
      <c r="M245" s="832">
        <v>5542.47</v>
      </c>
    </row>
    <row r="246" spans="1:13" ht="14.45" customHeight="1" x14ac:dyDescent="0.2">
      <c r="A246" s="821" t="s">
        <v>2062</v>
      </c>
      <c r="B246" s="822" t="s">
        <v>1707</v>
      </c>
      <c r="C246" s="822" t="s">
        <v>1708</v>
      </c>
      <c r="D246" s="822" t="s">
        <v>1709</v>
      </c>
      <c r="E246" s="822" t="s">
        <v>1710</v>
      </c>
      <c r="F246" s="831"/>
      <c r="G246" s="831"/>
      <c r="H246" s="827">
        <v>0</v>
      </c>
      <c r="I246" s="831">
        <v>4</v>
      </c>
      <c r="J246" s="831">
        <v>373.72</v>
      </c>
      <c r="K246" s="827">
        <v>1</v>
      </c>
      <c r="L246" s="831">
        <v>4</v>
      </c>
      <c r="M246" s="832">
        <v>373.72</v>
      </c>
    </row>
    <row r="247" spans="1:13" ht="14.45" customHeight="1" x14ac:dyDescent="0.2">
      <c r="A247" s="821" t="s">
        <v>2062</v>
      </c>
      <c r="B247" s="822" t="s">
        <v>1707</v>
      </c>
      <c r="C247" s="822" t="s">
        <v>1711</v>
      </c>
      <c r="D247" s="822" t="s">
        <v>1709</v>
      </c>
      <c r="E247" s="822" t="s">
        <v>1712</v>
      </c>
      <c r="F247" s="831"/>
      <c r="G247" s="831"/>
      <c r="H247" s="827">
        <v>0</v>
      </c>
      <c r="I247" s="831">
        <v>16</v>
      </c>
      <c r="J247" s="831">
        <v>2989.92</v>
      </c>
      <c r="K247" s="827">
        <v>1</v>
      </c>
      <c r="L247" s="831">
        <v>16</v>
      </c>
      <c r="M247" s="832">
        <v>2989.92</v>
      </c>
    </row>
    <row r="248" spans="1:13" ht="14.45" customHeight="1" x14ac:dyDescent="0.2">
      <c r="A248" s="821" t="s">
        <v>2062</v>
      </c>
      <c r="B248" s="822" t="s">
        <v>1719</v>
      </c>
      <c r="C248" s="822" t="s">
        <v>1722</v>
      </c>
      <c r="D248" s="822" t="s">
        <v>742</v>
      </c>
      <c r="E248" s="822" t="s">
        <v>1723</v>
      </c>
      <c r="F248" s="831"/>
      <c r="G248" s="831"/>
      <c r="H248" s="827">
        <v>0</v>
      </c>
      <c r="I248" s="831">
        <v>1</v>
      </c>
      <c r="J248" s="831">
        <v>80.010000000000005</v>
      </c>
      <c r="K248" s="827">
        <v>1</v>
      </c>
      <c r="L248" s="831">
        <v>1</v>
      </c>
      <c r="M248" s="832">
        <v>80.010000000000005</v>
      </c>
    </row>
    <row r="249" spans="1:13" ht="14.45" customHeight="1" x14ac:dyDescent="0.2">
      <c r="A249" s="821" t="s">
        <v>2062</v>
      </c>
      <c r="B249" s="822" t="s">
        <v>1719</v>
      </c>
      <c r="C249" s="822" t="s">
        <v>1724</v>
      </c>
      <c r="D249" s="822" t="s">
        <v>742</v>
      </c>
      <c r="E249" s="822" t="s">
        <v>1725</v>
      </c>
      <c r="F249" s="831"/>
      <c r="G249" s="831"/>
      <c r="H249" s="827">
        <v>0</v>
      </c>
      <c r="I249" s="831">
        <v>6</v>
      </c>
      <c r="J249" s="831">
        <v>960.18000000000006</v>
      </c>
      <c r="K249" s="827">
        <v>1</v>
      </c>
      <c r="L249" s="831">
        <v>6</v>
      </c>
      <c r="M249" s="832">
        <v>960.18000000000006</v>
      </c>
    </row>
    <row r="250" spans="1:13" ht="14.45" customHeight="1" x14ac:dyDescent="0.2">
      <c r="A250" s="821" t="s">
        <v>2062</v>
      </c>
      <c r="B250" s="822" t="s">
        <v>3259</v>
      </c>
      <c r="C250" s="822" t="s">
        <v>2855</v>
      </c>
      <c r="D250" s="822" t="s">
        <v>2856</v>
      </c>
      <c r="E250" s="822" t="s">
        <v>2857</v>
      </c>
      <c r="F250" s="831"/>
      <c r="G250" s="831"/>
      <c r="H250" s="827">
        <v>0</v>
      </c>
      <c r="I250" s="831">
        <v>9</v>
      </c>
      <c r="J250" s="831">
        <v>1181.8799999999999</v>
      </c>
      <c r="K250" s="827">
        <v>1</v>
      </c>
      <c r="L250" s="831">
        <v>9</v>
      </c>
      <c r="M250" s="832">
        <v>1181.8799999999999</v>
      </c>
    </row>
    <row r="251" spans="1:13" ht="14.45" customHeight="1" x14ac:dyDescent="0.2">
      <c r="A251" s="821" t="s">
        <v>2062</v>
      </c>
      <c r="B251" s="822" t="s">
        <v>3259</v>
      </c>
      <c r="C251" s="822" t="s">
        <v>2853</v>
      </c>
      <c r="D251" s="822" t="s">
        <v>2338</v>
      </c>
      <c r="E251" s="822" t="s">
        <v>2854</v>
      </c>
      <c r="F251" s="831">
        <v>2</v>
      </c>
      <c r="G251" s="831">
        <v>787.88</v>
      </c>
      <c r="H251" s="827">
        <v>1</v>
      </c>
      <c r="I251" s="831"/>
      <c r="J251" s="831"/>
      <c r="K251" s="827">
        <v>0</v>
      </c>
      <c r="L251" s="831">
        <v>2</v>
      </c>
      <c r="M251" s="832">
        <v>787.88</v>
      </c>
    </row>
    <row r="252" spans="1:13" ht="14.45" customHeight="1" x14ac:dyDescent="0.2">
      <c r="A252" s="821" t="s">
        <v>2062</v>
      </c>
      <c r="B252" s="822" t="s">
        <v>3260</v>
      </c>
      <c r="C252" s="822" t="s">
        <v>2722</v>
      </c>
      <c r="D252" s="822" t="s">
        <v>2723</v>
      </c>
      <c r="E252" s="822" t="s">
        <v>2724</v>
      </c>
      <c r="F252" s="831"/>
      <c r="G252" s="831"/>
      <c r="H252" s="827">
        <v>0</v>
      </c>
      <c r="I252" s="831">
        <v>1</v>
      </c>
      <c r="J252" s="831">
        <v>234.32</v>
      </c>
      <c r="K252" s="827">
        <v>1</v>
      </c>
      <c r="L252" s="831">
        <v>1</v>
      </c>
      <c r="M252" s="832">
        <v>234.32</v>
      </c>
    </row>
    <row r="253" spans="1:13" ht="14.45" customHeight="1" x14ac:dyDescent="0.2">
      <c r="A253" s="821" t="s">
        <v>2062</v>
      </c>
      <c r="B253" s="822" t="s">
        <v>1729</v>
      </c>
      <c r="C253" s="822" t="s">
        <v>1944</v>
      </c>
      <c r="D253" s="822" t="s">
        <v>860</v>
      </c>
      <c r="E253" s="822" t="s">
        <v>1945</v>
      </c>
      <c r="F253" s="831"/>
      <c r="G253" s="831"/>
      <c r="H253" s="827">
        <v>0</v>
      </c>
      <c r="I253" s="831">
        <v>6</v>
      </c>
      <c r="J253" s="831">
        <v>255.06</v>
      </c>
      <c r="K253" s="827">
        <v>1</v>
      </c>
      <c r="L253" s="831">
        <v>6</v>
      </c>
      <c r="M253" s="832">
        <v>255.06</v>
      </c>
    </row>
    <row r="254" spans="1:13" ht="14.45" customHeight="1" x14ac:dyDescent="0.2">
      <c r="A254" s="821" t="s">
        <v>2062</v>
      </c>
      <c r="B254" s="822" t="s">
        <v>1729</v>
      </c>
      <c r="C254" s="822" t="s">
        <v>1732</v>
      </c>
      <c r="D254" s="822" t="s">
        <v>860</v>
      </c>
      <c r="E254" s="822" t="s">
        <v>1733</v>
      </c>
      <c r="F254" s="831"/>
      <c r="G254" s="831"/>
      <c r="H254" s="827">
        <v>0</v>
      </c>
      <c r="I254" s="831">
        <v>13</v>
      </c>
      <c r="J254" s="831">
        <v>1105.26</v>
      </c>
      <c r="K254" s="827">
        <v>1</v>
      </c>
      <c r="L254" s="831">
        <v>13</v>
      </c>
      <c r="M254" s="832">
        <v>1105.26</v>
      </c>
    </row>
    <row r="255" spans="1:13" ht="14.45" customHeight="1" x14ac:dyDescent="0.2">
      <c r="A255" s="821" t="s">
        <v>2062</v>
      </c>
      <c r="B255" s="822" t="s">
        <v>1729</v>
      </c>
      <c r="C255" s="822" t="s">
        <v>2648</v>
      </c>
      <c r="D255" s="822" t="s">
        <v>2649</v>
      </c>
      <c r="E255" s="822" t="s">
        <v>2650</v>
      </c>
      <c r="F255" s="831"/>
      <c r="G255" s="831"/>
      <c r="H255" s="827">
        <v>0</v>
      </c>
      <c r="I255" s="831">
        <v>3</v>
      </c>
      <c r="J255" s="831">
        <v>1179.3899999999999</v>
      </c>
      <c r="K255" s="827">
        <v>1</v>
      </c>
      <c r="L255" s="831">
        <v>3</v>
      </c>
      <c r="M255" s="832">
        <v>1179.3899999999999</v>
      </c>
    </row>
    <row r="256" spans="1:13" ht="14.45" customHeight="1" x14ac:dyDescent="0.2">
      <c r="A256" s="821" t="s">
        <v>2062</v>
      </c>
      <c r="B256" s="822" t="s">
        <v>1729</v>
      </c>
      <c r="C256" s="822" t="s">
        <v>2108</v>
      </c>
      <c r="D256" s="822" t="s">
        <v>2109</v>
      </c>
      <c r="E256" s="822" t="s">
        <v>1945</v>
      </c>
      <c r="F256" s="831">
        <v>4</v>
      </c>
      <c r="G256" s="831">
        <v>170.04</v>
      </c>
      <c r="H256" s="827">
        <v>1</v>
      </c>
      <c r="I256" s="831"/>
      <c r="J256" s="831"/>
      <c r="K256" s="827">
        <v>0</v>
      </c>
      <c r="L256" s="831">
        <v>4</v>
      </c>
      <c r="M256" s="832">
        <v>170.04</v>
      </c>
    </row>
    <row r="257" spans="1:13" ht="14.45" customHeight="1" x14ac:dyDescent="0.2">
      <c r="A257" s="821" t="s">
        <v>2062</v>
      </c>
      <c r="B257" s="822" t="s">
        <v>1734</v>
      </c>
      <c r="C257" s="822" t="s">
        <v>2638</v>
      </c>
      <c r="D257" s="822" t="s">
        <v>1736</v>
      </c>
      <c r="E257" s="822" t="s">
        <v>2639</v>
      </c>
      <c r="F257" s="831">
        <v>3</v>
      </c>
      <c r="G257" s="831">
        <v>189.32999999999998</v>
      </c>
      <c r="H257" s="827">
        <v>1</v>
      </c>
      <c r="I257" s="831"/>
      <c r="J257" s="831"/>
      <c r="K257" s="827">
        <v>0</v>
      </c>
      <c r="L257" s="831">
        <v>3</v>
      </c>
      <c r="M257" s="832">
        <v>189.32999999999998</v>
      </c>
    </row>
    <row r="258" spans="1:13" ht="14.45" customHeight="1" x14ac:dyDescent="0.2">
      <c r="A258" s="821" t="s">
        <v>2062</v>
      </c>
      <c r="B258" s="822" t="s">
        <v>1734</v>
      </c>
      <c r="C258" s="822" t="s">
        <v>1735</v>
      </c>
      <c r="D258" s="822" t="s">
        <v>1736</v>
      </c>
      <c r="E258" s="822" t="s">
        <v>1737</v>
      </c>
      <c r="F258" s="831">
        <v>15</v>
      </c>
      <c r="G258" s="831">
        <v>321.60000000000002</v>
      </c>
      <c r="H258" s="827">
        <v>1</v>
      </c>
      <c r="I258" s="831"/>
      <c r="J258" s="831"/>
      <c r="K258" s="827">
        <v>0</v>
      </c>
      <c r="L258" s="831">
        <v>15</v>
      </c>
      <c r="M258" s="832">
        <v>321.60000000000002</v>
      </c>
    </row>
    <row r="259" spans="1:13" ht="14.45" customHeight="1" x14ac:dyDescent="0.2">
      <c r="A259" s="821" t="s">
        <v>2062</v>
      </c>
      <c r="B259" s="822" t="s">
        <v>1743</v>
      </c>
      <c r="C259" s="822" t="s">
        <v>2419</v>
      </c>
      <c r="D259" s="822" t="s">
        <v>682</v>
      </c>
      <c r="E259" s="822" t="s">
        <v>1301</v>
      </c>
      <c r="F259" s="831">
        <v>2</v>
      </c>
      <c r="G259" s="831">
        <v>76.08</v>
      </c>
      <c r="H259" s="827">
        <v>1</v>
      </c>
      <c r="I259" s="831"/>
      <c r="J259" s="831"/>
      <c r="K259" s="827">
        <v>0</v>
      </c>
      <c r="L259" s="831">
        <v>2</v>
      </c>
      <c r="M259" s="832">
        <v>76.08</v>
      </c>
    </row>
    <row r="260" spans="1:13" ht="14.45" customHeight="1" x14ac:dyDescent="0.2">
      <c r="A260" s="821" t="s">
        <v>2062</v>
      </c>
      <c r="B260" s="822" t="s">
        <v>1743</v>
      </c>
      <c r="C260" s="822" t="s">
        <v>2711</v>
      </c>
      <c r="D260" s="822" t="s">
        <v>680</v>
      </c>
      <c r="E260" s="822" t="s">
        <v>681</v>
      </c>
      <c r="F260" s="831">
        <v>4</v>
      </c>
      <c r="G260" s="831">
        <v>936.28</v>
      </c>
      <c r="H260" s="827">
        <v>1</v>
      </c>
      <c r="I260" s="831"/>
      <c r="J260" s="831"/>
      <c r="K260" s="827">
        <v>0</v>
      </c>
      <c r="L260" s="831">
        <v>4</v>
      </c>
      <c r="M260" s="832">
        <v>936.28</v>
      </c>
    </row>
    <row r="261" spans="1:13" ht="14.45" customHeight="1" x14ac:dyDescent="0.2">
      <c r="A261" s="821" t="s">
        <v>2062</v>
      </c>
      <c r="B261" s="822" t="s">
        <v>1743</v>
      </c>
      <c r="C261" s="822" t="s">
        <v>2118</v>
      </c>
      <c r="D261" s="822" t="s">
        <v>682</v>
      </c>
      <c r="E261" s="822" t="s">
        <v>683</v>
      </c>
      <c r="F261" s="831">
        <v>3</v>
      </c>
      <c r="G261" s="831">
        <v>175.56</v>
      </c>
      <c r="H261" s="827">
        <v>1</v>
      </c>
      <c r="I261" s="831"/>
      <c r="J261" s="831"/>
      <c r="K261" s="827">
        <v>0</v>
      </c>
      <c r="L261" s="831">
        <v>3</v>
      </c>
      <c r="M261" s="832">
        <v>175.56</v>
      </c>
    </row>
    <row r="262" spans="1:13" ht="14.45" customHeight="1" x14ac:dyDescent="0.2">
      <c r="A262" s="821" t="s">
        <v>2062</v>
      </c>
      <c r="B262" s="822" t="s">
        <v>1743</v>
      </c>
      <c r="C262" s="822" t="s">
        <v>2712</v>
      </c>
      <c r="D262" s="822" t="s">
        <v>682</v>
      </c>
      <c r="E262" s="822" t="s">
        <v>681</v>
      </c>
      <c r="F262" s="831">
        <v>1</v>
      </c>
      <c r="G262" s="831">
        <v>234.07</v>
      </c>
      <c r="H262" s="827">
        <v>1</v>
      </c>
      <c r="I262" s="831"/>
      <c r="J262" s="831"/>
      <c r="K262" s="827">
        <v>0</v>
      </c>
      <c r="L262" s="831">
        <v>1</v>
      </c>
      <c r="M262" s="832">
        <v>234.07</v>
      </c>
    </row>
    <row r="263" spans="1:13" ht="14.45" customHeight="1" x14ac:dyDescent="0.2">
      <c r="A263" s="821" t="s">
        <v>2062</v>
      </c>
      <c r="B263" s="822" t="s">
        <v>1743</v>
      </c>
      <c r="C263" s="822" t="s">
        <v>1744</v>
      </c>
      <c r="D263" s="822" t="s">
        <v>680</v>
      </c>
      <c r="E263" s="822" t="s">
        <v>681</v>
      </c>
      <c r="F263" s="831"/>
      <c r="G263" s="831"/>
      <c r="H263" s="827">
        <v>0</v>
      </c>
      <c r="I263" s="831">
        <v>4</v>
      </c>
      <c r="J263" s="831">
        <v>936.28</v>
      </c>
      <c r="K263" s="827">
        <v>1</v>
      </c>
      <c r="L263" s="831">
        <v>4</v>
      </c>
      <c r="M263" s="832">
        <v>936.28</v>
      </c>
    </row>
    <row r="264" spans="1:13" ht="14.45" customHeight="1" x14ac:dyDescent="0.2">
      <c r="A264" s="821" t="s">
        <v>2062</v>
      </c>
      <c r="B264" s="822" t="s">
        <v>1743</v>
      </c>
      <c r="C264" s="822" t="s">
        <v>2713</v>
      </c>
      <c r="D264" s="822" t="s">
        <v>682</v>
      </c>
      <c r="E264" s="822" t="s">
        <v>2278</v>
      </c>
      <c r="F264" s="831"/>
      <c r="G264" s="831"/>
      <c r="H264" s="827">
        <v>0</v>
      </c>
      <c r="I264" s="831">
        <v>1</v>
      </c>
      <c r="J264" s="831">
        <v>117.03</v>
      </c>
      <c r="K264" s="827">
        <v>1</v>
      </c>
      <c r="L264" s="831">
        <v>1</v>
      </c>
      <c r="M264" s="832">
        <v>117.03</v>
      </c>
    </row>
    <row r="265" spans="1:13" ht="14.45" customHeight="1" x14ac:dyDescent="0.2">
      <c r="A265" s="821" t="s">
        <v>2062</v>
      </c>
      <c r="B265" s="822" t="s">
        <v>1743</v>
      </c>
      <c r="C265" s="822" t="s">
        <v>1949</v>
      </c>
      <c r="D265" s="822" t="s">
        <v>682</v>
      </c>
      <c r="E265" s="822" t="s">
        <v>683</v>
      </c>
      <c r="F265" s="831"/>
      <c r="G265" s="831"/>
      <c r="H265" s="827">
        <v>0</v>
      </c>
      <c r="I265" s="831">
        <v>1</v>
      </c>
      <c r="J265" s="831">
        <v>58.52</v>
      </c>
      <c r="K265" s="827">
        <v>1</v>
      </c>
      <c r="L265" s="831">
        <v>1</v>
      </c>
      <c r="M265" s="832">
        <v>58.52</v>
      </c>
    </row>
    <row r="266" spans="1:13" ht="14.45" customHeight="1" x14ac:dyDescent="0.2">
      <c r="A266" s="821" t="s">
        <v>2062</v>
      </c>
      <c r="B266" s="822" t="s">
        <v>1743</v>
      </c>
      <c r="C266" s="822" t="s">
        <v>2714</v>
      </c>
      <c r="D266" s="822" t="s">
        <v>682</v>
      </c>
      <c r="E266" s="822" t="s">
        <v>681</v>
      </c>
      <c r="F266" s="831"/>
      <c r="G266" s="831"/>
      <c r="H266" s="827">
        <v>0</v>
      </c>
      <c r="I266" s="831">
        <v>1</v>
      </c>
      <c r="J266" s="831">
        <v>234.07</v>
      </c>
      <c r="K266" s="827">
        <v>1</v>
      </c>
      <c r="L266" s="831">
        <v>1</v>
      </c>
      <c r="M266" s="832">
        <v>234.07</v>
      </c>
    </row>
    <row r="267" spans="1:13" ht="14.45" customHeight="1" x14ac:dyDescent="0.2">
      <c r="A267" s="821" t="s">
        <v>2062</v>
      </c>
      <c r="B267" s="822" t="s">
        <v>1748</v>
      </c>
      <c r="C267" s="822" t="s">
        <v>2602</v>
      </c>
      <c r="D267" s="822" t="s">
        <v>1750</v>
      </c>
      <c r="E267" s="822" t="s">
        <v>2603</v>
      </c>
      <c r="F267" s="831"/>
      <c r="G267" s="831"/>
      <c r="H267" s="827">
        <v>0</v>
      </c>
      <c r="I267" s="831">
        <v>11</v>
      </c>
      <c r="J267" s="831">
        <v>720.94000000000017</v>
      </c>
      <c r="K267" s="827">
        <v>1</v>
      </c>
      <c r="L267" s="831">
        <v>11</v>
      </c>
      <c r="M267" s="832">
        <v>720.94000000000017</v>
      </c>
    </row>
    <row r="268" spans="1:13" ht="14.45" customHeight="1" x14ac:dyDescent="0.2">
      <c r="A268" s="821" t="s">
        <v>2062</v>
      </c>
      <c r="B268" s="822" t="s">
        <v>1748</v>
      </c>
      <c r="C268" s="822" t="s">
        <v>1749</v>
      </c>
      <c r="D268" s="822" t="s">
        <v>1750</v>
      </c>
      <c r="E268" s="822" t="s">
        <v>1751</v>
      </c>
      <c r="F268" s="831"/>
      <c r="G268" s="831"/>
      <c r="H268" s="827">
        <v>0</v>
      </c>
      <c r="I268" s="831">
        <v>8</v>
      </c>
      <c r="J268" s="831">
        <v>1835.0400000000002</v>
      </c>
      <c r="K268" s="827">
        <v>1</v>
      </c>
      <c r="L268" s="831">
        <v>8</v>
      </c>
      <c r="M268" s="832">
        <v>1835.0400000000002</v>
      </c>
    </row>
    <row r="269" spans="1:13" ht="14.45" customHeight="1" x14ac:dyDescent="0.2">
      <c r="A269" s="821" t="s">
        <v>2062</v>
      </c>
      <c r="B269" s="822" t="s">
        <v>1752</v>
      </c>
      <c r="C269" s="822" t="s">
        <v>2608</v>
      </c>
      <c r="D269" s="822" t="s">
        <v>695</v>
      </c>
      <c r="E269" s="822" t="s">
        <v>2311</v>
      </c>
      <c r="F269" s="831">
        <v>1</v>
      </c>
      <c r="G269" s="831">
        <v>234.07</v>
      </c>
      <c r="H269" s="827">
        <v>1</v>
      </c>
      <c r="I269" s="831"/>
      <c r="J269" s="831"/>
      <c r="K269" s="827">
        <v>0</v>
      </c>
      <c r="L269" s="831">
        <v>1</v>
      </c>
      <c r="M269" s="832">
        <v>234.07</v>
      </c>
    </row>
    <row r="270" spans="1:13" ht="14.45" customHeight="1" x14ac:dyDescent="0.2">
      <c r="A270" s="821" t="s">
        <v>2062</v>
      </c>
      <c r="B270" s="822" t="s">
        <v>1752</v>
      </c>
      <c r="C270" s="822" t="s">
        <v>2604</v>
      </c>
      <c r="D270" s="822" t="s">
        <v>2104</v>
      </c>
      <c r="E270" s="822" t="s">
        <v>2605</v>
      </c>
      <c r="F270" s="831">
        <v>3</v>
      </c>
      <c r="G270" s="831">
        <v>315.95999999999998</v>
      </c>
      <c r="H270" s="827">
        <v>1</v>
      </c>
      <c r="I270" s="831"/>
      <c r="J270" s="831"/>
      <c r="K270" s="827">
        <v>0</v>
      </c>
      <c r="L270" s="831">
        <v>3</v>
      </c>
      <c r="M270" s="832">
        <v>315.95999999999998</v>
      </c>
    </row>
    <row r="271" spans="1:13" ht="14.45" customHeight="1" x14ac:dyDescent="0.2">
      <c r="A271" s="821" t="s">
        <v>2062</v>
      </c>
      <c r="B271" s="822" t="s">
        <v>1752</v>
      </c>
      <c r="C271" s="822" t="s">
        <v>2606</v>
      </c>
      <c r="D271" s="822" t="s">
        <v>2104</v>
      </c>
      <c r="E271" s="822" t="s">
        <v>1927</v>
      </c>
      <c r="F271" s="831">
        <v>2</v>
      </c>
      <c r="G271" s="831">
        <v>210.66</v>
      </c>
      <c r="H271" s="827">
        <v>1</v>
      </c>
      <c r="I271" s="831"/>
      <c r="J271" s="831"/>
      <c r="K271" s="827">
        <v>0</v>
      </c>
      <c r="L271" s="831">
        <v>2</v>
      </c>
      <c r="M271" s="832">
        <v>210.66</v>
      </c>
    </row>
    <row r="272" spans="1:13" ht="14.45" customHeight="1" x14ac:dyDescent="0.2">
      <c r="A272" s="821" t="s">
        <v>2062</v>
      </c>
      <c r="B272" s="822" t="s">
        <v>1752</v>
      </c>
      <c r="C272" s="822" t="s">
        <v>2103</v>
      </c>
      <c r="D272" s="822" t="s">
        <v>2104</v>
      </c>
      <c r="E272" s="822" t="s">
        <v>2078</v>
      </c>
      <c r="F272" s="831">
        <v>6</v>
      </c>
      <c r="G272" s="831">
        <v>210.66</v>
      </c>
      <c r="H272" s="827">
        <v>1</v>
      </c>
      <c r="I272" s="831"/>
      <c r="J272" s="831"/>
      <c r="K272" s="827">
        <v>0</v>
      </c>
      <c r="L272" s="831">
        <v>6</v>
      </c>
      <c r="M272" s="832">
        <v>210.66</v>
      </c>
    </row>
    <row r="273" spans="1:13" ht="14.45" customHeight="1" x14ac:dyDescent="0.2">
      <c r="A273" s="821" t="s">
        <v>2062</v>
      </c>
      <c r="B273" s="822" t="s">
        <v>1752</v>
      </c>
      <c r="C273" s="822" t="s">
        <v>2607</v>
      </c>
      <c r="D273" s="822" t="s">
        <v>2104</v>
      </c>
      <c r="E273" s="822" t="s">
        <v>696</v>
      </c>
      <c r="F273" s="831">
        <v>4</v>
      </c>
      <c r="G273" s="831">
        <v>280.92</v>
      </c>
      <c r="H273" s="827">
        <v>1</v>
      </c>
      <c r="I273" s="831"/>
      <c r="J273" s="831"/>
      <c r="K273" s="827">
        <v>0</v>
      </c>
      <c r="L273" s="831">
        <v>4</v>
      </c>
      <c r="M273" s="832">
        <v>280.92</v>
      </c>
    </row>
    <row r="274" spans="1:13" ht="14.45" customHeight="1" x14ac:dyDescent="0.2">
      <c r="A274" s="821" t="s">
        <v>2062</v>
      </c>
      <c r="B274" s="822" t="s">
        <v>1752</v>
      </c>
      <c r="C274" s="822" t="s">
        <v>2609</v>
      </c>
      <c r="D274" s="822" t="s">
        <v>695</v>
      </c>
      <c r="E274" s="822" t="s">
        <v>696</v>
      </c>
      <c r="F274" s="831"/>
      <c r="G274" s="831"/>
      <c r="H274" s="827">
        <v>0</v>
      </c>
      <c r="I274" s="831">
        <v>2</v>
      </c>
      <c r="J274" s="831">
        <v>140.46</v>
      </c>
      <c r="K274" s="827">
        <v>1</v>
      </c>
      <c r="L274" s="831">
        <v>2</v>
      </c>
      <c r="M274" s="832">
        <v>140.46</v>
      </c>
    </row>
    <row r="275" spans="1:13" ht="14.45" customHeight="1" x14ac:dyDescent="0.2">
      <c r="A275" s="821" t="s">
        <v>2062</v>
      </c>
      <c r="B275" s="822" t="s">
        <v>1752</v>
      </c>
      <c r="C275" s="822" t="s">
        <v>2611</v>
      </c>
      <c r="D275" s="822" t="s">
        <v>695</v>
      </c>
      <c r="E275" s="822" t="s">
        <v>2311</v>
      </c>
      <c r="F275" s="831"/>
      <c r="G275" s="831"/>
      <c r="H275" s="827">
        <v>0</v>
      </c>
      <c r="I275" s="831">
        <v>5</v>
      </c>
      <c r="J275" s="831">
        <v>1170.3499999999999</v>
      </c>
      <c r="K275" s="827">
        <v>1</v>
      </c>
      <c r="L275" s="831">
        <v>5</v>
      </c>
      <c r="M275" s="832">
        <v>1170.3499999999999</v>
      </c>
    </row>
    <row r="276" spans="1:13" ht="14.45" customHeight="1" x14ac:dyDescent="0.2">
      <c r="A276" s="821" t="s">
        <v>2062</v>
      </c>
      <c r="B276" s="822" t="s">
        <v>1752</v>
      </c>
      <c r="C276" s="822" t="s">
        <v>1758</v>
      </c>
      <c r="D276" s="822" t="s">
        <v>695</v>
      </c>
      <c r="E276" s="822" t="s">
        <v>698</v>
      </c>
      <c r="F276" s="831"/>
      <c r="G276" s="831"/>
      <c r="H276" s="827">
        <v>0</v>
      </c>
      <c r="I276" s="831">
        <v>2</v>
      </c>
      <c r="J276" s="831">
        <v>35.119999999999997</v>
      </c>
      <c r="K276" s="827">
        <v>1</v>
      </c>
      <c r="L276" s="831">
        <v>2</v>
      </c>
      <c r="M276" s="832">
        <v>35.119999999999997</v>
      </c>
    </row>
    <row r="277" spans="1:13" ht="14.45" customHeight="1" x14ac:dyDescent="0.2">
      <c r="A277" s="821" t="s">
        <v>2062</v>
      </c>
      <c r="B277" s="822" t="s">
        <v>1752</v>
      </c>
      <c r="C277" s="822" t="s">
        <v>1759</v>
      </c>
      <c r="D277" s="822" t="s">
        <v>695</v>
      </c>
      <c r="E277" s="822" t="s">
        <v>733</v>
      </c>
      <c r="F277" s="831"/>
      <c r="G277" s="831"/>
      <c r="H277" s="827">
        <v>0</v>
      </c>
      <c r="I277" s="831">
        <v>19</v>
      </c>
      <c r="J277" s="831">
        <v>2223.5700000000002</v>
      </c>
      <c r="K277" s="827">
        <v>1</v>
      </c>
      <c r="L277" s="831">
        <v>19</v>
      </c>
      <c r="M277" s="832">
        <v>2223.5700000000002</v>
      </c>
    </row>
    <row r="278" spans="1:13" ht="14.45" customHeight="1" x14ac:dyDescent="0.2">
      <c r="A278" s="821" t="s">
        <v>2062</v>
      </c>
      <c r="B278" s="822" t="s">
        <v>1752</v>
      </c>
      <c r="C278" s="822" t="s">
        <v>1760</v>
      </c>
      <c r="D278" s="822" t="s">
        <v>695</v>
      </c>
      <c r="E278" s="822" t="s">
        <v>696</v>
      </c>
      <c r="F278" s="831"/>
      <c r="G278" s="831"/>
      <c r="H278" s="827">
        <v>0</v>
      </c>
      <c r="I278" s="831">
        <v>3</v>
      </c>
      <c r="J278" s="831">
        <v>210.69</v>
      </c>
      <c r="K278" s="827">
        <v>1</v>
      </c>
      <c r="L278" s="831">
        <v>3</v>
      </c>
      <c r="M278" s="832">
        <v>210.69</v>
      </c>
    </row>
    <row r="279" spans="1:13" ht="14.45" customHeight="1" x14ac:dyDescent="0.2">
      <c r="A279" s="821" t="s">
        <v>2062</v>
      </c>
      <c r="B279" s="822" t="s">
        <v>1752</v>
      </c>
      <c r="C279" s="822" t="s">
        <v>2389</v>
      </c>
      <c r="D279" s="822" t="s">
        <v>695</v>
      </c>
      <c r="E279" s="822" t="s">
        <v>2078</v>
      </c>
      <c r="F279" s="831"/>
      <c r="G279" s="831"/>
      <c r="H279" s="827">
        <v>0</v>
      </c>
      <c r="I279" s="831">
        <v>4</v>
      </c>
      <c r="J279" s="831">
        <v>140.44</v>
      </c>
      <c r="K279" s="827">
        <v>1</v>
      </c>
      <c r="L279" s="831">
        <v>4</v>
      </c>
      <c r="M279" s="832">
        <v>140.44</v>
      </c>
    </row>
    <row r="280" spans="1:13" ht="14.45" customHeight="1" x14ac:dyDescent="0.2">
      <c r="A280" s="821" t="s">
        <v>2062</v>
      </c>
      <c r="B280" s="822" t="s">
        <v>3242</v>
      </c>
      <c r="C280" s="822" t="s">
        <v>2729</v>
      </c>
      <c r="D280" s="822" t="s">
        <v>2505</v>
      </c>
      <c r="E280" s="822" t="s">
        <v>2730</v>
      </c>
      <c r="F280" s="831"/>
      <c r="G280" s="831"/>
      <c r="H280" s="827">
        <v>0</v>
      </c>
      <c r="I280" s="831">
        <v>1</v>
      </c>
      <c r="J280" s="831">
        <v>114.65</v>
      </c>
      <c r="K280" s="827">
        <v>1</v>
      </c>
      <c r="L280" s="831">
        <v>1</v>
      </c>
      <c r="M280" s="832">
        <v>114.65</v>
      </c>
    </row>
    <row r="281" spans="1:13" ht="14.45" customHeight="1" x14ac:dyDescent="0.2">
      <c r="A281" s="821" t="s">
        <v>2062</v>
      </c>
      <c r="B281" s="822" t="s">
        <v>1952</v>
      </c>
      <c r="C281" s="822" t="s">
        <v>2174</v>
      </c>
      <c r="D281" s="822" t="s">
        <v>1954</v>
      </c>
      <c r="E281" s="822" t="s">
        <v>2175</v>
      </c>
      <c r="F281" s="831"/>
      <c r="G281" s="831"/>
      <c r="H281" s="827">
        <v>0</v>
      </c>
      <c r="I281" s="831">
        <v>1</v>
      </c>
      <c r="J281" s="831">
        <v>93.27</v>
      </c>
      <c r="K281" s="827">
        <v>1</v>
      </c>
      <c r="L281" s="831">
        <v>1</v>
      </c>
      <c r="M281" s="832">
        <v>93.27</v>
      </c>
    </row>
    <row r="282" spans="1:13" ht="14.45" customHeight="1" x14ac:dyDescent="0.2">
      <c r="A282" s="821" t="s">
        <v>2062</v>
      </c>
      <c r="B282" s="822" t="s">
        <v>1952</v>
      </c>
      <c r="C282" s="822" t="s">
        <v>2575</v>
      </c>
      <c r="D282" s="822" t="s">
        <v>2576</v>
      </c>
      <c r="E282" s="822" t="s">
        <v>2438</v>
      </c>
      <c r="F282" s="831">
        <v>1</v>
      </c>
      <c r="G282" s="831">
        <v>103.64</v>
      </c>
      <c r="H282" s="827">
        <v>1</v>
      </c>
      <c r="I282" s="831"/>
      <c r="J282" s="831"/>
      <c r="K282" s="827">
        <v>0</v>
      </c>
      <c r="L282" s="831">
        <v>1</v>
      </c>
      <c r="M282" s="832">
        <v>103.64</v>
      </c>
    </row>
    <row r="283" spans="1:13" ht="14.45" customHeight="1" x14ac:dyDescent="0.2">
      <c r="A283" s="821" t="s">
        <v>2062</v>
      </c>
      <c r="B283" s="822" t="s">
        <v>1952</v>
      </c>
      <c r="C283" s="822" t="s">
        <v>2577</v>
      </c>
      <c r="D283" s="822" t="s">
        <v>2578</v>
      </c>
      <c r="E283" s="822" t="s">
        <v>1691</v>
      </c>
      <c r="F283" s="831">
        <v>2</v>
      </c>
      <c r="G283" s="831">
        <v>207.28</v>
      </c>
      <c r="H283" s="827">
        <v>1</v>
      </c>
      <c r="I283" s="831"/>
      <c r="J283" s="831"/>
      <c r="K283" s="827">
        <v>0</v>
      </c>
      <c r="L283" s="831">
        <v>2</v>
      </c>
      <c r="M283" s="832">
        <v>207.28</v>
      </c>
    </row>
    <row r="284" spans="1:13" ht="14.45" customHeight="1" x14ac:dyDescent="0.2">
      <c r="A284" s="821" t="s">
        <v>2062</v>
      </c>
      <c r="B284" s="822" t="s">
        <v>1952</v>
      </c>
      <c r="C284" s="822" t="s">
        <v>2579</v>
      </c>
      <c r="D284" s="822" t="s">
        <v>2576</v>
      </c>
      <c r="E284" s="822" t="s">
        <v>1764</v>
      </c>
      <c r="F284" s="831">
        <v>4</v>
      </c>
      <c r="G284" s="831">
        <v>829.08</v>
      </c>
      <c r="H284" s="827">
        <v>1</v>
      </c>
      <c r="I284" s="831"/>
      <c r="J284" s="831"/>
      <c r="K284" s="827">
        <v>0</v>
      </c>
      <c r="L284" s="831">
        <v>4</v>
      </c>
      <c r="M284" s="832">
        <v>829.08</v>
      </c>
    </row>
    <row r="285" spans="1:13" ht="14.45" customHeight="1" x14ac:dyDescent="0.2">
      <c r="A285" s="821" t="s">
        <v>2062</v>
      </c>
      <c r="B285" s="822" t="s">
        <v>1761</v>
      </c>
      <c r="C285" s="822" t="s">
        <v>2284</v>
      </c>
      <c r="D285" s="822" t="s">
        <v>1763</v>
      </c>
      <c r="E285" s="822" t="s">
        <v>2285</v>
      </c>
      <c r="F285" s="831"/>
      <c r="G285" s="831"/>
      <c r="H285" s="827">
        <v>0</v>
      </c>
      <c r="I285" s="831">
        <v>4</v>
      </c>
      <c r="J285" s="831">
        <v>414.56</v>
      </c>
      <c r="K285" s="827">
        <v>1</v>
      </c>
      <c r="L285" s="831">
        <v>4</v>
      </c>
      <c r="M285" s="832">
        <v>414.56</v>
      </c>
    </row>
    <row r="286" spans="1:13" ht="14.45" customHeight="1" x14ac:dyDescent="0.2">
      <c r="A286" s="821" t="s">
        <v>2062</v>
      </c>
      <c r="B286" s="822" t="s">
        <v>3261</v>
      </c>
      <c r="C286" s="822" t="s">
        <v>2692</v>
      </c>
      <c r="D286" s="822" t="s">
        <v>2693</v>
      </c>
      <c r="E286" s="822" t="s">
        <v>2694</v>
      </c>
      <c r="F286" s="831"/>
      <c r="G286" s="831"/>
      <c r="H286" s="827">
        <v>0</v>
      </c>
      <c r="I286" s="831">
        <v>2</v>
      </c>
      <c r="J286" s="831">
        <v>207.28</v>
      </c>
      <c r="K286" s="827">
        <v>1</v>
      </c>
      <c r="L286" s="831">
        <v>2</v>
      </c>
      <c r="M286" s="832">
        <v>207.28</v>
      </c>
    </row>
    <row r="287" spans="1:13" ht="14.45" customHeight="1" x14ac:dyDescent="0.2">
      <c r="A287" s="821" t="s">
        <v>2062</v>
      </c>
      <c r="B287" s="822" t="s">
        <v>3261</v>
      </c>
      <c r="C287" s="822" t="s">
        <v>2695</v>
      </c>
      <c r="D287" s="822" t="s">
        <v>2693</v>
      </c>
      <c r="E287" s="822" t="s">
        <v>2696</v>
      </c>
      <c r="F287" s="831"/>
      <c r="G287" s="831"/>
      <c r="H287" s="827">
        <v>0</v>
      </c>
      <c r="I287" s="831">
        <v>1</v>
      </c>
      <c r="J287" s="831">
        <v>207.27</v>
      </c>
      <c r="K287" s="827">
        <v>1</v>
      </c>
      <c r="L287" s="831">
        <v>1</v>
      </c>
      <c r="M287" s="832">
        <v>207.27</v>
      </c>
    </row>
    <row r="288" spans="1:13" ht="14.45" customHeight="1" x14ac:dyDescent="0.2">
      <c r="A288" s="821" t="s">
        <v>2062</v>
      </c>
      <c r="B288" s="822" t="s">
        <v>3245</v>
      </c>
      <c r="C288" s="822" t="s">
        <v>2862</v>
      </c>
      <c r="D288" s="822" t="s">
        <v>2863</v>
      </c>
      <c r="E288" s="822" t="s">
        <v>2864</v>
      </c>
      <c r="F288" s="831"/>
      <c r="G288" s="831"/>
      <c r="H288" s="827">
        <v>0</v>
      </c>
      <c r="I288" s="831">
        <v>2</v>
      </c>
      <c r="J288" s="831">
        <v>437.46</v>
      </c>
      <c r="K288" s="827">
        <v>1</v>
      </c>
      <c r="L288" s="831">
        <v>2</v>
      </c>
      <c r="M288" s="832">
        <v>437.46</v>
      </c>
    </row>
    <row r="289" spans="1:13" ht="14.45" customHeight="1" x14ac:dyDescent="0.2">
      <c r="A289" s="821" t="s">
        <v>2062</v>
      </c>
      <c r="B289" s="822" t="s">
        <v>3245</v>
      </c>
      <c r="C289" s="822" t="s">
        <v>2865</v>
      </c>
      <c r="D289" s="822" t="s">
        <v>2863</v>
      </c>
      <c r="E289" s="822" t="s">
        <v>2866</v>
      </c>
      <c r="F289" s="831"/>
      <c r="G289" s="831"/>
      <c r="H289" s="827">
        <v>0</v>
      </c>
      <c r="I289" s="831">
        <v>7</v>
      </c>
      <c r="J289" s="831">
        <v>5103.63</v>
      </c>
      <c r="K289" s="827">
        <v>1</v>
      </c>
      <c r="L289" s="831">
        <v>7</v>
      </c>
      <c r="M289" s="832">
        <v>5103.63</v>
      </c>
    </row>
    <row r="290" spans="1:13" ht="14.45" customHeight="1" x14ac:dyDescent="0.2">
      <c r="A290" s="821" t="s">
        <v>2062</v>
      </c>
      <c r="B290" s="822" t="s">
        <v>1765</v>
      </c>
      <c r="C290" s="822" t="s">
        <v>1766</v>
      </c>
      <c r="D290" s="822" t="s">
        <v>1049</v>
      </c>
      <c r="E290" s="822" t="s">
        <v>1767</v>
      </c>
      <c r="F290" s="831"/>
      <c r="G290" s="831"/>
      <c r="H290" s="827">
        <v>0</v>
      </c>
      <c r="I290" s="831">
        <v>6</v>
      </c>
      <c r="J290" s="831">
        <v>620.40000000000009</v>
      </c>
      <c r="K290" s="827">
        <v>1</v>
      </c>
      <c r="L290" s="831">
        <v>6</v>
      </c>
      <c r="M290" s="832">
        <v>620.40000000000009</v>
      </c>
    </row>
    <row r="291" spans="1:13" ht="14.45" customHeight="1" x14ac:dyDescent="0.2">
      <c r="A291" s="821" t="s">
        <v>2062</v>
      </c>
      <c r="B291" s="822" t="s">
        <v>1765</v>
      </c>
      <c r="C291" s="822" t="s">
        <v>2738</v>
      </c>
      <c r="D291" s="822" t="s">
        <v>2739</v>
      </c>
      <c r="E291" s="822" t="s">
        <v>2740</v>
      </c>
      <c r="F291" s="831">
        <v>2</v>
      </c>
      <c r="G291" s="831">
        <v>137.86000000000001</v>
      </c>
      <c r="H291" s="827">
        <v>1</v>
      </c>
      <c r="I291" s="831"/>
      <c r="J291" s="831"/>
      <c r="K291" s="827">
        <v>0</v>
      </c>
      <c r="L291" s="831">
        <v>2</v>
      </c>
      <c r="M291" s="832">
        <v>137.86000000000001</v>
      </c>
    </row>
    <row r="292" spans="1:13" ht="14.45" customHeight="1" x14ac:dyDescent="0.2">
      <c r="A292" s="821" t="s">
        <v>2062</v>
      </c>
      <c r="B292" s="822" t="s">
        <v>1765</v>
      </c>
      <c r="C292" s="822" t="s">
        <v>2742</v>
      </c>
      <c r="D292" s="822" t="s">
        <v>2294</v>
      </c>
      <c r="E292" s="822" t="s">
        <v>2743</v>
      </c>
      <c r="F292" s="831">
        <v>1</v>
      </c>
      <c r="G292" s="831">
        <v>103.4</v>
      </c>
      <c r="H292" s="827">
        <v>1</v>
      </c>
      <c r="I292" s="831"/>
      <c r="J292" s="831"/>
      <c r="K292" s="827">
        <v>0</v>
      </c>
      <c r="L292" s="831">
        <v>1</v>
      </c>
      <c r="M292" s="832">
        <v>103.4</v>
      </c>
    </row>
    <row r="293" spans="1:13" ht="14.45" customHeight="1" x14ac:dyDescent="0.2">
      <c r="A293" s="821" t="s">
        <v>2062</v>
      </c>
      <c r="B293" s="822" t="s">
        <v>1768</v>
      </c>
      <c r="C293" s="822" t="s">
        <v>2764</v>
      </c>
      <c r="D293" s="822" t="s">
        <v>1770</v>
      </c>
      <c r="E293" s="822" t="s">
        <v>2765</v>
      </c>
      <c r="F293" s="831"/>
      <c r="G293" s="831"/>
      <c r="H293" s="827">
        <v>0</v>
      </c>
      <c r="I293" s="831">
        <v>2</v>
      </c>
      <c r="J293" s="831">
        <v>137.86000000000001</v>
      </c>
      <c r="K293" s="827">
        <v>1</v>
      </c>
      <c r="L293" s="831">
        <v>2</v>
      </c>
      <c r="M293" s="832">
        <v>137.86000000000001</v>
      </c>
    </row>
    <row r="294" spans="1:13" ht="14.45" customHeight="1" x14ac:dyDescent="0.2">
      <c r="A294" s="821" t="s">
        <v>2062</v>
      </c>
      <c r="B294" s="822" t="s">
        <v>1768</v>
      </c>
      <c r="C294" s="822" t="s">
        <v>2305</v>
      </c>
      <c r="D294" s="822" t="s">
        <v>1770</v>
      </c>
      <c r="E294" s="822" t="s">
        <v>1764</v>
      </c>
      <c r="F294" s="831"/>
      <c r="G294" s="831"/>
      <c r="H294" s="827">
        <v>0</v>
      </c>
      <c r="I294" s="831">
        <v>1</v>
      </c>
      <c r="J294" s="831">
        <v>229.76</v>
      </c>
      <c r="K294" s="827">
        <v>1</v>
      </c>
      <c r="L294" s="831">
        <v>1</v>
      </c>
      <c r="M294" s="832">
        <v>229.76</v>
      </c>
    </row>
    <row r="295" spans="1:13" ht="14.45" customHeight="1" x14ac:dyDescent="0.2">
      <c r="A295" s="821" t="s">
        <v>2062</v>
      </c>
      <c r="B295" s="822" t="s">
        <v>1768</v>
      </c>
      <c r="C295" s="822" t="s">
        <v>2435</v>
      </c>
      <c r="D295" s="822" t="s">
        <v>1770</v>
      </c>
      <c r="E295" s="822" t="s">
        <v>2436</v>
      </c>
      <c r="F295" s="831"/>
      <c r="G295" s="831"/>
      <c r="H295" s="827">
        <v>0</v>
      </c>
      <c r="I295" s="831">
        <v>12</v>
      </c>
      <c r="J295" s="831">
        <v>89.64</v>
      </c>
      <c r="K295" s="827">
        <v>1</v>
      </c>
      <c r="L295" s="831">
        <v>12</v>
      </c>
      <c r="M295" s="832">
        <v>89.64</v>
      </c>
    </row>
    <row r="296" spans="1:13" ht="14.45" customHeight="1" x14ac:dyDescent="0.2">
      <c r="A296" s="821" t="s">
        <v>2062</v>
      </c>
      <c r="B296" s="822" t="s">
        <v>1768</v>
      </c>
      <c r="C296" s="822" t="s">
        <v>1769</v>
      </c>
      <c r="D296" s="822" t="s">
        <v>1770</v>
      </c>
      <c r="E296" s="822" t="s">
        <v>1771</v>
      </c>
      <c r="F296" s="831"/>
      <c r="G296" s="831"/>
      <c r="H296" s="827">
        <v>0</v>
      </c>
      <c r="I296" s="831">
        <v>16</v>
      </c>
      <c r="J296" s="831">
        <v>183.68</v>
      </c>
      <c r="K296" s="827">
        <v>1</v>
      </c>
      <c r="L296" s="831">
        <v>16</v>
      </c>
      <c r="M296" s="832">
        <v>183.68</v>
      </c>
    </row>
    <row r="297" spans="1:13" ht="14.45" customHeight="1" x14ac:dyDescent="0.2">
      <c r="A297" s="821" t="s">
        <v>2062</v>
      </c>
      <c r="B297" s="822" t="s">
        <v>1768</v>
      </c>
      <c r="C297" s="822" t="s">
        <v>1772</v>
      </c>
      <c r="D297" s="822" t="s">
        <v>1770</v>
      </c>
      <c r="E297" s="822" t="s">
        <v>1773</v>
      </c>
      <c r="F297" s="831"/>
      <c r="G297" s="831"/>
      <c r="H297" s="827">
        <v>0</v>
      </c>
      <c r="I297" s="831">
        <v>1</v>
      </c>
      <c r="J297" s="831">
        <v>34.47</v>
      </c>
      <c r="K297" s="827">
        <v>1</v>
      </c>
      <c r="L297" s="831">
        <v>1</v>
      </c>
      <c r="M297" s="832">
        <v>34.47</v>
      </c>
    </row>
    <row r="298" spans="1:13" ht="14.45" customHeight="1" x14ac:dyDescent="0.2">
      <c r="A298" s="821" t="s">
        <v>2062</v>
      </c>
      <c r="B298" s="822" t="s">
        <v>1768</v>
      </c>
      <c r="C298" s="822" t="s">
        <v>2437</v>
      </c>
      <c r="D298" s="822" t="s">
        <v>1770</v>
      </c>
      <c r="E298" s="822" t="s">
        <v>2438</v>
      </c>
      <c r="F298" s="831"/>
      <c r="G298" s="831"/>
      <c r="H298" s="827">
        <v>0</v>
      </c>
      <c r="I298" s="831">
        <v>3</v>
      </c>
      <c r="J298" s="831">
        <v>344.64</v>
      </c>
      <c r="K298" s="827">
        <v>1</v>
      </c>
      <c r="L298" s="831">
        <v>3</v>
      </c>
      <c r="M298" s="832">
        <v>344.64</v>
      </c>
    </row>
    <row r="299" spans="1:13" ht="14.45" customHeight="1" x14ac:dyDescent="0.2">
      <c r="A299" s="821" t="s">
        <v>2062</v>
      </c>
      <c r="B299" s="822" t="s">
        <v>1768</v>
      </c>
      <c r="C299" s="822" t="s">
        <v>2766</v>
      </c>
      <c r="D299" s="822" t="s">
        <v>2527</v>
      </c>
      <c r="E299" s="822" t="s">
        <v>1955</v>
      </c>
      <c r="F299" s="831">
        <v>1</v>
      </c>
      <c r="G299" s="831">
        <v>206.78</v>
      </c>
      <c r="H299" s="827">
        <v>1</v>
      </c>
      <c r="I299" s="831"/>
      <c r="J299" s="831"/>
      <c r="K299" s="827">
        <v>0</v>
      </c>
      <c r="L299" s="831">
        <v>1</v>
      </c>
      <c r="M299" s="832">
        <v>206.78</v>
      </c>
    </row>
    <row r="300" spans="1:13" ht="14.45" customHeight="1" x14ac:dyDescent="0.2">
      <c r="A300" s="821" t="s">
        <v>2062</v>
      </c>
      <c r="B300" s="822" t="s">
        <v>3262</v>
      </c>
      <c r="C300" s="822" t="s">
        <v>2772</v>
      </c>
      <c r="D300" s="822" t="s">
        <v>2773</v>
      </c>
      <c r="E300" s="822" t="s">
        <v>2774</v>
      </c>
      <c r="F300" s="831"/>
      <c r="G300" s="831"/>
      <c r="H300" s="827">
        <v>0</v>
      </c>
      <c r="I300" s="831">
        <v>1</v>
      </c>
      <c r="J300" s="831">
        <v>341.53</v>
      </c>
      <c r="K300" s="827">
        <v>1</v>
      </c>
      <c r="L300" s="831">
        <v>1</v>
      </c>
      <c r="M300" s="832">
        <v>341.53</v>
      </c>
    </row>
    <row r="301" spans="1:13" ht="14.45" customHeight="1" x14ac:dyDescent="0.2">
      <c r="A301" s="821" t="s">
        <v>2062</v>
      </c>
      <c r="B301" s="822" t="s">
        <v>3252</v>
      </c>
      <c r="C301" s="822" t="s">
        <v>2744</v>
      </c>
      <c r="D301" s="822" t="s">
        <v>2433</v>
      </c>
      <c r="E301" s="822" t="s">
        <v>2745</v>
      </c>
      <c r="F301" s="831"/>
      <c r="G301" s="831"/>
      <c r="H301" s="827">
        <v>0</v>
      </c>
      <c r="I301" s="831">
        <v>2</v>
      </c>
      <c r="J301" s="831">
        <v>1228.96</v>
      </c>
      <c r="K301" s="827">
        <v>1</v>
      </c>
      <c r="L301" s="831">
        <v>2</v>
      </c>
      <c r="M301" s="832">
        <v>1228.96</v>
      </c>
    </row>
    <row r="302" spans="1:13" ht="14.45" customHeight="1" x14ac:dyDescent="0.2">
      <c r="A302" s="821" t="s">
        <v>2062</v>
      </c>
      <c r="B302" s="822" t="s">
        <v>3252</v>
      </c>
      <c r="C302" s="822" t="s">
        <v>2748</v>
      </c>
      <c r="D302" s="822" t="s">
        <v>2433</v>
      </c>
      <c r="E302" s="822" t="s">
        <v>2749</v>
      </c>
      <c r="F302" s="831"/>
      <c r="G302" s="831"/>
      <c r="H302" s="827">
        <v>0</v>
      </c>
      <c r="I302" s="831">
        <v>1</v>
      </c>
      <c r="J302" s="831">
        <v>742.17</v>
      </c>
      <c r="K302" s="827">
        <v>1</v>
      </c>
      <c r="L302" s="831">
        <v>1</v>
      </c>
      <c r="M302" s="832">
        <v>742.17</v>
      </c>
    </row>
    <row r="303" spans="1:13" ht="14.45" customHeight="1" x14ac:dyDescent="0.2">
      <c r="A303" s="821" t="s">
        <v>2062</v>
      </c>
      <c r="B303" s="822" t="s">
        <v>3252</v>
      </c>
      <c r="C303" s="822" t="s">
        <v>2746</v>
      </c>
      <c r="D303" s="822" t="s">
        <v>2433</v>
      </c>
      <c r="E303" s="822" t="s">
        <v>2747</v>
      </c>
      <c r="F303" s="831"/>
      <c r="G303" s="831"/>
      <c r="H303" s="827">
        <v>0</v>
      </c>
      <c r="I303" s="831">
        <v>3</v>
      </c>
      <c r="J303" s="831">
        <v>2457.21</v>
      </c>
      <c r="K303" s="827">
        <v>1</v>
      </c>
      <c r="L303" s="831">
        <v>3</v>
      </c>
      <c r="M303" s="832">
        <v>2457.21</v>
      </c>
    </row>
    <row r="304" spans="1:13" ht="14.45" customHeight="1" x14ac:dyDescent="0.2">
      <c r="A304" s="821" t="s">
        <v>2062</v>
      </c>
      <c r="B304" s="822" t="s">
        <v>3263</v>
      </c>
      <c r="C304" s="822" t="s">
        <v>2768</v>
      </c>
      <c r="D304" s="822" t="s">
        <v>2769</v>
      </c>
      <c r="E304" s="822" t="s">
        <v>2770</v>
      </c>
      <c r="F304" s="831">
        <v>1</v>
      </c>
      <c r="G304" s="831">
        <v>480.66</v>
      </c>
      <c r="H304" s="827">
        <v>1</v>
      </c>
      <c r="I304" s="831"/>
      <c r="J304" s="831"/>
      <c r="K304" s="827">
        <v>0</v>
      </c>
      <c r="L304" s="831">
        <v>1</v>
      </c>
      <c r="M304" s="832">
        <v>480.66</v>
      </c>
    </row>
    <row r="305" spans="1:13" ht="14.45" customHeight="1" x14ac:dyDescent="0.2">
      <c r="A305" s="821" t="s">
        <v>2062</v>
      </c>
      <c r="B305" s="822" t="s">
        <v>3246</v>
      </c>
      <c r="C305" s="822" t="s">
        <v>2267</v>
      </c>
      <c r="D305" s="822" t="s">
        <v>2268</v>
      </c>
      <c r="E305" s="822" t="s">
        <v>2269</v>
      </c>
      <c r="F305" s="831"/>
      <c r="G305" s="831"/>
      <c r="H305" s="827">
        <v>0</v>
      </c>
      <c r="I305" s="831">
        <v>4</v>
      </c>
      <c r="J305" s="831">
        <v>474.6</v>
      </c>
      <c r="K305" s="827">
        <v>1</v>
      </c>
      <c r="L305" s="831">
        <v>4</v>
      </c>
      <c r="M305" s="832">
        <v>474.6</v>
      </c>
    </row>
    <row r="306" spans="1:13" ht="14.45" customHeight="1" x14ac:dyDescent="0.2">
      <c r="A306" s="821" t="s">
        <v>2062</v>
      </c>
      <c r="B306" s="822" t="s">
        <v>3253</v>
      </c>
      <c r="C306" s="822" t="s">
        <v>2822</v>
      </c>
      <c r="D306" s="822" t="s">
        <v>2823</v>
      </c>
      <c r="E306" s="822" t="s">
        <v>2824</v>
      </c>
      <c r="F306" s="831">
        <v>1</v>
      </c>
      <c r="G306" s="831">
        <v>221.48</v>
      </c>
      <c r="H306" s="827">
        <v>1</v>
      </c>
      <c r="I306" s="831"/>
      <c r="J306" s="831"/>
      <c r="K306" s="827">
        <v>0</v>
      </c>
      <c r="L306" s="831">
        <v>1</v>
      </c>
      <c r="M306" s="832">
        <v>221.48</v>
      </c>
    </row>
    <row r="307" spans="1:13" ht="14.45" customHeight="1" x14ac:dyDescent="0.2">
      <c r="A307" s="821" t="s">
        <v>2062</v>
      </c>
      <c r="B307" s="822" t="s">
        <v>3264</v>
      </c>
      <c r="C307" s="822" t="s">
        <v>2704</v>
      </c>
      <c r="D307" s="822" t="s">
        <v>2705</v>
      </c>
      <c r="E307" s="822" t="s">
        <v>2706</v>
      </c>
      <c r="F307" s="831"/>
      <c r="G307" s="831"/>
      <c r="H307" s="827">
        <v>0</v>
      </c>
      <c r="I307" s="831">
        <v>1</v>
      </c>
      <c r="J307" s="831">
        <v>77.790000000000006</v>
      </c>
      <c r="K307" s="827">
        <v>1</v>
      </c>
      <c r="L307" s="831">
        <v>1</v>
      </c>
      <c r="M307" s="832">
        <v>77.790000000000006</v>
      </c>
    </row>
    <row r="308" spans="1:13" ht="14.45" customHeight="1" x14ac:dyDescent="0.2">
      <c r="A308" s="821" t="s">
        <v>2062</v>
      </c>
      <c r="B308" s="822" t="s">
        <v>3247</v>
      </c>
      <c r="C308" s="822" t="s">
        <v>2835</v>
      </c>
      <c r="D308" s="822" t="s">
        <v>2836</v>
      </c>
      <c r="E308" s="822" t="s">
        <v>2837</v>
      </c>
      <c r="F308" s="831">
        <v>14</v>
      </c>
      <c r="G308" s="831">
        <v>838.32</v>
      </c>
      <c r="H308" s="827">
        <v>1</v>
      </c>
      <c r="I308" s="831"/>
      <c r="J308" s="831"/>
      <c r="K308" s="827">
        <v>0</v>
      </c>
      <c r="L308" s="831">
        <v>14</v>
      </c>
      <c r="M308" s="832">
        <v>838.32</v>
      </c>
    </row>
    <row r="309" spans="1:13" ht="14.45" customHeight="1" x14ac:dyDescent="0.2">
      <c r="A309" s="821" t="s">
        <v>2062</v>
      </c>
      <c r="B309" s="822" t="s">
        <v>3247</v>
      </c>
      <c r="C309" s="822" t="s">
        <v>2838</v>
      </c>
      <c r="D309" s="822" t="s">
        <v>2334</v>
      </c>
      <c r="E309" s="822" t="s">
        <v>2839</v>
      </c>
      <c r="F309" s="831"/>
      <c r="G309" s="831"/>
      <c r="H309" s="827">
        <v>0</v>
      </c>
      <c r="I309" s="831">
        <v>1</v>
      </c>
      <c r="J309" s="831">
        <v>103.72</v>
      </c>
      <c r="K309" s="827">
        <v>1</v>
      </c>
      <c r="L309" s="831">
        <v>1</v>
      </c>
      <c r="M309" s="832">
        <v>103.72</v>
      </c>
    </row>
    <row r="310" spans="1:13" ht="14.45" customHeight="1" x14ac:dyDescent="0.2">
      <c r="A310" s="821" t="s">
        <v>2062</v>
      </c>
      <c r="B310" s="822" t="s">
        <v>3247</v>
      </c>
      <c r="C310" s="822" t="s">
        <v>2333</v>
      </c>
      <c r="D310" s="822" t="s">
        <v>2334</v>
      </c>
      <c r="E310" s="822" t="s">
        <v>2335</v>
      </c>
      <c r="F310" s="831"/>
      <c r="G310" s="831"/>
      <c r="H310" s="827">
        <v>0</v>
      </c>
      <c r="I310" s="831">
        <v>20</v>
      </c>
      <c r="J310" s="831">
        <v>6913.7999999999993</v>
      </c>
      <c r="K310" s="827">
        <v>1</v>
      </c>
      <c r="L310" s="831">
        <v>20</v>
      </c>
      <c r="M310" s="832">
        <v>6913.7999999999993</v>
      </c>
    </row>
    <row r="311" spans="1:13" ht="14.45" customHeight="1" x14ac:dyDescent="0.2">
      <c r="A311" s="821" t="s">
        <v>2062</v>
      </c>
      <c r="B311" s="822" t="s">
        <v>3247</v>
      </c>
      <c r="C311" s="822" t="s">
        <v>2840</v>
      </c>
      <c r="D311" s="822" t="s">
        <v>2334</v>
      </c>
      <c r="E311" s="822" t="s">
        <v>2841</v>
      </c>
      <c r="F311" s="831"/>
      <c r="G311" s="831"/>
      <c r="H311" s="827">
        <v>0</v>
      </c>
      <c r="I311" s="831">
        <v>30</v>
      </c>
      <c r="J311" s="831">
        <v>2601.9</v>
      </c>
      <c r="K311" s="827">
        <v>1</v>
      </c>
      <c r="L311" s="831">
        <v>30</v>
      </c>
      <c r="M311" s="832">
        <v>2601.9</v>
      </c>
    </row>
    <row r="312" spans="1:13" ht="14.45" customHeight="1" x14ac:dyDescent="0.2">
      <c r="A312" s="821" t="s">
        <v>2062</v>
      </c>
      <c r="B312" s="822" t="s">
        <v>3247</v>
      </c>
      <c r="C312" s="822" t="s">
        <v>2842</v>
      </c>
      <c r="D312" s="822" t="s">
        <v>2843</v>
      </c>
      <c r="E312" s="822" t="s">
        <v>2844</v>
      </c>
      <c r="F312" s="831">
        <v>2</v>
      </c>
      <c r="G312" s="831">
        <v>119.76</v>
      </c>
      <c r="H312" s="827">
        <v>1</v>
      </c>
      <c r="I312" s="831"/>
      <c r="J312" s="831"/>
      <c r="K312" s="827">
        <v>0</v>
      </c>
      <c r="L312" s="831">
        <v>2</v>
      </c>
      <c r="M312" s="832">
        <v>119.76</v>
      </c>
    </row>
    <row r="313" spans="1:13" ht="14.45" customHeight="1" x14ac:dyDescent="0.2">
      <c r="A313" s="821" t="s">
        <v>2062</v>
      </c>
      <c r="B313" s="822" t="s">
        <v>1778</v>
      </c>
      <c r="C313" s="822" t="s">
        <v>1956</v>
      </c>
      <c r="D313" s="822" t="s">
        <v>1783</v>
      </c>
      <c r="E313" s="822" t="s">
        <v>1957</v>
      </c>
      <c r="F313" s="831"/>
      <c r="G313" s="831"/>
      <c r="H313" s="827">
        <v>0</v>
      </c>
      <c r="I313" s="831">
        <v>41</v>
      </c>
      <c r="J313" s="831">
        <v>7241.33</v>
      </c>
      <c r="K313" s="827">
        <v>1</v>
      </c>
      <c r="L313" s="831">
        <v>41</v>
      </c>
      <c r="M313" s="832">
        <v>7241.33</v>
      </c>
    </row>
    <row r="314" spans="1:13" ht="14.45" customHeight="1" x14ac:dyDescent="0.2">
      <c r="A314" s="821" t="s">
        <v>2062</v>
      </c>
      <c r="B314" s="822" t="s">
        <v>1778</v>
      </c>
      <c r="C314" s="822" t="s">
        <v>1779</v>
      </c>
      <c r="D314" s="822" t="s">
        <v>1780</v>
      </c>
      <c r="E314" s="822" t="s">
        <v>1781</v>
      </c>
      <c r="F314" s="831"/>
      <c r="G314" s="831"/>
      <c r="H314" s="827">
        <v>0</v>
      </c>
      <c r="I314" s="831">
        <v>2</v>
      </c>
      <c r="J314" s="831">
        <v>330.82</v>
      </c>
      <c r="K314" s="827">
        <v>1</v>
      </c>
      <c r="L314" s="831">
        <v>2</v>
      </c>
      <c r="M314" s="832">
        <v>330.82</v>
      </c>
    </row>
    <row r="315" spans="1:13" ht="14.45" customHeight="1" x14ac:dyDescent="0.2">
      <c r="A315" s="821" t="s">
        <v>2062</v>
      </c>
      <c r="B315" s="822" t="s">
        <v>1778</v>
      </c>
      <c r="C315" s="822" t="s">
        <v>2584</v>
      </c>
      <c r="D315" s="822" t="s">
        <v>1783</v>
      </c>
      <c r="E315" s="822" t="s">
        <v>2311</v>
      </c>
      <c r="F315" s="831">
        <v>19</v>
      </c>
      <c r="G315" s="831">
        <v>2316.6999999999998</v>
      </c>
      <c r="H315" s="827">
        <v>1</v>
      </c>
      <c r="I315" s="831"/>
      <c r="J315" s="831"/>
      <c r="K315" s="827">
        <v>0</v>
      </c>
      <c r="L315" s="831">
        <v>19</v>
      </c>
      <c r="M315" s="832">
        <v>2316.6999999999998</v>
      </c>
    </row>
    <row r="316" spans="1:13" ht="14.45" customHeight="1" x14ac:dyDescent="0.2">
      <c r="A316" s="821" t="s">
        <v>2062</v>
      </c>
      <c r="B316" s="822" t="s">
        <v>1778</v>
      </c>
      <c r="C316" s="822" t="s">
        <v>2386</v>
      </c>
      <c r="D316" s="822" t="s">
        <v>1783</v>
      </c>
      <c r="E316" s="822" t="s">
        <v>2387</v>
      </c>
      <c r="F316" s="831">
        <v>9</v>
      </c>
      <c r="G316" s="831">
        <v>2541.7099999999996</v>
      </c>
      <c r="H316" s="827">
        <v>1</v>
      </c>
      <c r="I316" s="831"/>
      <c r="J316" s="831"/>
      <c r="K316" s="827">
        <v>0</v>
      </c>
      <c r="L316" s="831">
        <v>9</v>
      </c>
      <c r="M316" s="832">
        <v>2541.7099999999996</v>
      </c>
    </row>
    <row r="317" spans="1:13" ht="14.45" customHeight="1" x14ac:dyDescent="0.2">
      <c r="A317" s="821" t="s">
        <v>2062</v>
      </c>
      <c r="B317" s="822" t="s">
        <v>1778</v>
      </c>
      <c r="C317" s="822" t="s">
        <v>1782</v>
      </c>
      <c r="D317" s="822" t="s">
        <v>1783</v>
      </c>
      <c r="E317" s="822" t="s">
        <v>1784</v>
      </c>
      <c r="F317" s="831">
        <v>1</v>
      </c>
      <c r="G317" s="831">
        <v>143.35</v>
      </c>
      <c r="H317" s="827">
        <v>1</v>
      </c>
      <c r="I317" s="831"/>
      <c r="J317" s="831"/>
      <c r="K317" s="827">
        <v>0</v>
      </c>
      <c r="L317" s="831">
        <v>1</v>
      </c>
      <c r="M317" s="832">
        <v>143.35</v>
      </c>
    </row>
    <row r="318" spans="1:13" ht="14.45" customHeight="1" x14ac:dyDescent="0.2">
      <c r="A318" s="821" t="s">
        <v>2062</v>
      </c>
      <c r="B318" s="822" t="s">
        <v>1778</v>
      </c>
      <c r="C318" s="822" t="s">
        <v>2585</v>
      </c>
      <c r="D318" s="822" t="s">
        <v>1783</v>
      </c>
      <c r="E318" s="822" t="s">
        <v>2586</v>
      </c>
      <c r="F318" s="831">
        <v>13</v>
      </c>
      <c r="G318" s="831">
        <v>5236.5200000000004</v>
      </c>
      <c r="H318" s="827">
        <v>1</v>
      </c>
      <c r="I318" s="831"/>
      <c r="J318" s="831"/>
      <c r="K318" s="827">
        <v>0</v>
      </c>
      <c r="L318" s="831">
        <v>13</v>
      </c>
      <c r="M318" s="832">
        <v>5236.5200000000004</v>
      </c>
    </row>
    <row r="319" spans="1:13" ht="14.45" customHeight="1" x14ac:dyDescent="0.2">
      <c r="A319" s="821" t="s">
        <v>2062</v>
      </c>
      <c r="B319" s="822" t="s">
        <v>1778</v>
      </c>
      <c r="C319" s="822" t="s">
        <v>2589</v>
      </c>
      <c r="D319" s="822" t="s">
        <v>2588</v>
      </c>
      <c r="E319" s="822" t="s">
        <v>2311</v>
      </c>
      <c r="F319" s="831">
        <v>2</v>
      </c>
      <c r="G319" s="831">
        <v>247.20000000000002</v>
      </c>
      <c r="H319" s="827">
        <v>1</v>
      </c>
      <c r="I319" s="831"/>
      <c r="J319" s="831"/>
      <c r="K319" s="827">
        <v>0</v>
      </c>
      <c r="L319" s="831">
        <v>2</v>
      </c>
      <c r="M319" s="832">
        <v>247.20000000000002</v>
      </c>
    </row>
    <row r="320" spans="1:13" ht="14.45" customHeight="1" x14ac:dyDescent="0.2">
      <c r="A320" s="821" t="s">
        <v>2062</v>
      </c>
      <c r="B320" s="822" t="s">
        <v>1778</v>
      </c>
      <c r="C320" s="822" t="s">
        <v>2587</v>
      </c>
      <c r="D320" s="822" t="s">
        <v>2588</v>
      </c>
      <c r="E320" s="822" t="s">
        <v>2387</v>
      </c>
      <c r="F320" s="831">
        <v>1</v>
      </c>
      <c r="G320" s="831">
        <v>310.58999999999997</v>
      </c>
      <c r="H320" s="827">
        <v>1</v>
      </c>
      <c r="I320" s="831"/>
      <c r="J320" s="831"/>
      <c r="K320" s="827">
        <v>0</v>
      </c>
      <c r="L320" s="831">
        <v>1</v>
      </c>
      <c r="M320" s="832">
        <v>310.58999999999997</v>
      </c>
    </row>
    <row r="321" spans="1:13" ht="14.45" customHeight="1" x14ac:dyDescent="0.2">
      <c r="A321" s="821" t="s">
        <v>2062</v>
      </c>
      <c r="B321" s="822" t="s">
        <v>3265</v>
      </c>
      <c r="C321" s="822" t="s">
        <v>2591</v>
      </c>
      <c r="D321" s="822" t="s">
        <v>2592</v>
      </c>
      <c r="E321" s="822" t="s">
        <v>2593</v>
      </c>
      <c r="F321" s="831">
        <v>1</v>
      </c>
      <c r="G321" s="831">
        <v>233.04</v>
      </c>
      <c r="H321" s="827">
        <v>1</v>
      </c>
      <c r="I321" s="831"/>
      <c r="J321" s="831"/>
      <c r="K321" s="827">
        <v>0</v>
      </c>
      <c r="L321" s="831">
        <v>1</v>
      </c>
      <c r="M321" s="832">
        <v>233.04</v>
      </c>
    </row>
    <row r="322" spans="1:13" ht="14.45" customHeight="1" x14ac:dyDescent="0.2">
      <c r="A322" s="821" t="s">
        <v>2062</v>
      </c>
      <c r="B322" s="822" t="s">
        <v>3265</v>
      </c>
      <c r="C322" s="822" t="s">
        <v>2595</v>
      </c>
      <c r="D322" s="822" t="s">
        <v>2592</v>
      </c>
      <c r="E322" s="822" t="s">
        <v>2596</v>
      </c>
      <c r="F322" s="831"/>
      <c r="G322" s="831"/>
      <c r="H322" s="827">
        <v>0</v>
      </c>
      <c r="I322" s="831">
        <v>54</v>
      </c>
      <c r="J322" s="831">
        <v>4195.2599999999993</v>
      </c>
      <c r="K322" s="827">
        <v>1</v>
      </c>
      <c r="L322" s="831">
        <v>54</v>
      </c>
      <c r="M322" s="832">
        <v>4195.2599999999993</v>
      </c>
    </row>
    <row r="323" spans="1:13" ht="14.45" customHeight="1" x14ac:dyDescent="0.2">
      <c r="A323" s="821" t="s">
        <v>2062</v>
      </c>
      <c r="B323" s="822" t="s">
        <v>3265</v>
      </c>
      <c r="C323" s="822" t="s">
        <v>2594</v>
      </c>
      <c r="D323" s="822" t="s">
        <v>2592</v>
      </c>
      <c r="E323" s="822" t="s">
        <v>2447</v>
      </c>
      <c r="F323" s="831"/>
      <c r="G323" s="831"/>
      <c r="H323" s="827">
        <v>0</v>
      </c>
      <c r="I323" s="831">
        <v>18</v>
      </c>
      <c r="J323" s="831">
        <v>1958.0400000000002</v>
      </c>
      <c r="K323" s="827">
        <v>1</v>
      </c>
      <c r="L323" s="831">
        <v>18</v>
      </c>
      <c r="M323" s="832">
        <v>1958.0400000000002</v>
      </c>
    </row>
    <row r="324" spans="1:13" ht="14.45" customHeight="1" x14ac:dyDescent="0.2">
      <c r="A324" s="821" t="s">
        <v>2062</v>
      </c>
      <c r="B324" s="822" t="s">
        <v>1785</v>
      </c>
      <c r="C324" s="822" t="s">
        <v>1786</v>
      </c>
      <c r="D324" s="822" t="s">
        <v>849</v>
      </c>
      <c r="E324" s="822" t="s">
        <v>1787</v>
      </c>
      <c r="F324" s="831"/>
      <c r="G324" s="831"/>
      <c r="H324" s="827">
        <v>0</v>
      </c>
      <c r="I324" s="831">
        <v>1</v>
      </c>
      <c r="J324" s="831">
        <v>100.1</v>
      </c>
      <c r="K324" s="827">
        <v>1</v>
      </c>
      <c r="L324" s="831">
        <v>1</v>
      </c>
      <c r="M324" s="832">
        <v>100.1</v>
      </c>
    </row>
    <row r="325" spans="1:13" ht="14.45" customHeight="1" x14ac:dyDescent="0.2">
      <c r="A325" s="821" t="s">
        <v>2062</v>
      </c>
      <c r="B325" s="822" t="s">
        <v>1785</v>
      </c>
      <c r="C325" s="822" t="s">
        <v>2819</v>
      </c>
      <c r="D325" s="822" t="s">
        <v>2820</v>
      </c>
      <c r="E325" s="822" t="s">
        <v>2821</v>
      </c>
      <c r="F325" s="831">
        <v>2</v>
      </c>
      <c r="G325" s="831">
        <v>667.36</v>
      </c>
      <c r="H325" s="827">
        <v>1</v>
      </c>
      <c r="I325" s="831"/>
      <c r="J325" s="831"/>
      <c r="K325" s="827">
        <v>0</v>
      </c>
      <c r="L325" s="831">
        <v>2</v>
      </c>
      <c r="M325" s="832">
        <v>667.36</v>
      </c>
    </row>
    <row r="326" spans="1:13" ht="14.45" customHeight="1" x14ac:dyDescent="0.2">
      <c r="A326" s="821" t="s">
        <v>2062</v>
      </c>
      <c r="B326" s="822" t="s">
        <v>1795</v>
      </c>
      <c r="C326" s="822" t="s">
        <v>2917</v>
      </c>
      <c r="D326" s="822" t="s">
        <v>831</v>
      </c>
      <c r="E326" s="822" t="s">
        <v>2918</v>
      </c>
      <c r="F326" s="831">
        <v>1</v>
      </c>
      <c r="G326" s="831">
        <v>94.28</v>
      </c>
      <c r="H326" s="827">
        <v>1</v>
      </c>
      <c r="I326" s="831"/>
      <c r="J326" s="831"/>
      <c r="K326" s="827">
        <v>0</v>
      </c>
      <c r="L326" s="831">
        <v>1</v>
      </c>
      <c r="M326" s="832">
        <v>94.28</v>
      </c>
    </row>
    <row r="327" spans="1:13" ht="14.45" customHeight="1" x14ac:dyDescent="0.2">
      <c r="A327" s="821" t="s">
        <v>2062</v>
      </c>
      <c r="B327" s="822" t="s">
        <v>1795</v>
      </c>
      <c r="C327" s="822" t="s">
        <v>2363</v>
      </c>
      <c r="D327" s="822" t="s">
        <v>831</v>
      </c>
      <c r="E327" s="822" t="s">
        <v>1803</v>
      </c>
      <c r="F327" s="831">
        <v>1</v>
      </c>
      <c r="G327" s="831">
        <v>49.08</v>
      </c>
      <c r="H327" s="827">
        <v>1</v>
      </c>
      <c r="I327" s="831"/>
      <c r="J327" s="831"/>
      <c r="K327" s="827">
        <v>0</v>
      </c>
      <c r="L327" s="831">
        <v>1</v>
      </c>
      <c r="M327" s="832">
        <v>49.08</v>
      </c>
    </row>
    <row r="328" spans="1:13" ht="14.45" customHeight="1" x14ac:dyDescent="0.2">
      <c r="A328" s="821" t="s">
        <v>2062</v>
      </c>
      <c r="B328" s="822" t="s">
        <v>1795</v>
      </c>
      <c r="C328" s="822" t="s">
        <v>2919</v>
      </c>
      <c r="D328" s="822" t="s">
        <v>1797</v>
      </c>
      <c r="E328" s="822" t="s">
        <v>2920</v>
      </c>
      <c r="F328" s="831"/>
      <c r="G328" s="831"/>
      <c r="H328" s="827">
        <v>0</v>
      </c>
      <c r="I328" s="831">
        <v>2</v>
      </c>
      <c r="J328" s="831">
        <v>252.54</v>
      </c>
      <c r="K328" s="827">
        <v>1</v>
      </c>
      <c r="L328" s="831">
        <v>2</v>
      </c>
      <c r="M328" s="832">
        <v>252.54</v>
      </c>
    </row>
    <row r="329" spans="1:13" ht="14.45" customHeight="1" x14ac:dyDescent="0.2">
      <c r="A329" s="821" t="s">
        <v>2062</v>
      </c>
      <c r="B329" s="822" t="s">
        <v>1795</v>
      </c>
      <c r="C329" s="822" t="s">
        <v>2448</v>
      </c>
      <c r="D329" s="822" t="s">
        <v>1797</v>
      </c>
      <c r="E329" s="822" t="s">
        <v>2449</v>
      </c>
      <c r="F329" s="831"/>
      <c r="G329" s="831"/>
      <c r="H329" s="827">
        <v>0</v>
      </c>
      <c r="I329" s="831">
        <v>2</v>
      </c>
      <c r="J329" s="831">
        <v>98.16</v>
      </c>
      <c r="K329" s="827">
        <v>1</v>
      </c>
      <c r="L329" s="831">
        <v>2</v>
      </c>
      <c r="M329" s="832">
        <v>98.16</v>
      </c>
    </row>
    <row r="330" spans="1:13" ht="14.45" customHeight="1" x14ac:dyDescent="0.2">
      <c r="A330" s="821" t="s">
        <v>2062</v>
      </c>
      <c r="B330" s="822" t="s">
        <v>1795</v>
      </c>
      <c r="C330" s="822" t="s">
        <v>1801</v>
      </c>
      <c r="D330" s="822" t="s">
        <v>831</v>
      </c>
      <c r="E330" s="822" t="s">
        <v>832</v>
      </c>
      <c r="F330" s="831"/>
      <c r="G330" s="831"/>
      <c r="H330" s="827">
        <v>0</v>
      </c>
      <c r="I330" s="831">
        <v>1</v>
      </c>
      <c r="J330" s="831">
        <v>115.33</v>
      </c>
      <c r="K330" s="827">
        <v>1</v>
      </c>
      <c r="L330" s="831">
        <v>1</v>
      </c>
      <c r="M330" s="832">
        <v>115.33</v>
      </c>
    </row>
    <row r="331" spans="1:13" ht="14.45" customHeight="1" x14ac:dyDescent="0.2">
      <c r="A331" s="821" t="s">
        <v>2062</v>
      </c>
      <c r="B331" s="822" t="s">
        <v>1808</v>
      </c>
      <c r="C331" s="822" t="s">
        <v>1812</v>
      </c>
      <c r="D331" s="822" t="s">
        <v>1192</v>
      </c>
      <c r="E331" s="822" t="s">
        <v>1813</v>
      </c>
      <c r="F331" s="831"/>
      <c r="G331" s="831"/>
      <c r="H331" s="827">
        <v>0</v>
      </c>
      <c r="I331" s="831">
        <v>2</v>
      </c>
      <c r="J331" s="831">
        <v>308.72000000000003</v>
      </c>
      <c r="K331" s="827">
        <v>1</v>
      </c>
      <c r="L331" s="831">
        <v>2</v>
      </c>
      <c r="M331" s="832">
        <v>308.72000000000003</v>
      </c>
    </row>
    <row r="332" spans="1:13" ht="14.45" customHeight="1" x14ac:dyDescent="0.2">
      <c r="A332" s="821" t="s">
        <v>2062</v>
      </c>
      <c r="B332" s="822" t="s">
        <v>1964</v>
      </c>
      <c r="C332" s="822" t="s">
        <v>1965</v>
      </c>
      <c r="D332" s="822" t="s">
        <v>1966</v>
      </c>
      <c r="E332" s="822" t="s">
        <v>1967</v>
      </c>
      <c r="F332" s="831"/>
      <c r="G332" s="831"/>
      <c r="H332" s="827">
        <v>0</v>
      </c>
      <c r="I332" s="831">
        <v>8</v>
      </c>
      <c r="J332" s="831">
        <v>957.6</v>
      </c>
      <c r="K332" s="827">
        <v>1</v>
      </c>
      <c r="L332" s="831">
        <v>8</v>
      </c>
      <c r="M332" s="832">
        <v>957.6</v>
      </c>
    </row>
    <row r="333" spans="1:13" ht="14.45" customHeight="1" x14ac:dyDescent="0.2">
      <c r="A333" s="821" t="s">
        <v>2062</v>
      </c>
      <c r="B333" s="822" t="s">
        <v>1852</v>
      </c>
      <c r="C333" s="822" t="s">
        <v>1853</v>
      </c>
      <c r="D333" s="822" t="s">
        <v>635</v>
      </c>
      <c r="E333" s="822" t="s">
        <v>632</v>
      </c>
      <c r="F333" s="831"/>
      <c r="G333" s="831"/>
      <c r="H333" s="827">
        <v>0</v>
      </c>
      <c r="I333" s="831">
        <v>5</v>
      </c>
      <c r="J333" s="831">
        <v>362.75</v>
      </c>
      <c r="K333" s="827">
        <v>1</v>
      </c>
      <c r="L333" s="831">
        <v>5</v>
      </c>
      <c r="M333" s="832">
        <v>362.75</v>
      </c>
    </row>
    <row r="334" spans="1:13" ht="14.45" customHeight="1" x14ac:dyDescent="0.2">
      <c r="A334" s="821" t="s">
        <v>2062</v>
      </c>
      <c r="B334" s="822" t="s">
        <v>1852</v>
      </c>
      <c r="C334" s="822" t="s">
        <v>1854</v>
      </c>
      <c r="D334" s="822" t="s">
        <v>635</v>
      </c>
      <c r="E334" s="822" t="s">
        <v>636</v>
      </c>
      <c r="F334" s="831"/>
      <c r="G334" s="831"/>
      <c r="H334" s="827">
        <v>0</v>
      </c>
      <c r="I334" s="831">
        <v>6</v>
      </c>
      <c r="J334" s="831">
        <v>391.68</v>
      </c>
      <c r="K334" s="827">
        <v>1</v>
      </c>
      <c r="L334" s="831">
        <v>6</v>
      </c>
      <c r="M334" s="832">
        <v>391.68</v>
      </c>
    </row>
    <row r="335" spans="1:13" ht="14.45" customHeight="1" x14ac:dyDescent="0.2">
      <c r="A335" s="821" t="s">
        <v>2062</v>
      </c>
      <c r="B335" s="822" t="s">
        <v>1852</v>
      </c>
      <c r="C335" s="822" t="s">
        <v>2572</v>
      </c>
      <c r="D335" s="822" t="s">
        <v>635</v>
      </c>
      <c r="E335" s="822" t="s">
        <v>2427</v>
      </c>
      <c r="F335" s="831"/>
      <c r="G335" s="831"/>
      <c r="H335" s="827">
        <v>0</v>
      </c>
      <c r="I335" s="831">
        <v>2</v>
      </c>
      <c r="J335" s="831">
        <v>43.52</v>
      </c>
      <c r="K335" s="827">
        <v>1</v>
      </c>
      <c r="L335" s="831">
        <v>2</v>
      </c>
      <c r="M335" s="832">
        <v>43.52</v>
      </c>
    </row>
    <row r="336" spans="1:13" ht="14.45" customHeight="1" x14ac:dyDescent="0.2">
      <c r="A336" s="821" t="s">
        <v>2062</v>
      </c>
      <c r="B336" s="822" t="s">
        <v>1859</v>
      </c>
      <c r="C336" s="822" t="s">
        <v>1860</v>
      </c>
      <c r="D336" s="822" t="s">
        <v>1018</v>
      </c>
      <c r="E336" s="822" t="s">
        <v>1019</v>
      </c>
      <c r="F336" s="831"/>
      <c r="G336" s="831"/>
      <c r="H336" s="827"/>
      <c r="I336" s="831">
        <v>20</v>
      </c>
      <c r="J336" s="831">
        <v>0</v>
      </c>
      <c r="K336" s="827"/>
      <c r="L336" s="831">
        <v>20</v>
      </c>
      <c r="M336" s="832">
        <v>0</v>
      </c>
    </row>
    <row r="337" spans="1:13" ht="14.45" customHeight="1" x14ac:dyDescent="0.2">
      <c r="A337" s="821" t="s">
        <v>2062</v>
      </c>
      <c r="B337" s="822" t="s">
        <v>1869</v>
      </c>
      <c r="C337" s="822" t="s">
        <v>1998</v>
      </c>
      <c r="D337" s="822" t="s">
        <v>1874</v>
      </c>
      <c r="E337" s="822" t="s">
        <v>1999</v>
      </c>
      <c r="F337" s="831"/>
      <c r="G337" s="831"/>
      <c r="H337" s="827">
        <v>0</v>
      </c>
      <c r="I337" s="831">
        <v>4</v>
      </c>
      <c r="J337" s="831">
        <v>1465.24</v>
      </c>
      <c r="K337" s="827">
        <v>1</v>
      </c>
      <c r="L337" s="831">
        <v>4</v>
      </c>
      <c r="M337" s="832">
        <v>1465.24</v>
      </c>
    </row>
    <row r="338" spans="1:13" ht="14.45" customHeight="1" x14ac:dyDescent="0.2">
      <c r="A338" s="821" t="s">
        <v>2062</v>
      </c>
      <c r="B338" s="822" t="s">
        <v>1888</v>
      </c>
      <c r="C338" s="822" t="s">
        <v>2573</v>
      </c>
      <c r="D338" s="822" t="s">
        <v>2574</v>
      </c>
      <c r="E338" s="822" t="s">
        <v>1891</v>
      </c>
      <c r="F338" s="831">
        <v>4</v>
      </c>
      <c r="G338" s="831">
        <v>46.84</v>
      </c>
      <c r="H338" s="827">
        <v>1</v>
      </c>
      <c r="I338" s="831"/>
      <c r="J338" s="831"/>
      <c r="K338" s="827">
        <v>0</v>
      </c>
      <c r="L338" s="831">
        <v>4</v>
      </c>
      <c r="M338" s="832">
        <v>46.84</v>
      </c>
    </row>
    <row r="339" spans="1:13" ht="14.45" customHeight="1" x14ac:dyDescent="0.2">
      <c r="A339" s="821" t="s">
        <v>2062</v>
      </c>
      <c r="B339" s="822" t="s">
        <v>1888</v>
      </c>
      <c r="C339" s="822" t="s">
        <v>2002</v>
      </c>
      <c r="D339" s="822" t="s">
        <v>1890</v>
      </c>
      <c r="E339" s="822" t="s">
        <v>2003</v>
      </c>
      <c r="F339" s="831"/>
      <c r="G339" s="831"/>
      <c r="H339" s="827">
        <v>0</v>
      </c>
      <c r="I339" s="831">
        <v>4</v>
      </c>
      <c r="J339" s="831">
        <v>93.6</v>
      </c>
      <c r="K339" s="827">
        <v>1</v>
      </c>
      <c r="L339" s="831">
        <v>4</v>
      </c>
      <c r="M339" s="832">
        <v>93.6</v>
      </c>
    </row>
    <row r="340" spans="1:13" ht="14.45" customHeight="1" x14ac:dyDescent="0.2">
      <c r="A340" s="821" t="s">
        <v>2062</v>
      </c>
      <c r="B340" s="822" t="s">
        <v>1888</v>
      </c>
      <c r="C340" s="822" t="s">
        <v>2171</v>
      </c>
      <c r="D340" s="822" t="s">
        <v>1890</v>
      </c>
      <c r="E340" s="822" t="s">
        <v>2172</v>
      </c>
      <c r="F340" s="831"/>
      <c r="G340" s="831"/>
      <c r="H340" s="827">
        <v>0</v>
      </c>
      <c r="I340" s="831">
        <v>2</v>
      </c>
      <c r="J340" s="831">
        <v>93.62</v>
      </c>
      <c r="K340" s="827">
        <v>1</v>
      </c>
      <c r="L340" s="831">
        <v>2</v>
      </c>
      <c r="M340" s="832">
        <v>93.62</v>
      </c>
    </row>
    <row r="341" spans="1:13" ht="14.45" customHeight="1" x14ac:dyDescent="0.2">
      <c r="A341" s="821" t="s">
        <v>2062</v>
      </c>
      <c r="B341" s="822" t="s">
        <v>1888</v>
      </c>
      <c r="C341" s="822" t="s">
        <v>2097</v>
      </c>
      <c r="D341" s="822" t="s">
        <v>2098</v>
      </c>
      <c r="E341" s="822" t="s">
        <v>1891</v>
      </c>
      <c r="F341" s="831">
        <v>5</v>
      </c>
      <c r="G341" s="831">
        <v>58.550000000000004</v>
      </c>
      <c r="H341" s="827">
        <v>1</v>
      </c>
      <c r="I341" s="831"/>
      <c r="J341" s="831"/>
      <c r="K341" s="827">
        <v>0</v>
      </c>
      <c r="L341" s="831">
        <v>5</v>
      </c>
      <c r="M341" s="832">
        <v>58.550000000000004</v>
      </c>
    </row>
    <row r="342" spans="1:13" ht="14.45" customHeight="1" x14ac:dyDescent="0.2">
      <c r="A342" s="821" t="s">
        <v>2062</v>
      </c>
      <c r="B342" s="822" t="s">
        <v>1888</v>
      </c>
      <c r="C342" s="822" t="s">
        <v>1889</v>
      </c>
      <c r="D342" s="822" t="s">
        <v>1890</v>
      </c>
      <c r="E342" s="822" t="s">
        <v>1891</v>
      </c>
      <c r="F342" s="831"/>
      <c r="G342" s="831"/>
      <c r="H342" s="827">
        <v>0</v>
      </c>
      <c r="I342" s="831">
        <v>4</v>
      </c>
      <c r="J342" s="831">
        <v>46.84</v>
      </c>
      <c r="K342" s="827">
        <v>1</v>
      </c>
      <c r="L342" s="831">
        <v>4</v>
      </c>
      <c r="M342" s="832">
        <v>46.84</v>
      </c>
    </row>
    <row r="343" spans="1:13" ht="14.45" customHeight="1" x14ac:dyDescent="0.2">
      <c r="A343" s="821" t="s">
        <v>2062</v>
      </c>
      <c r="B343" s="822" t="s">
        <v>1899</v>
      </c>
      <c r="C343" s="822" t="s">
        <v>2867</v>
      </c>
      <c r="D343" s="822" t="s">
        <v>2868</v>
      </c>
      <c r="E343" s="822" t="s">
        <v>1901</v>
      </c>
      <c r="F343" s="831">
        <v>10</v>
      </c>
      <c r="G343" s="831">
        <v>0</v>
      </c>
      <c r="H343" s="827"/>
      <c r="I343" s="831"/>
      <c r="J343" s="831"/>
      <c r="K343" s="827"/>
      <c r="L343" s="831">
        <v>10</v>
      </c>
      <c r="M343" s="832">
        <v>0</v>
      </c>
    </row>
    <row r="344" spans="1:13" ht="14.45" customHeight="1" x14ac:dyDescent="0.2">
      <c r="A344" s="821" t="s">
        <v>2062</v>
      </c>
      <c r="B344" s="822" t="s">
        <v>1899</v>
      </c>
      <c r="C344" s="822" t="s">
        <v>1902</v>
      </c>
      <c r="D344" s="822" t="s">
        <v>1168</v>
      </c>
      <c r="E344" s="822" t="s">
        <v>1903</v>
      </c>
      <c r="F344" s="831"/>
      <c r="G344" s="831"/>
      <c r="H344" s="827"/>
      <c r="I344" s="831">
        <v>10</v>
      </c>
      <c r="J344" s="831">
        <v>0</v>
      </c>
      <c r="K344" s="827"/>
      <c r="L344" s="831">
        <v>10</v>
      </c>
      <c r="M344" s="832">
        <v>0</v>
      </c>
    </row>
    <row r="345" spans="1:13" ht="14.45" customHeight="1" x14ac:dyDescent="0.2">
      <c r="A345" s="821" t="s">
        <v>2062</v>
      </c>
      <c r="B345" s="822" t="s">
        <v>1904</v>
      </c>
      <c r="C345" s="822" t="s">
        <v>2785</v>
      </c>
      <c r="D345" s="822" t="s">
        <v>1906</v>
      </c>
      <c r="E345" s="822" t="s">
        <v>1363</v>
      </c>
      <c r="F345" s="831">
        <v>1</v>
      </c>
      <c r="G345" s="831">
        <v>439.14</v>
      </c>
      <c r="H345" s="827">
        <v>1</v>
      </c>
      <c r="I345" s="831"/>
      <c r="J345" s="831"/>
      <c r="K345" s="827">
        <v>0</v>
      </c>
      <c r="L345" s="831">
        <v>1</v>
      </c>
      <c r="M345" s="832">
        <v>439.14</v>
      </c>
    </row>
    <row r="346" spans="1:13" ht="14.45" customHeight="1" x14ac:dyDescent="0.2">
      <c r="A346" s="821" t="s">
        <v>2062</v>
      </c>
      <c r="B346" s="822" t="s">
        <v>1904</v>
      </c>
      <c r="C346" s="822" t="s">
        <v>1905</v>
      </c>
      <c r="D346" s="822" t="s">
        <v>1906</v>
      </c>
      <c r="E346" s="822" t="s">
        <v>1907</v>
      </c>
      <c r="F346" s="831"/>
      <c r="G346" s="831"/>
      <c r="H346" s="827">
        <v>0</v>
      </c>
      <c r="I346" s="831">
        <v>4</v>
      </c>
      <c r="J346" s="831">
        <v>491.84</v>
      </c>
      <c r="K346" s="827">
        <v>1</v>
      </c>
      <c r="L346" s="831">
        <v>4</v>
      </c>
      <c r="M346" s="832">
        <v>491.84</v>
      </c>
    </row>
    <row r="347" spans="1:13" ht="14.45" customHeight="1" x14ac:dyDescent="0.2">
      <c r="A347" s="821" t="s">
        <v>2062</v>
      </c>
      <c r="B347" s="822" t="s">
        <v>3266</v>
      </c>
      <c r="C347" s="822" t="s">
        <v>2718</v>
      </c>
      <c r="D347" s="822" t="s">
        <v>2719</v>
      </c>
      <c r="E347" s="822" t="s">
        <v>2720</v>
      </c>
      <c r="F347" s="831"/>
      <c r="G347" s="831"/>
      <c r="H347" s="827">
        <v>0</v>
      </c>
      <c r="I347" s="831">
        <v>1</v>
      </c>
      <c r="J347" s="831">
        <v>141.25</v>
      </c>
      <c r="K347" s="827">
        <v>1</v>
      </c>
      <c r="L347" s="831">
        <v>1</v>
      </c>
      <c r="M347" s="832">
        <v>141.25</v>
      </c>
    </row>
    <row r="348" spans="1:13" ht="14.45" customHeight="1" x14ac:dyDescent="0.2">
      <c r="A348" s="821" t="s">
        <v>2062</v>
      </c>
      <c r="B348" s="822" t="s">
        <v>1912</v>
      </c>
      <c r="C348" s="822" t="s">
        <v>2879</v>
      </c>
      <c r="D348" s="822" t="s">
        <v>1070</v>
      </c>
      <c r="E348" s="822" t="s">
        <v>2880</v>
      </c>
      <c r="F348" s="831">
        <v>1</v>
      </c>
      <c r="G348" s="831">
        <v>473.71</v>
      </c>
      <c r="H348" s="827">
        <v>1</v>
      </c>
      <c r="I348" s="831"/>
      <c r="J348" s="831"/>
      <c r="K348" s="827">
        <v>0</v>
      </c>
      <c r="L348" s="831">
        <v>1</v>
      </c>
      <c r="M348" s="832">
        <v>473.71</v>
      </c>
    </row>
    <row r="349" spans="1:13" ht="14.45" customHeight="1" x14ac:dyDescent="0.2">
      <c r="A349" s="821" t="s">
        <v>2062</v>
      </c>
      <c r="B349" s="822" t="s">
        <v>3250</v>
      </c>
      <c r="C349" s="822" t="s">
        <v>2619</v>
      </c>
      <c r="D349" s="822" t="s">
        <v>2620</v>
      </c>
      <c r="E349" s="822" t="s">
        <v>2605</v>
      </c>
      <c r="F349" s="831">
        <v>1</v>
      </c>
      <c r="G349" s="831">
        <v>176.32</v>
      </c>
      <c r="H349" s="827">
        <v>1</v>
      </c>
      <c r="I349" s="831"/>
      <c r="J349" s="831"/>
      <c r="K349" s="827">
        <v>0</v>
      </c>
      <c r="L349" s="831">
        <v>1</v>
      </c>
      <c r="M349" s="832">
        <v>176.32</v>
      </c>
    </row>
    <row r="350" spans="1:13" ht="14.45" customHeight="1" x14ac:dyDescent="0.2">
      <c r="A350" s="821" t="s">
        <v>2062</v>
      </c>
      <c r="B350" s="822" t="s">
        <v>3250</v>
      </c>
      <c r="C350" s="822" t="s">
        <v>2207</v>
      </c>
      <c r="D350" s="822" t="s">
        <v>2208</v>
      </c>
      <c r="E350" s="822" t="s">
        <v>2209</v>
      </c>
      <c r="F350" s="831"/>
      <c r="G350" s="831"/>
      <c r="H350" s="827">
        <v>0</v>
      </c>
      <c r="I350" s="831">
        <v>4</v>
      </c>
      <c r="J350" s="831">
        <v>705.28</v>
      </c>
      <c r="K350" s="827">
        <v>1</v>
      </c>
      <c r="L350" s="831">
        <v>4</v>
      </c>
      <c r="M350" s="832">
        <v>705.28</v>
      </c>
    </row>
    <row r="351" spans="1:13" ht="14.45" customHeight="1" x14ac:dyDescent="0.2">
      <c r="A351" s="821" t="s">
        <v>2062</v>
      </c>
      <c r="B351" s="822" t="s">
        <v>3250</v>
      </c>
      <c r="C351" s="822" t="s">
        <v>2621</v>
      </c>
      <c r="D351" s="822" t="s">
        <v>2208</v>
      </c>
      <c r="E351" s="822" t="s">
        <v>2622</v>
      </c>
      <c r="F351" s="831"/>
      <c r="G351" s="831"/>
      <c r="H351" s="827">
        <v>0</v>
      </c>
      <c r="I351" s="831">
        <v>1</v>
      </c>
      <c r="J351" s="831">
        <v>97.96</v>
      </c>
      <c r="K351" s="827">
        <v>1</v>
      </c>
      <c r="L351" s="831">
        <v>1</v>
      </c>
      <c r="M351" s="832">
        <v>97.96</v>
      </c>
    </row>
    <row r="352" spans="1:13" ht="14.45" customHeight="1" x14ac:dyDescent="0.2">
      <c r="A352" s="821" t="s">
        <v>2062</v>
      </c>
      <c r="B352" s="822" t="s">
        <v>1713</v>
      </c>
      <c r="C352" s="822" t="s">
        <v>1717</v>
      </c>
      <c r="D352" s="822" t="s">
        <v>1715</v>
      </c>
      <c r="E352" s="822" t="s">
        <v>1718</v>
      </c>
      <c r="F352" s="831"/>
      <c r="G352" s="831"/>
      <c r="H352" s="827">
        <v>0</v>
      </c>
      <c r="I352" s="831">
        <v>62</v>
      </c>
      <c r="J352" s="831">
        <v>109854.07999999999</v>
      </c>
      <c r="K352" s="827">
        <v>1</v>
      </c>
      <c r="L352" s="831">
        <v>62</v>
      </c>
      <c r="M352" s="832">
        <v>109854.07999999999</v>
      </c>
    </row>
    <row r="353" spans="1:13" ht="14.45" customHeight="1" x14ac:dyDescent="0.2">
      <c r="A353" s="821" t="s">
        <v>2062</v>
      </c>
      <c r="B353" s="822" t="s">
        <v>1713</v>
      </c>
      <c r="C353" s="822" t="s">
        <v>2348</v>
      </c>
      <c r="D353" s="822" t="s">
        <v>1715</v>
      </c>
      <c r="E353" s="822" t="s">
        <v>2349</v>
      </c>
      <c r="F353" s="831"/>
      <c r="G353" s="831"/>
      <c r="H353" s="827">
        <v>0</v>
      </c>
      <c r="I353" s="831">
        <v>1</v>
      </c>
      <c r="J353" s="831">
        <v>4961.1400000000003</v>
      </c>
      <c r="K353" s="827">
        <v>1</v>
      </c>
      <c r="L353" s="831">
        <v>1</v>
      </c>
      <c r="M353" s="832">
        <v>4961.1400000000003</v>
      </c>
    </row>
    <row r="354" spans="1:13" ht="14.45" customHeight="1" x14ac:dyDescent="0.2">
      <c r="A354" s="821" t="s">
        <v>2062</v>
      </c>
      <c r="B354" s="822" t="s">
        <v>1713</v>
      </c>
      <c r="C354" s="822" t="s">
        <v>1714</v>
      </c>
      <c r="D354" s="822" t="s">
        <v>1715</v>
      </c>
      <c r="E354" s="822" t="s">
        <v>1716</v>
      </c>
      <c r="F354" s="831"/>
      <c r="G354" s="831"/>
      <c r="H354" s="827">
        <v>0</v>
      </c>
      <c r="I354" s="831">
        <v>4</v>
      </c>
      <c r="J354" s="831">
        <v>10679</v>
      </c>
      <c r="K354" s="827">
        <v>1</v>
      </c>
      <c r="L354" s="831">
        <v>4</v>
      </c>
      <c r="M354" s="832">
        <v>10679</v>
      </c>
    </row>
    <row r="355" spans="1:13" ht="14.45" customHeight="1" x14ac:dyDescent="0.2">
      <c r="A355" s="821" t="s">
        <v>2062</v>
      </c>
      <c r="B355" s="822" t="s">
        <v>1665</v>
      </c>
      <c r="C355" s="822" t="s">
        <v>2351</v>
      </c>
      <c r="D355" s="822" t="s">
        <v>936</v>
      </c>
      <c r="E355" s="822" t="s">
        <v>2352</v>
      </c>
      <c r="F355" s="831"/>
      <c r="G355" s="831"/>
      <c r="H355" s="827">
        <v>0</v>
      </c>
      <c r="I355" s="831">
        <v>4</v>
      </c>
      <c r="J355" s="831">
        <v>1656.28</v>
      </c>
      <c r="K355" s="827">
        <v>1</v>
      </c>
      <c r="L355" s="831">
        <v>4</v>
      </c>
      <c r="M355" s="832">
        <v>1656.28</v>
      </c>
    </row>
    <row r="356" spans="1:13" ht="14.45" customHeight="1" x14ac:dyDescent="0.2">
      <c r="A356" s="821" t="s">
        <v>2062</v>
      </c>
      <c r="B356" s="822" t="s">
        <v>3254</v>
      </c>
      <c r="C356" s="822" t="s">
        <v>2900</v>
      </c>
      <c r="D356" s="822" t="s">
        <v>2549</v>
      </c>
      <c r="E356" s="822" t="s">
        <v>2901</v>
      </c>
      <c r="F356" s="831">
        <v>1</v>
      </c>
      <c r="G356" s="831">
        <v>4195.37</v>
      </c>
      <c r="H356" s="827">
        <v>1</v>
      </c>
      <c r="I356" s="831"/>
      <c r="J356" s="831"/>
      <c r="K356" s="827">
        <v>0</v>
      </c>
      <c r="L356" s="831">
        <v>1</v>
      </c>
      <c r="M356" s="832">
        <v>4195.37</v>
      </c>
    </row>
    <row r="357" spans="1:13" ht="14.45" customHeight="1" x14ac:dyDescent="0.2">
      <c r="A357" s="821" t="s">
        <v>2062</v>
      </c>
      <c r="B357" s="822" t="s">
        <v>3254</v>
      </c>
      <c r="C357" s="822" t="s">
        <v>2902</v>
      </c>
      <c r="D357" s="822" t="s">
        <v>2549</v>
      </c>
      <c r="E357" s="822" t="s">
        <v>2550</v>
      </c>
      <c r="F357" s="831">
        <v>1</v>
      </c>
      <c r="G357" s="831">
        <v>3968.05</v>
      </c>
      <c r="H357" s="827">
        <v>1</v>
      </c>
      <c r="I357" s="831"/>
      <c r="J357" s="831"/>
      <c r="K357" s="827">
        <v>0</v>
      </c>
      <c r="L357" s="831">
        <v>1</v>
      </c>
      <c r="M357" s="832">
        <v>3968.05</v>
      </c>
    </row>
    <row r="358" spans="1:13" ht="14.45" customHeight="1" x14ac:dyDescent="0.2">
      <c r="A358" s="821" t="s">
        <v>2062</v>
      </c>
      <c r="B358" s="822" t="s">
        <v>3254</v>
      </c>
      <c r="C358" s="822" t="s">
        <v>2903</v>
      </c>
      <c r="D358" s="822" t="s">
        <v>2904</v>
      </c>
      <c r="E358" s="822" t="s">
        <v>2905</v>
      </c>
      <c r="F358" s="831"/>
      <c r="G358" s="831"/>
      <c r="H358" s="827">
        <v>0</v>
      </c>
      <c r="I358" s="831">
        <v>3</v>
      </c>
      <c r="J358" s="831">
        <v>1035.06</v>
      </c>
      <c r="K358" s="827">
        <v>1</v>
      </c>
      <c r="L358" s="831">
        <v>3</v>
      </c>
      <c r="M358" s="832">
        <v>1035.06</v>
      </c>
    </row>
    <row r="359" spans="1:13" ht="14.45" customHeight="1" x14ac:dyDescent="0.2">
      <c r="A359" s="821" t="s">
        <v>2062</v>
      </c>
      <c r="B359" s="822" t="s">
        <v>3267</v>
      </c>
      <c r="C359" s="822" t="s">
        <v>2929</v>
      </c>
      <c r="D359" s="822" t="s">
        <v>2930</v>
      </c>
      <c r="E359" s="822" t="s">
        <v>2931</v>
      </c>
      <c r="F359" s="831">
        <v>2</v>
      </c>
      <c r="G359" s="831">
        <v>2552.8000000000002</v>
      </c>
      <c r="H359" s="827">
        <v>1</v>
      </c>
      <c r="I359" s="831"/>
      <c r="J359" s="831"/>
      <c r="K359" s="827">
        <v>0</v>
      </c>
      <c r="L359" s="831">
        <v>2</v>
      </c>
      <c r="M359" s="832">
        <v>2552.8000000000002</v>
      </c>
    </row>
    <row r="360" spans="1:13" ht="14.45" customHeight="1" x14ac:dyDescent="0.2">
      <c r="A360" s="821" t="s">
        <v>2063</v>
      </c>
      <c r="B360" s="822" t="s">
        <v>3256</v>
      </c>
      <c r="C360" s="822" t="s">
        <v>2409</v>
      </c>
      <c r="D360" s="822" t="s">
        <v>2410</v>
      </c>
      <c r="E360" s="822" t="s">
        <v>2411</v>
      </c>
      <c r="F360" s="831"/>
      <c r="G360" s="831"/>
      <c r="H360" s="827">
        <v>0</v>
      </c>
      <c r="I360" s="831">
        <v>2</v>
      </c>
      <c r="J360" s="831">
        <v>230.54</v>
      </c>
      <c r="K360" s="827">
        <v>1</v>
      </c>
      <c r="L360" s="831">
        <v>2</v>
      </c>
      <c r="M360" s="832">
        <v>230.54</v>
      </c>
    </row>
    <row r="361" spans="1:13" ht="14.45" customHeight="1" x14ac:dyDescent="0.2">
      <c r="A361" s="821" t="s">
        <v>2063</v>
      </c>
      <c r="B361" s="822" t="s">
        <v>1904</v>
      </c>
      <c r="C361" s="822" t="s">
        <v>2956</v>
      </c>
      <c r="D361" s="822" t="s">
        <v>2957</v>
      </c>
      <c r="E361" s="822" t="s">
        <v>1363</v>
      </c>
      <c r="F361" s="831"/>
      <c r="G361" s="831"/>
      <c r="H361" s="827">
        <v>0</v>
      </c>
      <c r="I361" s="831">
        <v>1</v>
      </c>
      <c r="J361" s="831">
        <v>439.98</v>
      </c>
      <c r="K361" s="827">
        <v>1</v>
      </c>
      <c r="L361" s="831">
        <v>1</v>
      </c>
      <c r="M361" s="832">
        <v>439.98</v>
      </c>
    </row>
    <row r="362" spans="1:13" ht="14.45" customHeight="1" x14ac:dyDescent="0.2">
      <c r="A362" s="821" t="s">
        <v>2063</v>
      </c>
      <c r="B362" s="822" t="s">
        <v>1904</v>
      </c>
      <c r="C362" s="822" t="s">
        <v>2958</v>
      </c>
      <c r="D362" s="822" t="s">
        <v>2957</v>
      </c>
      <c r="E362" s="822" t="s">
        <v>2959</v>
      </c>
      <c r="F362" s="831"/>
      <c r="G362" s="831"/>
      <c r="H362" s="827">
        <v>0</v>
      </c>
      <c r="I362" s="831">
        <v>1</v>
      </c>
      <c r="J362" s="831">
        <v>879.97</v>
      </c>
      <c r="K362" s="827">
        <v>1</v>
      </c>
      <c r="L362" s="831">
        <v>1</v>
      </c>
      <c r="M362" s="832">
        <v>879.97</v>
      </c>
    </row>
    <row r="363" spans="1:13" ht="14.45" customHeight="1" x14ac:dyDescent="0.2">
      <c r="A363" s="821" t="s">
        <v>2063</v>
      </c>
      <c r="B363" s="822" t="s">
        <v>1713</v>
      </c>
      <c r="C363" s="822" t="s">
        <v>2348</v>
      </c>
      <c r="D363" s="822" t="s">
        <v>1715</v>
      </c>
      <c r="E363" s="822" t="s">
        <v>2349</v>
      </c>
      <c r="F363" s="831"/>
      <c r="G363" s="831"/>
      <c r="H363" s="827">
        <v>0</v>
      </c>
      <c r="I363" s="831">
        <v>1</v>
      </c>
      <c r="J363" s="831">
        <v>4961.1400000000003</v>
      </c>
      <c r="K363" s="827">
        <v>1</v>
      </c>
      <c r="L363" s="831">
        <v>1</v>
      </c>
      <c r="M363" s="832">
        <v>4961.1400000000003</v>
      </c>
    </row>
    <row r="364" spans="1:13" ht="14.45" customHeight="1" x14ac:dyDescent="0.2">
      <c r="A364" s="821" t="s">
        <v>2064</v>
      </c>
      <c r="B364" s="822" t="s">
        <v>3268</v>
      </c>
      <c r="C364" s="822" t="s">
        <v>2976</v>
      </c>
      <c r="D364" s="822" t="s">
        <v>2977</v>
      </c>
      <c r="E364" s="822" t="s">
        <v>2978</v>
      </c>
      <c r="F364" s="831"/>
      <c r="G364" s="831"/>
      <c r="H364" s="827">
        <v>0</v>
      </c>
      <c r="I364" s="831">
        <v>2</v>
      </c>
      <c r="J364" s="831">
        <v>640.41999999999996</v>
      </c>
      <c r="K364" s="827">
        <v>1</v>
      </c>
      <c r="L364" s="831">
        <v>2</v>
      </c>
      <c r="M364" s="832">
        <v>640.41999999999996</v>
      </c>
    </row>
    <row r="365" spans="1:13" ht="14.45" customHeight="1" x14ac:dyDescent="0.2">
      <c r="A365" s="821" t="s">
        <v>2064</v>
      </c>
      <c r="B365" s="822" t="s">
        <v>1729</v>
      </c>
      <c r="C365" s="822" t="s">
        <v>1944</v>
      </c>
      <c r="D365" s="822" t="s">
        <v>860</v>
      </c>
      <c r="E365" s="822" t="s">
        <v>1945</v>
      </c>
      <c r="F365" s="831"/>
      <c r="G365" s="831"/>
      <c r="H365" s="827">
        <v>0</v>
      </c>
      <c r="I365" s="831">
        <v>1</v>
      </c>
      <c r="J365" s="831">
        <v>42.51</v>
      </c>
      <c r="K365" s="827">
        <v>1</v>
      </c>
      <c r="L365" s="831">
        <v>1</v>
      </c>
      <c r="M365" s="832">
        <v>42.51</v>
      </c>
    </row>
    <row r="366" spans="1:13" ht="14.45" customHeight="1" x14ac:dyDescent="0.2">
      <c r="A366" s="821" t="s">
        <v>2064</v>
      </c>
      <c r="B366" s="822" t="s">
        <v>1743</v>
      </c>
      <c r="C366" s="822" t="s">
        <v>2974</v>
      </c>
      <c r="D366" s="822" t="s">
        <v>682</v>
      </c>
      <c r="E366" s="822" t="s">
        <v>1746</v>
      </c>
      <c r="F366" s="831">
        <v>1</v>
      </c>
      <c r="G366" s="831">
        <v>35.11</v>
      </c>
      <c r="H366" s="827">
        <v>1</v>
      </c>
      <c r="I366" s="831"/>
      <c r="J366" s="831"/>
      <c r="K366" s="827">
        <v>0</v>
      </c>
      <c r="L366" s="831">
        <v>1</v>
      </c>
      <c r="M366" s="832">
        <v>35.11</v>
      </c>
    </row>
    <row r="367" spans="1:13" ht="14.45" customHeight="1" x14ac:dyDescent="0.2">
      <c r="A367" s="821" t="s">
        <v>2064</v>
      </c>
      <c r="B367" s="822" t="s">
        <v>1752</v>
      </c>
      <c r="C367" s="822" t="s">
        <v>2103</v>
      </c>
      <c r="D367" s="822" t="s">
        <v>2104</v>
      </c>
      <c r="E367" s="822" t="s">
        <v>2078</v>
      </c>
      <c r="F367" s="831">
        <v>2</v>
      </c>
      <c r="G367" s="831">
        <v>70.22</v>
      </c>
      <c r="H367" s="827">
        <v>1</v>
      </c>
      <c r="I367" s="831"/>
      <c r="J367" s="831"/>
      <c r="K367" s="827">
        <v>0</v>
      </c>
      <c r="L367" s="831">
        <v>2</v>
      </c>
      <c r="M367" s="832">
        <v>70.22</v>
      </c>
    </row>
    <row r="368" spans="1:13" ht="14.45" customHeight="1" x14ac:dyDescent="0.2">
      <c r="A368" s="821" t="s">
        <v>2064</v>
      </c>
      <c r="B368" s="822" t="s">
        <v>1752</v>
      </c>
      <c r="C368" s="822" t="s">
        <v>1758</v>
      </c>
      <c r="D368" s="822" t="s">
        <v>695</v>
      </c>
      <c r="E368" s="822" t="s">
        <v>698</v>
      </c>
      <c r="F368" s="831"/>
      <c r="G368" s="831"/>
      <c r="H368" s="827">
        <v>0</v>
      </c>
      <c r="I368" s="831">
        <v>2</v>
      </c>
      <c r="J368" s="831">
        <v>35.119999999999997</v>
      </c>
      <c r="K368" s="827">
        <v>1</v>
      </c>
      <c r="L368" s="831">
        <v>2</v>
      </c>
      <c r="M368" s="832">
        <v>35.119999999999997</v>
      </c>
    </row>
    <row r="369" spans="1:13" ht="14.45" customHeight="1" x14ac:dyDescent="0.2">
      <c r="A369" s="821" t="s">
        <v>2064</v>
      </c>
      <c r="B369" s="822" t="s">
        <v>1752</v>
      </c>
      <c r="C369" s="822" t="s">
        <v>2389</v>
      </c>
      <c r="D369" s="822" t="s">
        <v>695</v>
      </c>
      <c r="E369" s="822" t="s">
        <v>2078</v>
      </c>
      <c r="F369" s="831"/>
      <c r="G369" s="831"/>
      <c r="H369" s="827">
        <v>0</v>
      </c>
      <c r="I369" s="831">
        <v>2</v>
      </c>
      <c r="J369" s="831">
        <v>70.22</v>
      </c>
      <c r="K369" s="827">
        <v>1</v>
      </c>
      <c r="L369" s="831">
        <v>2</v>
      </c>
      <c r="M369" s="832">
        <v>70.22</v>
      </c>
    </row>
    <row r="370" spans="1:13" ht="14.45" customHeight="1" x14ac:dyDescent="0.2">
      <c r="A370" s="821" t="s">
        <v>2064</v>
      </c>
      <c r="B370" s="822" t="s">
        <v>1952</v>
      </c>
      <c r="C370" s="822" t="s">
        <v>2176</v>
      </c>
      <c r="D370" s="822" t="s">
        <v>1954</v>
      </c>
      <c r="E370" s="822" t="s">
        <v>1773</v>
      </c>
      <c r="F370" s="831"/>
      <c r="G370" s="831"/>
      <c r="H370" s="827">
        <v>0</v>
      </c>
      <c r="I370" s="831">
        <v>1</v>
      </c>
      <c r="J370" s="831">
        <v>31.09</v>
      </c>
      <c r="K370" s="827">
        <v>1</v>
      </c>
      <c r="L370" s="831">
        <v>1</v>
      </c>
      <c r="M370" s="832">
        <v>31.09</v>
      </c>
    </row>
    <row r="371" spans="1:13" ht="14.45" customHeight="1" x14ac:dyDescent="0.2">
      <c r="A371" s="821" t="s">
        <v>2064</v>
      </c>
      <c r="B371" s="822" t="s">
        <v>1765</v>
      </c>
      <c r="C371" s="822" t="s">
        <v>2077</v>
      </c>
      <c r="D371" s="822" t="s">
        <v>1049</v>
      </c>
      <c r="E371" s="822" t="s">
        <v>2078</v>
      </c>
      <c r="F371" s="831"/>
      <c r="G371" s="831"/>
      <c r="H371" s="827">
        <v>0</v>
      </c>
      <c r="I371" s="831">
        <v>2</v>
      </c>
      <c r="J371" s="831">
        <v>68.94</v>
      </c>
      <c r="K371" s="827">
        <v>1</v>
      </c>
      <c r="L371" s="831">
        <v>2</v>
      </c>
      <c r="M371" s="832">
        <v>68.94</v>
      </c>
    </row>
    <row r="372" spans="1:13" ht="14.45" customHeight="1" x14ac:dyDescent="0.2">
      <c r="A372" s="821" t="s">
        <v>2064</v>
      </c>
      <c r="B372" s="822" t="s">
        <v>3246</v>
      </c>
      <c r="C372" s="822" t="s">
        <v>2416</v>
      </c>
      <c r="D372" s="822" t="s">
        <v>2268</v>
      </c>
      <c r="E372" s="822" t="s">
        <v>2417</v>
      </c>
      <c r="F372" s="831"/>
      <c r="G372" s="831"/>
      <c r="H372" s="827">
        <v>0</v>
      </c>
      <c r="I372" s="831">
        <v>1</v>
      </c>
      <c r="J372" s="831">
        <v>39.549999999999997</v>
      </c>
      <c r="K372" s="827">
        <v>1</v>
      </c>
      <c r="L372" s="831">
        <v>1</v>
      </c>
      <c r="M372" s="832">
        <v>39.549999999999997</v>
      </c>
    </row>
    <row r="373" spans="1:13" ht="14.45" customHeight="1" x14ac:dyDescent="0.2">
      <c r="A373" s="821" t="s">
        <v>2064</v>
      </c>
      <c r="B373" s="822" t="s">
        <v>1778</v>
      </c>
      <c r="C373" s="822" t="s">
        <v>1956</v>
      </c>
      <c r="D373" s="822" t="s">
        <v>1783</v>
      </c>
      <c r="E373" s="822" t="s">
        <v>1957</v>
      </c>
      <c r="F373" s="831"/>
      <c r="G373" s="831"/>
      <c r="H373" s="827">
        <v>0</v>
      </c>
      <c r="I373" s="831">
        <v>2</v>
      </c>
      <c r="J373" s="831">
        <v>261.02</v>
      </c>
      <c r="K373" s="827">
        <v>1</v>
      </c>
      <c r="L373" s="831">
        <v>2</v>
      </c>
      <c r="M373" s="832">
        <v>261.02</v>
      </c>
    </row>
    <row r="374" spans="1:13" ht="14.45" customHeight="1" x14ac:dyDescent="0.2">
      <c r="A374" s="821" t="s">
        <v>2064</v>
      </c>
      <c r="B374" s="822" t="s">
        <v>1899</v>
      </c>
      <c r="C374" s="822" t="s">
        <v>2987</v>
      </c>
      <c r="D374" s="822" t="s">
        <v>2988</v>
      </c>
      <c r="E374" s="822" t="s">
        <v>1901</v>
      </c>
      <c r="F374" s="831">
        <v>3</v>
      </c>
      <c r="G374" s="831">
        <v>0</v>
      </c>
      <c r="H374" s="827"/>
      <c r="I374" s="831"/>
      <c r="J374" s="831"/>
      <c r="K374" s="827"/>
      <c r="L374" s="831">
        <v>3</v>
      </c>
      <c r="M374" s="832">
        <v>0</v>
      </c>
    </row>
    <row r="375" spans="1:13" ht="14.45" customHeight="1" x14ac:dyDescent="0.2">
      <c r="A375" s="821" t="s">
        <v>2064</v>
      </c>
      <c r="B375" s="822" t="s">
        <v>1916</v>
      </c>
      <c r="C375" s="822" t="s">
        <v>1917</v>
      </c>
      <c r="D375" s="822" t="s">
        <v>998</v>
      </c>
      <c r="E375" s="822" t="s">
        <v>1918</v>
      </c>
      <c r="F375" s="831"/>
      <c r="G375" s="831"/>
      <c r="H375" s="827"/>
      <c r="I375" s="831">
        <v>1</v>
      </c>
      <c r="J375" s="831">
        <v>0</v>
      </c>
      <c r="K375" s="827"/>
      <c r="L375" s="831">
        <v>1</v>
      </c>
      <c r="M375" s="832">
        <v>0</v>
      </c>
    </row>
    <row r="376" spans="1:13" ht="14.45" customHeight="1" x14ac:dyDescent="0.2">
      <c r="A376" s="821" t="s">
        <v>2064</v>
      </c>
      <c r="B376" s="822" t="s">
        <v>1923</v>
      </c>
      <c r="C376" s="822" t="s">
        <v>2968</v>
      </c>
      <c r="D376" s="822" t="s">
        <v>1163</v>
      </c>
      <c r="E376" s="822" t="s">
        <v>696</v>
      </c>
      <c r="F376" s="831"/>
      <c r="G376" s="831"/>
      <c r="H376" s="827">
        <v>0</v>
      </c>
      <c r="I376" s="831">
        <v>1</v>
      </c>
      <c r="J376" s="831">
        <v>58.77</v>
      </c>
      <c r="K376" s="827">
        <v>1</v>
      </c>
      <c r="L376" s="831">
        <v>1</v>
      </c>
      <c r="M376" s="832">
        <v>58.77</v>
      </c>
    </row>
    <row r="377" spans="1:13" ht="14.45" customHeight="1" x14ac:dyDescent="0.2">
      <c r="A377" s="821" t="s">
        <v>2064</v>
      </c>
      <c r="B377" s="822" t="s">
        <v>1713</v>
      </c>
      <c r="C377" s="822" t="s">
        <v>1717</v>
      </c>
      <c r="D377" s="822" t="s">
        <v>1715</v>
      </c>
      <c r="E377" s="822" t="s">
        <v>1718</v>
      </c>
      <c r="F377" s="831"/>
      <c r="G377" s="831"/>
      <c r="H377" s="827">
        <v>0</v>
      </c>
      <c r="I377" s="831">
        <v>1</v>
      </c>
      <c r="J377" s="831">
        <v>1771.84</v>
      </c>
      <c r="K377" s="827">
        <v>1</v>
      </c>
      <c r="L377" s="831">
        <v>1</v>
      </c>
      <c r="M377" s="832">
        <v>1771.84</v>
      </c>
    </row>
    <row r="378" spans="1:13" ht="14.45" customHeight="1" x14ac:dyDescent="0.2">
      <c r="A378" s="821" t="s">
        <v>2065</v>
      </c>
      <c r="B378" s="822" t="s">
        <v>1752</v>
      </c>
      <c r="C378" s="822" t="s">
        <v>1758</v>
      </c>
      <c r="D378" s="822" t="s">
        <v>695</v>
      </c>
      <c r="E378" s="822" t="s">
        <v>698</v>
      </c>
      <c r="F378" s="831"/>
      <c r="G378" s="831"/>
      <c r="H378" s="827">
        <v>0</v>
      </c>
      <c r="I378" s="831">
        <v>1</v>
      </c>
      <c r="J378" s="831">
        <v>17.559999999999999</v>
      </c>
      <c r="K378" s="827">
        <v>1</v>
      </c>
      <c r="L378" s="831">
        <v>1</v>
      </c>
      <c r="M378" s="832">
        <v>17.559999999999999</v>
      </c>
    </row>
    <row r="379" spans="1:13" ht="14.45" customHeight="1" x14ac:dyDescent="0.2">
      <c r="A379" s="821" t="s">
        <v>2065</v>
      </c>
      <c r="B379" s="822" t="s">
        <v>1765</v>
      </c>
      <c r="C379" s="822" t="s">
        <v>2077</v>
      </c>
      <c r="D379" s="822" t="s">
        <v>1049</v>
      </c>
      <c r="E379" s="822" t="s">
        <v>2078</v>
      </c>
      <c r="F379" s="831"/>
      <c r="G379" s="831"/>
      <c r="H379" s="827">
        <v>0</v>
      </c>
      <c r="I379" s="831">
        <v>1</v>
      </c>
      <c r="J379" s="831">
        <v>34.47</v>
      </c>
      <c r="K379" s="827">
        <v>1</v>
      </c>
      <c r="L379" s="831">
        <v>1</v>
      </c>
      <c r="M379" s="832">
        <v>34.47</v>
      </c>
    </row>
    <row r="380" spans="1:13" ht="14.45" customHeight="1" x14ac:dyDescent="0.2">
      <c r="A380" s="821" t="s">
        <v>2065</v>
      </c>
      <c r="B380" s="822" t="s">
        <v>1808</v>
      </c>
      <c r="C380" s="822" t="s">
        <v>2080</v>
      </c>
      <c r="D380" s="822" t="s">
        <v>2081</v>
      </c>
      <c r="E380" s="822" t="s">
        <v>2082</v>
      </c>
      <c r="F380" s="831">
        <v>1</v>
      </c>
      <c r="G380" s="831">
        <v>154.36000000000001</v>
      </c>
      <c r="H380" s="827">
        <v>1</v>
      </c>
      <c r="I380" s="831"/>
      <c r="J380" s="831"/>
      <c r="K380" s="827">
        <v>0</v>
      </c>
      <c r="L380" s="831">
        <v>1</v>
      </c>
      <c r="M380" s="832">
        <v>154.36000000000001</v>
      </c>
    </row>
    <row r="381" spans="1:13" ht="14.45" customHeight="1" x14ac:dyDescent="0.2">
      <c r="A381" s="821" t="s">
        <v>2066</v>
      </c>
      <c r="B381" s="822" t="s">
        <v>1660</v>
      </c>
      <c r="C381" s="822" t="s">
        <v>2131</v>
      </c>
      <c r="D381" s="822" t="s">
        <v>734</v>
      </c>
      <c r="E381" s="822" t="s">
        <v>2132</v>
      </c>
      <c r="F381" s="831"/>
      <c r="G381" s="831"/>
      <c r="H381" s="827">
        <v>0</v>
      </c>
      <c r="I381" s="831">
        <v>3</v>
      </c>
      <c r="J381" s="831">
        <v>56.17</v>
      </c>
      <c r="K381" s="827">
        <v>1</v>
      </c>
      <c r="L381" s="831">
        <v>3</v>
      </c>
      <c r="M381" s="832">
        <v>56.17</v>
      </c>
    </row>
    <row r="382" spans="1:13" ht="14.45" customHeight="1" x14ac:dyDescent="0.2">
      <c r="A382" s="821" t="s">
        <v>2066</v>
      </c>
      <c r="B382" s="822" t="s">
        <v>1660</v>
      </c>
      <c r="C382" s="822" t="s">
        <v>3003</v>
      </c>
      <c r="D382" s="822" t="s">
        <v>3004</v>
      </c>
      <c r="E382" s="822" t="s">
        <v>3005</v>
      </c>
      <c r="F382" s="831">
        <v>1</v>
      </c>
      <c r="G382" s="831">
        <v>28.81</v>
      </c>
      <c r="H382" s="827">
        <v>1</v>
      </c>
      <c r="I382" s="831"/>
      <c r="J382" s="831"/>
      <c r="K382" s="827">
        <v>0</v>
      </c>
      <c r="L382" s="831">
        <v>1</v>
      </c>
      <c r="M382" s="832">
        <v>28.81</v>
      </c>
    </row>
    <row r="383" spans="1:13" ht="14.45" customHeight="1" x14ac:dyDescent="0.2">
      <c r="A383" s="821" t="s">
        <v>2066</v>
      </c>
      <c r="B383" s="822" t="s">
        <v>1686</v>
      </c>
      <c r="C383" s="822" t="s">
        <v>1687</v>
      </c>
      <c r="D383" s="822" t="s">
        <v>1688</v>
      </c>
      <c r="E383" s="822" t="s">
        <v>1689</v>
      </c>
      <c r="F383" s="831"/>
      <c r="G383" s="831"/>
      <c r="H383" s="827">
        <v>0</v>
      </c>
      <c r="I383" s="831">
        <v>1</v>
      </c>
      <c r="J383" s="831">
        <v>93.75</v>
      </c>
      <c r="K383" s="827">
        <v>1</v>
      </c>
      <c r="L383" s="831">
        <v>1</v>
      </c>
      <c r="M383" s="832">
        <v>93.75</v>
      </c>
    </row>
    <row r="384" spans="1:13" ht="14.45" customHeight="1" x14ac:dyDescent="0.2">
      <c r="A384" s="821" t="s">
        <v>2066</v>
      </c>
      <c r="B384" s="822" t="s">
        <v>1686</v>
      </c>
      <c r="C384" s="822" t="s">
        <v>1690</v>
      </c>
      <c r="D384" s="822" t="s">
        <v>1688</v>
      </c>
      <c r="E384" s="822" t="s">
        <v>1691</v>
      </c>
      <c r="F384" s="831"/>
      <c r="G384" s="831"/>
      <c r="H384" s="827">
        <v>0</v>
      </c>
      <c r="I384" s="831">
        <v>8</v>
      </c>
      <c r="J384" s="831">
        <v>1477.92</v>
      </c>
      <c r="K384" s="827">
        <v>1</v>
      </c>
      <c r="L384" s="831">
        <v>8</v>
      </c>
      <c r="M384" s="832">
        <v>1477.92</v>
      </c>
    </row>
    <row r="385" spans="1:13" ht="14.45" customHeight="1" x14ac:dyDescent="0.2">
      <c r="A385" s="821" t="s">
        <v>2066</v>
      </c>
      <c r="B385" s="822" t="s">
        <v>1692</v>
      </c>
      <c r="C385" s="822" t="s">
        <v>1693</v>
      </c>
      <c r="D385" s="822" t="s">
        <v>858</v>
      </c>
      <c r="E385" s="822" t="s">
        <v>1694</v>
      </c>
      <c r="F385" s="831"/>
      <c r="G385" s="831"/>
      <c r="H385" s="827">
        <v>0</v>
      </c>
      <c r="I385" s="831">
        <v>1</v>
      </c>
      <c r="J385" s="831">
        <v>1385.62</v>
      </c>
      <c r="K385" s="827">
        <v>1</v>
      </c>
      <c r="L385" s="831">
        <v>1</v>
      </c>
      <c r="M385" s="832">
        <v>1385.62</v>
      </c>
    </row>
    <row r="386" spans="1:13" ht="14.45" customHeight="1" x14ac:dyDescent="0.2">
      <c r="A386" s="821" t="s">
        <v>2066</v>
      </c>
      <c r="B386" s="822" t="s">
        <v>1692</v>
      </c>
      <c r="C386" s="822" t="s">
        <v>1701</v>
      </c>
      <c r="D386" s="822" t="s">
        <v>852</v>
      </c>
      <c r="E386" s="822" t="s">
        <v>1702</v>
      </c>
      <c r="F386" s="831"/>
      <c r="G386" s="831"/>
      <c r="H386" s="827">
        <v>0</v>
      </c>
      <c r="I386" s="831">
        <v>3</v>
      </c>
      <c r="J386" s="831">
        <v>2208.9900000000002</v>
      </c>
      <c r="K386" s="827">
        <v>1</v>
      </c>
      <c r="L386" s="831">
        <v>3</v>
      </c>
      <c r="M386" s="832">
        <v>2208.9900000000002</v>
      </c>
    </row>
    <row r="387" spans="1:13" ht="14.45" customHeight="1" x14ac:dyDescent="0.2">
      <c r="A387" s="821" t="s">
        <v>2066</v>
      </c>
      <c r="B387" s="822" t="s">
        <v>1692</v>
      </c>
      <c r="C387" s="822" t="s">
        <v>1697</v>
      </c>
      <c r="D387" s="822" t="s">
        <v>852</v>
      </c>
      <c r="E387" s="822" t="s">
        <v>1698</v>
      </c>
      <c r="F387" s="831"/>
      <c r="G387" s="831"/>
      <c r="H387" s="827">
        <v>0</v>
      </c>
      <c r="I387" s="831">
        <v>1</v>
      </c>
      <c r="J387" s="831">
        <v>923.74</v>
      </c>
      <c r="K387" s="827">
        <v>1</v>
      </c>
      <c r="L387" s="831">
        <v>1</v>
      </c>
      <c r="M387" s="832">
        <v>923.74</v>
      </c>
    </row>
    <row r="388" spans="1:13" ht="14.45" customHeight="1" x14ac:dyDescent="0.2">
      <c r="A388" s="821" t="s">
        <v>2066</v>
      </c>
      <c r="B388" s="822" t="s">
        <v>1707</v>
      </c>
      <c r="C388" s="822" t="s">
        <v>1708</v>
      </c>
      <c r="D388" s="822" t="s">
        <v>1709</v>
      </c>
      <c r="E388" s="822" t="s">
        <v>1710</v>
      </c>
      <c r="F388" s="831"/>
      <c r="G388" s="831"/>
      <c r="H388" s="827">
        <v>0</v>
      </c>
      <c r="I388" s="831">
        <v>3</v>
      </c>
      <c r="J388" s="831">
        <v>280.29000000000002</v>
      </c>
      <c r="K388" s="827">
        <v>1</v>
      </c>
      <c r="L388" s="831">
        <v>3</v>
      </c>
      <c r="M388" s="832">
        <v>280.29000000000002</v>
      </c>
    </row>
    <row r="389" spans="1:13" ht="14.45" customHeight="1" x14ac:dyDescent="0.2">
      <c r="A389" s="821" t="s">
        <v>2066</v>
      </c>
      <c r="B389" s="822" t="s">
        <v>1707</v>
      </c>
      <c r="C389" s="822" t="s">
        <v>1711</v>
      </c>
      <c r="D389" s="822" t="s">
        <v>1709</v>
      </c>
      <c r="E389" s="822" t="s">
        <v>1712</v>
      </c>
      <c r="F389" s="831"/>
      <c r="G389" s="831"/>
      <c r="H389" s="827">
        <v>0</v>
      </c>
      <c r="I389" s="831">
        <v>7</v>
      </c>
      <c r="J389" s="831">
        <v>1308.0900000000001</v>
      </c>
      <c r="K389" s="827">
        <v>1</v>
      </c>
      <c r="L389" s="831">
        <v>7</v>
      </c>
      <c r="M389" s="832">
        <v>1308.0900000000001</v>
      </c>
    </row>
    <row r="390" spans="1:13" ht="14.45" customHeight="1" x14ac:dyDescent="0.2">
      <c r="A390" s="821" t="s">
        <v>2066</v>
      </c>
      <c r="B390" s="822" t="s">
        <v>1719</v>
      </c>
      <c r="C390" s="822" t="s">
        <v>1722</v>
      </c>
      <c r="D390" s="822" t="s">
        <v>742</v>
      </c>
      <c r="E390" s="822" t="s">
        <v>1723</v>
      </c>
      <c r="F390" s="831"/>
      <c r="G390" s="831"/>
      <c r="H390" s="827">
        <v>0</v>
      </c>
      <c r="I390" s="831">
        <v>9</v>
      </c>
      <c r="J390" s="831">
        <v>720.09</v>
      </c>
      <c r="K390" s="827">
        <v>1</v>
      </c>
      <c r="L390" s="831">
        <v>9</v>
      </c>
      <c r="M390" s="832">
        <v>720.09</v>
      </c>
    </row>
    <row r="391" spans="1:13" ht="14.45" customHeight="1" x14ac:dyDescent="0.2">
      <c r="A391" s="821" t="s">
        <v>2066</v>
      </c>
      <c r="B391" s="822" t="s">
        <v>1729</v>
      </c>
      <c r="C391" s="822" t="s">
        <v>1944</v>
      </c>
      <c r="D391" s="822" t="s">
        <v>860</v>
      </c>
      <c r="E391" s="822" t="s">
        <v>1945</v>
      </c>
      <c r="F391" s="831"/>
      <c r="G391" s="831"/>
      <c r="H391" s="827">
        <v>0</v>
      </c>
      <c r="I391" s="831">
        <v>6</v>
      </c>
      <c r="J391" s="831">
        <v>255.05999999999997</v>
      </c>
      <c r="K391" s="827">
        <v>1</v>
      </c>
      <c r="L391" s="831">
        <v>6</v>
      </c>
      <c r="M391" s="832">
        <v>255.05999999999997</v>
      </c>
    </row>
    <row r="392" spans="1:13" ht="14.45" customHeight="1" x14ac:dyDescent="0.2">
      <c r="A392" s="821" t="s">
        <v>2066</v>
      </c>
      <c r="B392" s="822" t="s">
        <v>1729</v>
      </c>
      <c r="C392" s="822" t="s">
        <v>2108</v>
      </c>
      <c r="D392" s="822" t="s">
        <v>2109</v>
      </c>
      <c r="E392" s="822" t="s">
        <v>1945</v>
      </c>
      <c r="F392" s="831">
        <v>3</v>
      </c>
      <c r="G392" s="831">
        <v>127.53</v>
      </c>
      <c r="H392" s="827">
        <v>1</v>
      </c>
      <c r="I392" s="831"/>
      <c r="J392" s="831"/>
      <c r="K392" s="827">
        <v>0</v>
      </c>
      <c r="L392" s="831">
        <v>3</v>
      </c>
      <c r="M392" s="832">
        <v>127.53</v>
      </c>
    </row>
    <row r="393" spans="1:13" ht="14.45" customHeight="1" x14ac:dyDescent="0.2">
      <c r="A393" s="821" t="s">
        <v>2066</v>
      </c>
      <c r="B393" s="822" t="s">
        <v>1743</v>
      </c>
      <c r="C393" s="822" t="s">
        <v>2119</v>
      </c>
      <c r="D393" s="822" t="s">
        <v>682</v>
      </c>
      <c r="E393" s="822" t="s">
        <v>2120</v>
      </c>
      <c r="F393" s="831"/>
      <c r="G393" s="831"/>
      <c r="H393" s="827">
        <v>0</v>
      </c>
      <c r="I393" s="831">
        <v>1</v>
      </c>
      <c r="J393" s="831">
        <v>17.559999999999999</v>
      </c>
      <c r="K393" s="827">
        <v>1</v>
      </c>
      <c r="L393" s="831">
        <v>1</v>
      </c>
      <c r="M393" s="832">
        <v>17.559999999999999</v>
      </c>
    </row>
    <row r="394" spans="1:13" ht="14.45" customHeight="1" x14ac:dyDescent="0.2">
      <c r="A394" s="821" t="s">
        <v>2066</v>
      </c>
      <c r="B394" s="822" t="s">
        <v>1743</v>
      </c>
      <c r="C394" s="822" t="s">
        <v>3002</v>
      </c>
      <c r="D394" s="822" t="s">
        <v>682</v>
      </c>
      <c r="E394" s="822" t="s">
        <v>2090</v>
      </c>
      <c r="F394" s="831"/>
      <c r="G394" s="831"/>
      <c r="H394" s="827">
        <v>0</v>
      </c>
      <c r="I394" s="831">
        <v>2</v>
      </c>
      <c r="J394" s="831">
        <v>21.3</v>
      </c>
      <c r="K394" s="827">
        <v>1</v>
      </c>
      <c r="L394" s="831">
        <v>2</v>
      </c>
      <c r="M394" s="832">
        <v>21.3</v>
      </c>
    </row>
    <row r="395" spans="1:13" ht="14.45" customHeight="1" x14ac:dyDescent="0.2">
      <c r="A395" s="821" t="s">
        <v>2066</v>
      </c>
      <c r="B395" s="822" t="s">
        <v>1743</v>
      </c>
      <c r="C395" s="822" t="s">
        <v>1745</v>
      </c>
      <c r="D395" s="822" t="s">
        <v>682</v>
      </c>
      <c r="E395" s="822" t="s">
        <v>1746</v>
      </c>
      <c r="F395" s="831"/>
      <c r="G395" s="831"/>
      <c r="H395" s="827">
        <v>0</v>
      </c>
      <c r="I395" s="831">
        <v>1</v>
      </c>
      <c r="J395" s="831">
        <v>35.11</v>
      </c>
      <c r="K395" s="827">
        <v>1</v>
      </c>
      <c r="L395" s="831">
        <v>1</v>
      </c>
      <c r="M395" s="832">
        <v>35.11</v>
      </c>
    </row>
    <row r="396" spans="1:13" ht="14.45" customHeight="1" x14ac:dyDescent="0.2">
      <c r="A396" s="821" t="s">
        <v>2066</v>
      </c>
      <c r="B396" s="822" t="s">
        <v>1752</v>
      </c>
      <c r="C396" s="822" t="s">
        <v>1758</v>
      </c>
      <c r="D396" s="822" t="s">
        <v>695</v>
      </c>
      <c r="E396" s="822" t="s">
        <v>698</v>
      </c>
      <c r="F396" s="831"/>
      <c r="G396" s="831"/>
      <c r="H396" s="827">
        <v>0</v>
      </c>
      <c r="I396" s="831">
        <v>6</v>
      </c>
      <c r="J396" s="831">
        <v>105.36</v>
      </c>
      <c r="K396" s="827">
        <v>1</v>
      </c>
      <c r="L396" s="831">
        <v>6</v>
      </c>
      <c r="M396" s="832">
        <v>105.36</v>
      </c>
    </row>
    <row r="397" spans="1:13" ht="14.45" customHeight="1" x14ac:dyDescent="0.2">
      <c r="A397" s="821" t="s">
        <v>2066</v>
      </c>
      <c r="B397" s="822" t="s">
        <v>1752</v>
      </c>
      <c r="C397" s="822" t="s">
        <v>2389</v>
      </c>
      <c r="D397" s="822" t="s">
        <v>695</v>
      </c>
      <c r="E397" s="822" t="s">
        <v>2078</v>
      </c>
      <c r="F397" s="831"/>
      <c r="G397" s="831"/>
      <c r="H397" s="827">
        <v>0</v>
      </c>
      <c r="I397" s="831">
        <v>5</v>
      </c>
      <c r="J397" s="831">
        <v>175.55</v>
      </c>
      <c r="K397" s="827">
        <v>1</v>
      </c>
      <c r="L397" s="831">
        <v>5</v>
      </c>
      <c r="M397" s="832">
        <v>175.55</v>
      </c>
    </row>
    <row r="398" spans="1:13" ht="14.45" customHeight="1" x14ac:dyDescent="0.2">
      <c r="A398" s="821" t="s">
        <v>2066</v>
      </c>
      <c r="B398" s="822" t="s">
        <v>1952</v>
      </c>
      <c r="C398" s="822" t="s">
        <v>2991</v>
      </c>
      <c r="D398" s="822" t="s">
        <v>1954</v>
      </c>
      <c r="E398" s="822" t="s">
        <v>2765</v>
      </c>
      <c r="F398" s="831"/>
      <c r="G398" s="831"/>
      <c r="H398" s="827">
        <v>0</v>
      </c>
      <c r="I398" s="831">
        <v>1</v>
      </c>
      <c r="J398" s="831">
        <v>62.18</v>
      </c>
      <c r="K398" s="827">
        <v>1</v>
      </c>
      <c r="L398" s="831">
        <v>1</v>
      </c>
      <c r="M398" s="832">
        <v>62.18</v>
      </c>
    </row>
    <row r="399" spans="1:13" ht="14.45" customHeight="1" x14ac:dyDescent="0.2">
      <c r="A399" s="821" t="s">
        <v>2066</v>
      </c>
      <c r="B399" s="822" t="s">
        <v>1765</v>
      </c>
      <c r="C399" s="822" t="s">
        <v>2077</v>
      </c>
      <c r="D399" s="822" t="s">
        <v>1049</v>
      </c>
      <c r="E399" s="822" t="s">
        <v>2078</v>
      </c>
      <c r="F399" s="831"/>
      <c r="G399" s="831"/>
      <c r="H399" s="827">
        <v>0</v>
      </c>
      <c r="I399" s="831">
        <v>5</v>
      </c>
      <c r="J399" s="831">
        <v>172.35</v>
      </c>
      <c r="K399" s="827">
        <v>1</v>
      </c>
      <c r="L399" s="831">
        <v>5</v>
      </c>
      <c r="M399" s="832">
        <v>172.35</v>
      </c>
    </row>
    <row r="400" spans="1:13" ht="14.45" customHeight="1" x14ac:dyDescent="0.2">
      <c r="A400" s="821" t="s">
        <v>2066</v>
      </c>
      <c r="B400" s="822" t="s">
        <v>1765</v>
      </c>
      <c r="C400" s="822" t="s">
        <v>3006</v>
      </c>
      <c r="D400" s="822" t="s">
        <v>1417</v>
      </c>
      <c r="E400" s="822" t="s">
        <v>696</v>
      </c>
      <c r="F400" s="831"/>
      <c r="G400" s="831"/>
      <c r="H400" s="827">
        <v>0</v>
      </c>
      <c r="I400" s="831">
        <v>1</v>
      </c>
      <c r="J400" s="831">
        <v>68.930000000000007</v>
      </c>
      <c r="K400" s="827">
        <v>1</v>
      </c>
      <c r="L400" s="831">
        <v>1</v>
      </c>
      <c r="M400" s="832">
        <v>68.930000000000007</v>
      </c>
    </row>
    <row r="401" spans="1:13" ht="14.45" customHeight="1" x14ac:dyDescent="0.2">
      <c r="A401" s="821" t="s">
        <v>2066</v>
      </c>
      <c r="B401" s="822" t="s">
        <v>1768</v>
      </c>
      <c r="C401" s="822" t="s">
        <v>2435</v>
      </c>
      <c r="D401" s="822" t="s">
        <v>1770</v>
      </c>
      <c r="E401" s="822" t="s">
        <v>2436</v>
      </c>
      <c r="F401" s="831"/>
      <c r="G401" s="831"/>
      <c r="H401" s="827">
        <v>0</v>
      </c>
      <c r="I401" s="831">
        <v>3</v>
      </c>
      <c r="J401" s="831">
        <v>22.41</v>
      </c>
      <c r="K401" s="827">
        <v>1</v>
      </c>
      <c r="L401" s="831">
        <v>3</v>
      </c>
      <c r="M401" s="832">
        <v>22.41</v>
      </c>
    </row>
    <row r="402" spans="1:13" ht="14.45" customHeight="1" x14ac:dyDescent="0.2">
      <c r="A402" s="821" t="s">
        <v>2066</v>
      </c>
      <c r="B402" s="822" t="s">
        <v>1768</v>
      </c>
      <c r="C402" s="822" t="s">
        <v>1772</v>
      </c>
      <c r="D402" s="822" t="s">
        <v>1770</v>
      </c>
      <c r="E402" s="822" t="s">
        <v>1773</v>
      </c>
      <c r="F402" s="831"/>
      <c r="G402" s="831"/>
      <c r="H402" s="827">
        <v>0</v>
      </c>
      <c r="I402" s="831">
        <v>1</v>
      </c>
      <c r="J402" s="831">
        <v>34.47</v>
      </c>
      <c r="K402" s="827">
        <v>1</v>
      </c>
      <c r="L402" s="831">
        <v>1</v>
      </c>
      <c r="M402" s="832">
        <v>34.47</v>
      </c>
    </row>
    <row r="403" spans="1:13" ht="14.45" customHeight="1" x14ac:dyDescent="0.2">
      <c r="A403" s="821" t="s">
        <v>2066</v>
      </c>
      <c r="B403" s="822" t="s">
        <v>3252</v>
      </c>
      <c r="C403" s="822" t="s">
        <v>3007</v>
      </c>
      <c r="D403" s="822" t="s">
        <v>2433</v>
      </c>
      <c r="E403" s="822" t="s">
        <v>3008</v>
      </c>
      <c r="F403" s="831"/>
      <c r="G403" s="831"/>
      <c r="H403" s="827">
        <v>0</v>
      </c>
      <c r="I403" s="831">
        <v>1</v>
      </c>
      <c r="J403" s="831">
        <v>117.46</v>
      </c>
      <c r="K403" s="827">
        <v>1</v>
      </c>
      <c r="L403" s="831">
        <v>1</v>
      </c>
      <c r="M403" s="832">
        <v>117.46</v>
      </c>
    </row>
    <row r="404" spans="1:13" ht="14.45" customHeight="1" x14ac:dyDescent="0.2">
      <c r="A404" s="821" t="s">
        <v>2066</v>
      </c>
      <c r="B404" s="822" t="s">
        <v>3252</v>
      </c>
      <c r="C404" s="822" t="s">
        <v>3009</v>
      </c>
      <c r="D404" s="822" t="s">
        <v>2433</v>
      </c>
      <c r="E404" s="822" t="s">
        <v>3010</v>
      </c>
      <c r="F404" s="831"/>
      <c r="G404" s="831"/>
      <c r="H404" s="827">
        <v>0</v>
      </c>
      <c r="I404" s="831">
        <v>1</v>
      </c>
      <c r="J404" s="831">
        <v>170.43</v>
      </c>
      <c r="K404" s="827">
        <v>1</v>
      </c>
      <c r="L404" s="831">
        <v>1</v>
      </c>
      <c r="M404" s="832">
        <v>170.43</v>
      </c>
    </row>
    <row r="405" spans="1:13" ht="14.45" customHeight="1" x14ac:dyDescent="0.2">
      <c r="A405" s="821" t="s">
        <v>2066</v>
      </c>
      <c r="B405" s="822" t="s">
        <v>1778</v>
      </c>
      <c r="C405" s="822" t="s">
        <v>1956</v>
      </c>
      <c r="D405" s="822" t="s">
        <v>1783</v>
      </c>
      <c r="E405" s="822" t="s">
        <v>1957</v>
      </c>
      <c r="F405" s="831"/>
      <c r="G405" s="831"/>
      <c r="H405" s="827">
        <v>0</v>
      </c>
      <c r="I405" s="831">
        <v>10</v>
      </c>
      <c r="J405" s="831">
        <v>1485.1399999999999</v>
      </c>
      <c r="K405" s="827">
        <v>1</v>
      </c>
      <c r="L405" s="831">
        <v>10</v>
      </c>
      <c r="M405" s="832">
        <v>1485.1399999999999</v>
      </c>
    </row>
    <row r="406" spans="1:13" ht="14.45" customHeight="1" x14ac:dyDescent="0.2">
      <c r="A406" s="821" t="s">
        <v>2066</v>
      </c>
      <c r="B406" s="822" t="s">
        <v>1778</v>
      </c>
      <c r="C406" s="822" t="s">
        <v>2992</v>
      </c>
      <c r="D406" s="822" t="s">
        <v>2461</v>
      </c>
      <c r="E406" s="822" t="s">
        <v>2182</v>
      </c>
      <c r="F406" s="831">
        <v>1</v>
      </c>
      <c r="G406" s="831">
        <v>430.05</v>
      </c>
      <c r="H406" s="827">
        <v>1</v>
      </c>
      <c r="I406" s="831"/>
      <c r="J406" s="831"/>
      <c r="K406" s="827">
        <v>0</v>
      </c>
      <c r="L406" s="831">
        <v>1</v>
      </c>
      <c r="M406" s="832">
        <v>430.05</v>
      </c>
    </row>
    <row r="407" spans="1:13" ht="14.45" customHeight="1" x14ac:dyDescent="0.2">
      <c r="A407" s="821" t="s">
        <v>2066</v>
      </c>
      <c r="B407" s="822" t="s">
        <v>1778</v>
      </c>
      <c r="C407" s="822" t="s">
        <v>2993</v>
      </c>
      <c r="D407" s="822" t="s">
        <v>1783</v>
      </c>
      <c r="E407" s="822" t="s">
        <v>2011</v>
      </c>
      <c r="F407" s="831">
        <v>1</v>
      </c>
      <c r="G407" s="831">
        <v>55.14</v>
      </c>
      <c r="H407" s="827">
        <v>1</v>
      </c>
      <c r="I407" s="831"/>
      <c r="J407" s="831"/>
      <c r="K407" s="827">
        <v>0</v>
      </c>
      <c r="L407" s="831">
        <v>1</v>
      </c>
      <c r="M407" s="832">
        <v>55.14</v>
      </c>
    </row>
    <row r="408" spans="1:13" ht="14.45" customHeight="1" x14ac:dyDescent="0.2">
      <c r="A408" s="821" t="s">
        <v>2066</v>
      </c>
      <c r="B408" s="822" t="s">
        <v>1778</v>
      </c>
      <c r="C408" s="822" t="s">
        <v>1782</v>
      </c>
      <c r="D408" s="822" t="s">
        <v>1783</v>
      </c>
      <c r="E408" s="822" t="s">
        <v>1784</v>
      </c>
      <c r="F408" s="831">
        <v>1</v>
      </c>
      <c r="G408" s="831">
        <v>84.83</v>
      </c>
      <c r="H408" s="827">
        <v>1</v>
      </c>
      <c r="I408" s="831"/>
      <c r="J408" s="831"/>
      <c r="K408" s="827">
        <v>0</v>
      </c>
      <c r="L408" s="831">
        <v>1</v>
      </c>
      <c r="M408" s="832">
        <v>84.83</v>
      </c>
    </row>
    <row r="409" spans="1:13" ht="14.45" customHeight="1" x14ac:dyDescent="0.2">
      <c r="A409" s="821" t="s">
        <v>2066</v>
      </c>
      <c r="B409" s="822" t="s">
        <v>3269</v>
      </c>
      <c r="C409" s="822" t="s">
        <v>3014</v>
      </c>
      <c r="D409" s="822" t="s">
        <v>3015</v>
      </c>
      <c r="E409" s="822" t="s">
        <v>3016</v>
      </c>
      <c r="F409" s="831">
        <v>1</v>
      </c>
      <c r="G409" s="831">
        <v>121.8</v>
      </c>
      <c r="H409" s="827">
        <v>1</v>
      </c>
      <c r="I409" s="831"/>
      <c r="J409" s="831"/>
      <c r="K409" s="827">
        <v>0</v>
      </c>
      <c r="L409" s="831">
        <v>1</v>
      </c>
      <c r="M409" s="832">
        <v>121.8</v>
      </c>
    </row>
    <row r="410" spans="1:13" ht="14.45" customHeight="1" x14ac:dyDescent="0.2">
      <c r="A410" s="821" t="s">
        <v>2066</v>
      </c>
      <c r="B410" s="822" t="s">
        <v>1808</v>
      </c>
      <c r="C410" s="822" t="s">
        <v>1812</v>
      </c>
      <c r="D410" s="822" t="s">
        <v>1192</v>
      </c>
      <c r="E410" s="822" t="s">
        <v>1813</v>
      </c>
      <c r="F410" s="831"/>
      <c r="G410" s="831"/>
      <c r="H410" s="827">
        <v>0</v>
      </c>
      <c r="I410" s="831">
        <v>4</v>
      </c>
      <c r="J410" s="831">
        <v>617.44000000000005</v>
      </c>
      <c r="K410" s="827">
        <v>1</v>
      </c>
      <c r="L410" s="831">
        <v>4</v>
      </c>
      <c r="M410" s="832">
        <v>617.44000000000005</v>
      </c>
    </row>
    <row r="411" spans="1:13" ht="14.45" customHeight="1" x14ac:dyDescent="0.2">
      <c r="A411" s="821" t="s">
        <v>2066</v>
      </c>
      <c r="B411" s="822" t="s">
        <v>1852</v>
      </c>
      <c r="C411" s="822" t="s">
        <v>2572</v>
      </c>
      <c r="D411" s="822" t="s">
        <v>635</v>
      </c>
      <c r="E411" s="822" t="s">
        <v>2427</v>
      </c>
      <c r="F411" s="831"/>
      <c r="G411" s="831"/>
      <c r="H411" s="827">
        <v>0</v>
      </c>
      <c r="I411" s="831">
        <v>1</v>
      </c>
      <c r="J411" s="831">
        <v>21.76</v>
      </c>
      <c r="K411" s="827">
        <v>1</v>
      </c>
      <c r="L411" s="831">
        <v>1</v>
      </c>
      <c r="M411" s="832">
        <v>21.76</v>
      </c>
    </row>
    <row r="412" spans="1:13" ht="14.45" customHeight="1" x14ac:dyDescent="0.2">
      <c r="A412" s="821" t="s">
        <v>2066</v>
      </c>
      <c r="B412" s="822" t="s">
        <v>1916</v>
      </c>
      <c r="C412" s="822" t="s">
        <v>1919</v>
      </c>
      <c r="D412" s="822" t="s">
        <v>998</v>
      </c>
      <c r="E412" s="822" t="s">
        <v>1920</v>
      </c>
      <c r="F412" s="831"/>
      <c r="G412" s="831"/>
      <c r="H412" s="827"/>
      <c r="I412" s="831">
        <v>1</v>
      </c>
      <c r="J412" s="831">
        <v>0</v>
      </c>
      <c r="K412" s="827"/>
      <c r="L412" s="831">
        <v>1</v>
      </c>
      <c r="M412" s="832">
        <v>0</v>
      </c>
    </row>
    <row r="413" spans="1:13" ht="14.45" customHeight="1" x14ac:dyDescent="0.2">
      <c r="A413" s="821" t="s">
        <v>2066</v>
      </c>
      <c r="B413" s="822" t="s">
        <v>3270</v>
      </c>
      <c r="C413" s="822" t="s">
        <v>3024</v>
      </c>
      <c r="D413" s="822" t="s">
        <v>3025</v>
      </c>
      <c r="E413" s="822" t="s">
        <v>3026</v>
      </c>
      <c r="F413" s="831">
        <v>1</v>
      </c>
      <c r="G413" s="831">
        <v>181.45</v>
      </c>
      <c r="H413" s="827">
        <v>1</v>
      </c>
      <c r="I413" s="831"/>
      <c r="J413" s="831"/>
      <c r="K413" s="827">
        <v>0</v>
      </c>
      <c r="L413" s="831">
        <v>1</v>
      </c>
      <c r="M413" s="832">
        <v>181.45</v>
      </c>
    </row>
    <row r="414" spans="1:13" ht="14.45" customHeight="1" x14ac:dyDescent="0.2">
      <c r="A414" s="821" t="s">
        <v>2067</v>
      </c>
      <c r="B414" s="822" t="s">
        <v>3256</v>
      </c>
      <c r="C414" s="822" t="s">
        <v>3054</v>
      </c>
      <c r="D414" s="822" t="s">
        <v>2410</v>
      </c>
      <c r="E414" s="822" t="s">
        <v>3055</v>
      </c>
      <c r="F414" s="831"/>
      <c r="G414" s="831"/>
      <c r="H414" s="827">
        <v>0</v>
      </c>
      <c r="I414" s="831">
        <v>3</v>
      </c>
      <c r="J414" s="831">
        <v>172.92000000000002</v>
      </c>
      <c r="K414" s="827">
        <v>1</v>
      </c>
      <c r="L414" s="831">
        <v>3</v>
      </c>
      <c r="M414" s="832">
        <v>172.92000000000002</v>
      </c>
    </row>
    <row r="415" spans="1:13" ht="14.45" customHeight="1" x14ac:dyDescent="0.2">
      <c r="A415" s="821" t="s">
        <v>2067</v>
      </c>
      <c r="B415" s="822" t="s">
        <v>1686</v>
      </c>
      <c r="C415" s="822" t="s">
        <v>1690</v>
      </c>
      <c r="D415" s="822" t="s">
        <v>1688</v>
      </c>
      <c r="E415" s="822" t="s">
        <v>1691</v>
      </c>
      <c r="F415" s="831"/>
      <c r="G415" s="831"/>
      <c r="H415" s="827">
        <v>0</v>
      </c>
      <c r="I415" s="831">
        <v>4</v>
      </c>
      <c r="J415" s="831">
        <v>738.96</v>
      </c>
      <c r="K415" s="827">
        <v>1</v>
      </c>
      <c r="L415" s="831">
        <v>4</v>
      </c>
      <c r="M415" s="832">
        <v>738.96</v>
      </c>
    </row>
    <row r="416" spans="1:13" ht="14.45" customHeight="1" x14ac:dyDescent="0.2">
      <c r="A416" s="821" t="s">
        <v>2067</v>
      </c>
      <c r="B416" s="822" t="s">
        <v>1686</v>
      </c>
      <c r="C416" s="822" t="s">
        <v>2344</v>
      </c>
      <c r="D416" s="822" t="s">
        <v>2345</v>
      </c>
      <c r="E416" s="822" t="s">
        <v>2346</v>
      </c>
      <c r="F416" s="831"/>
      <c r="G416" s="831"/>
      <c r="H416" s="827">
        <v>0</v>
      </c>
      <c r="I416" s="831">
        <v>2</v>
      </c>
      <c r="J416" s="831">
        <v>241.22</v>
      </c>
      <c r="K416" s="827">
        <v>1</v>
      </c>
      <c r="L416" s="831">
        <v>2</v>
      </c>
      <c r="M416" s="832">
        <v>241.22</v>
      </c>
    </row>
    <row r="417" spans="1:13" ht="14.45" customHeight="1" x14ac:dyDescent="0.2">
      <c r="A417" s="821" t="s">
        <v>2067</v>
      </c>
      <c r="B417" s="822" t="s">
        <v>1686</v>
      </c>
      <c r="C417" s="822" t="s">
        <v>2441</v>
      </c>
      <c r="D417" s="822" t="s">
        <v>2345</v>
      </c>
      <c r="E417" s="822" t="s">
        <v>2438</v>
      </c>
      <c r="F417" s="831">
        <v>1</v>
      </c>
      <c r="G417" s="831">
        <v>184.74</v>
      </c>
      <c r="H417" s="827">
        <v>1</v>
      </c>
      <c r="I417" s="831"/>
      <c r="J417" s="831"/>
      <c r="K417" s="827">
        <v>0</v>
      </c>
      <c r="L417" s="831">
        <v>1</v>
      </c>
      <c r="M417" s="832">
        <v>184.74</v>
      </c>
    </row>
    <row r="418" spans="1:13" ht="14.45" customHeight="1" x14ac:dyDescent="0.2">
      <c r="A418" s="821" t="s">
        <v>2067</v>
      </c>
      <c r="B418" s="822" t="s">
        <v>1692</v>
      </c>
      <c r="C418" s="822" t="s">
        <v>2420</v>
      </c>
      <c r="D418" s="822" t="s">
        <v>858</v>
      </c>
      <c r="E418" s="822" t="s">
        <v>2421</v>
      </c>
      <c r="F418" s="831"/>
      <c r="G418" s="831"/>
      <c r="H418" s="827">
        <v>0</v>
      </c>
      <c r="I418" s="831">
        <v>1</v>
      </c>
      <c r="J418" s="831">
        <v>2309.36</v>
      </c>
      <c r="K418" s="827">
        <v>1</v>
      </c>
      <c r="L418" s="831">
        <v>1</v>
      </c>
      <c r="M418" s="832">
        <v>2309.36</v>
      </c>
    </row>
    <row r="419" spans="1:13" ht="14.45" customHeight="1" x14ac:dyDescent="0.2">
      <c r="A419" s="821" t="s">
        <v>2067</v>
      </c>
      <c r="B419" s="822" t="s">
        <v>1692</v>
      </c>
      <c r="C419" s="822" t="s">
        <v>1703</v>
      </c>
      <c r="D419" s="822" t="s">
        <v>852</v>
      </c>
      <c r="E419" s="822" t="s">
        <v>1704</v>
      </c>
      <c r="F419" s="831"/>
      <c r="G419" s="831"/>
      <c r="H419" s="827">
        <v>0</v>
      </c>
      <c r="I419" s="831">
        <v>1</v>
      </c>
      <c r="J419" s="831">
        <v>1154.68</v>
      </c>
      <c r="K419" s="827">
        <v>1</v>
      </c>
      <c r="L419" s="831">
        <v>1</v>
      </c>
      <c r="M419" s="832">
        <v>1154.68</v>
      </c>
    </row>
    <row r="420" spans="1:13" ht="14.45" customHeight="1" x14ac:dyDescent="0.2">
      <c r="A420" s="821" t="s">
        <v>2067</v>
      </c>
      <c r="B420" s="822" t="s">
        <v>1692</v>
      </c>
      <c r="C420" s="822" t="s">
        <v>1697</v>
      </c>
      <c r="D420" s="822" t="s">
        <v>852</v>
      </c>
      <c r="E420" s="822" t="s">
        <v>1698</v>
      </c>
      <c r="F420" s="831"/>
      <c r="G420" s="831"/>
      <c r="H420" s="827">
        <v>0</v>
      </c>
      <c r="I420" s="831">
        <v>1</v>
      </c>
      <c r="J420" s="831">
        <v>923.74</v>
      </c>
      <c r="K420" s="827">
        <v>1</v>
      </c>
      <c r="L420" s="831">
        <v>1</v>
      </c>
      <c r="M420" s="832">
        <v>923.74</v>
      </c>
    </row>
    <row r="421" spans="1:13" ht="14.45" customHeight="1" x14ac:dyDescent="0.2">
      <c r="A421" s="821" t="s">
        <v>2067</v>
      </c>
      <c r="B421" s="822" t="s">
        <v>1707</v>
      </c>
      <c r="C421" s="822" t="s">
        <v>2400</v>
      </c>
      <c r="D421" s="822" t="s">
        <v>2401</v>
      </c>
      <c r="E421" s="822" t="s">
        <v>2402</v>
      </c>
      <c r="F421" s="831">
        <v>2</v>
      </c>
      <c r="G421" s="831">
        <v>600.66</v>
      </c>
      <c r="H421" s="827">
        <v>1</v>
      </c>
      <c r="I421" s="831"/>
      <c r="J421" s="831"/>
      <c r="K421" s="827">
        <v>0</v>
      </c>
      <c r="L421" s="831">
        <v>2</v>
      </c>
      <c r="M421" s="832">
        <v>600.66</v>
      </c>
    </row>
    <row r="422" spans="1:13" ht="14.45" customHeight="1" x14ac:dyDescent="0.2">
      <c r="A422" s="821" t="s">
        <v>2067</v>
      </c>
      <c r="B422" s="822" t="s">
        <v>1707</v>
      </c>
      <c r="C422" s="822" t="s">
        <v>3051</v>
      </c>
      <c r="D422" s="822" t="s">
        <v>3052</v>
      </c>
      <c r="E422" s="822" t="s">
        <v>2402</v>
      </c>
      <c r="F422" s="831">
        <v>1</v>
      </c>
      <c r="G422" s="831">
        <v>300.33</v>
      </c>
      <c r="H422" s="827">
        <v>1</v>
      </c>
      <c r="I422" s="831"/>
      <c r="J422" s="831"/>
      <c r="K422" s="827">
        <v>0</v>
      </c>
      <c r="L422" s="831">
        <v>1</v>
      </c>
      <c r="M422" s="832">
        <v>300.33</v>
      </c>
    </row>
    <row r="423" spans="1:13" ht="14.45" customHeight="1" x14ac:dyDescent="0.2">
      <c r="A423" s="821" t="s">
        <v>2067</v>
      </c>
      <c r="B423" s="822" t="s">
        <v>1707</v>
      </c>
      <c r="C423" s="822" t="s">
        <v>1708</v>
      </c>
      <c r="D423" s="822" t="s">
        <v>1709</v>
      </c>
      <c r="E423" s="822" t="s">
        <v>1710</v>
      </c>
      <c r="F423" s="831"/>
      <c r="G423" s="831"/>
      <c r="H423" s="827">
        <v>0</v>
      </c>
      <c r="I423" s="831">
        <v>15</v>
      </c>
      <c r="J423" s="831">
        <v>1401.45</v>
      </c>
      <c r="K423" s="827">
        <v>1</v>
      </c>
      <c r="L423" s="831">
        <v>15</v>
      </c>
      <c r="M423" s="832">
        <v>1401.45</v>
      </c>
    </row>
    <row r="424" spans="1:13" ht="14.45" customHeight="1" x14ac:dyDescent="0.2">
      <c r="A424" s="821" t="s">
        <v>2067</v>
      </c>
      <c r="B424" s="822" t="s">
        <v>1707</v>
      </c>
      <c r="C424" s="822" t="s">
        <v>1711</v>
      </c>
      <c r="D424" s="822" t="s">
        <v>1709</v>
      </c>
      <c r="E424" s="822" t="s">
        <v>1712</v>
      </c>
      <c r="F424" s="831"/>
      <c r="G424" s="831"/>
      <c r="H424" s="827">
        <v>0</v>
      </c>
      <c r="I424" s="831">
        <v>1</v>
      </c>
      <c r="J424" s="831">
        <v>186.87</v>
      </c>
      <c r="K424" s="827">
        <v>1</v>
      </c>
      <c r="L424" s="831">
        <v>1</v>
      </c>
      <c r="M424" s="832">
        <v>186.87</v>
      </c>
    </row>
    <row r="425" spans="1:13" ht="14.45" customHeight="1" x14ac:dyDescent="0.2">
      <c r="A425" s="821" t="s">
        <v>2067</v>
      </c>
      <c r="B425" s="822" t="s">
        <v>3268</v>
      </c>
      <c r="C425" s="822" t="s">
        <v>2976</v>
      </c>
      <c r="D425" s="822" t="s">
        <v>2977</v>
      </c>
      <c r="E425" s="822" t="s">
        <v>2978</v>
      </c>
      <c r="F425" s="831"/>
      <c r="G425" s="831"/>
      <c r="H425" s="827">
        <v>0</v>
      </c>
      <c r="I425" s="831">
        <v>1</v>
      </c>
      <c r="J425" s="831">
        <v>320.20999999999998</v>
      </c>
      <c r="K425" s="827">
        <v>1</v>
      </c>
      <c r="L425" s="831">
        <v>1</v>
      </c>
      <c r="M425" s="832">
        <v>320.20999999999998</v>
      </c>
    </row>
    <row r="426" spans="1:13" ht="14.45" customHeight="1" x14ac:dyDescent="0.2">
      <c r="A426" s="821" t="s">
        <v>2067</v>
      </c>
      <c r="B426" s="822" t="s">
        <v>1719</v>
      </c>
      <c r="C426" s="822" t="s">
        <v>1722</v>
      </c>
      <c r="D426" s="822" t="s">
        <v>742</v>
      </c>
      <c r="E426" s="822" t="s">
        <v>1723</v>
      </c>
      <c r="F426" s="831"/>
      <c r="G426" s="831"/>
      <c r="H426" s="827">
        <v>0</v>
      </c>
      <c r="I426" s="831">
        <v>1</v>
      </c>
      <c r="J426" s="831">
        <v>80.010000000000005</v>
      </c>
      <c r="K426" s="827">
        <v>1</v>
      </c>
      <c r="L426" s="831">
        <v>1</v>
      </c>
      <c r="M426" s="832">
        <v>80.010000000000005</v>
      </c>
    </row>
    <row r="427" spans="1:13" ht="14.45" customHeight="1" x14ac:dyDescent="0.2">
      <c r="A427" s="821" t="s">
        <v>2067</v>
      </c>
      <c r="B427" s="822" t="s">
        <v>1719</v>
      </c>
      <c r="C427" s="822" t="s">
        <v>1724</v>
      </c>
      <c r="D427" s="822" t="s">
        <v>742</v>
      </c>
      <c r="E427" s="822" t="s">
        <v>1725</v>
      </c>
      <c r="F427" s="831"/>
      <c r="G427" s="831"/>
      <c r="H427" s="827">
        <v>0</v>
      </c>
      <c r="I427" s="831">
        <v>3</v>
      </c>
      <c r="J427" s="831">
        <v>480.09000000000003</v>
      </c>
      <c r="K427" s="827">
        <v>1</v>
      </c>
      <c r="L427" s="831">
        <v>3</v>
      </c>
      <c r="M427" s="832">
        <v>480.09000000000003</v>
      </c>
    </row>
    <row r="428" spans="1:13" ht="14.45" customHeight="1" x14ac:dyDescent="0.2">
      <c r="A428" s="821" t="s">
        <v>2067</v>
      </c>
      <c r="B428" s="822" t="s">
        <v>1729</v>
      </c>
      <c r="C428" s="822" t="s">
        <v>1944</v>
      </c>
      <c r="D428" s="822" t="s">
        <v>860</v>
      </c>
      <c r="E428" s="822" t="s">
        <v>1945</v>
      </c>
      <c r="F428" s="831"/>
      <c r="G428" s="831"/>
      <c r="H428" s="827">
        <v>0</v>
      </c>
      <c r="I428" s="831">
        <v>1</v>
      </c>
      <c r="J428" s="831">
        <v>42.51</v>
      </c>
      <c r="K428" s="827">
        <v>1</v>
      </c>
      <c r="L428" s="831">
        <v>1</v>
      </c>
      <c r="M428" s="832">
        <v>42.51</v>
      </c>
    </row>
    <row r="429" spans="1:13" ht="14.45" customHeight="1" x14ac:dyDescent="0.2">
      <c r="A429" s="821" t="s">
        <v>2067</v>
      </c>
      <c r="B429" s="822" t="s">
        <v>1729</v>
      </c>
      <c r="C429" s="822" t="s">
        <v>1732</v>
      </c>
      <c r="D429" s="822" t="s">
        <v>860</v>
      </c>
      <c r="E429" s="822" t="s">
        <v>1733</v>
      </c>
      <c r="F429" s="831"/>
      <c r="G429" s="831"/>
      <c r="H429" s="827">
        <v>0</v>
      </c>
      <c r="I429" s="831">
        <v>3</v>
      </c>
      <c r="J429" s="831">
        <v>255.06</v>
      </c>
      <c r="K429" s="827">
        <v>1</v>
      </c>
      <c r="L429" s="831">
        <v>3</v>
      </c>
      <c r="M429" s="832">
        <v>255.06</v>
      </c>
    </row>
    <row r="430" spans="1:13" ht="14.45" customHeight="1" x14ac:dyDescent="0.2">
      <c r="A430" s="821" t="s">
        <v>2067</v>
      </c>
      <c r="B430" s="822" t="s">
        <v>1729</v>
      </c>
      <c r="C430" s="822" t="s">
        <v>2648</v>
      </c>
      <c r="D430" s="822" t="s">
        <v>2649</v>
      </c>
      <c r="E430" s="822" t="s">
        <v>2650</v>
      </c>
      <c r="F430" s="831"/>
      <c r="G430" s="831"/>
      <c r="H430" s="827">
        <v>0</v>
      </c>
      <c r="I430" s="831">
        <v>1</v>
      </c>
      <c r="J430" s="831">
        <v>393.13</v>
      </c>
      <c r="K430" s="827">
        <v>1</v>
      </c>
      <c r="L430" s="831">
        <v>1</v>
      </c>
      <c r="M430" s="832">
        <v>393.13</v>
      </c>
    </row>
    <row r="431" spans="1:13" ht="14.45" customHeight="1" x14ac:dyDescent="0.2">
      <c r="A431" s="821" t="s">
        <v>2067</v>
      </c>
      <c r="B431" s="822" t="s">
        <v>1729</v>
      </c>
      <c r="C431" s="822" t="s">
        <v>2108</v>
      </c>
      <c r="D431" s="822" t="s">
        <v>2109</v>
      </c>
      <c r="E431" s="822" t="s">
        <v>1945</v>
      </c>
      <c r="F431" s="831">
        <v>1</v>
      </c>
      <c r="G431" s="831">
        <v>42.51</v>
      </c>
      <c r="H431" s="827">
        <v>1</v>
      </c>
      <c r="I431" s="831"/>
      <c r="J431" s="831"/>
      <c r="K431" s="827">
        <v>0</v>
      </c>
      <c r="L431" s="831">
        <v>1</v>
      </c>
      <c r="M431" s="832">
        <v>42.51</v>
      </c>
    </row>
    <row r="432" spans="1:13" ht="14.45" customHeight="1" x14ac:dyDescent="0.2">
      <c r="A432" s="821" t="s">
        <v>2067</v>
      </c>
      <c r="B432" s="822" t="s">
        <v>1734</v>
      </c>
      <c r="C432" s="822" t="s">
        <v>2638</v>
      </c>
      <c r="D432" s="822" t="s">
        <v>1736</v>
      </c>
      <c r="E432" s="822" t="s">
        <v>2639</v>
      </c>
      <c r="F432" s="831">
        <v>4</v>
      </c>
      <c r="G432" s="831">
        <v>252.44</v>
      </c>
      <c r="H432" s="827">
        <v>1</v>
      </c>
      <c r="I432" s="831"/>
      <c r="J432" s="831"/>
      <c r="K432" s="827">
        <v>0</v>
      </c>
      <c r="L432" s="831">
        <v>4</v>
      </c>
      <c r="M432" s="832">
        <v>252.44</v>
      </c>
    </row>
    <row r="433" spans="1:13" ht="14.45" customHeight="1" x14ac:dyDescent="0.2">
      <c r="A433" s="821" t="s">
        <v>2067</v>
      </c>
      <c r="B433" s="822" t="s">
        <v>1734</v>
      </c>
      <c r="C433" s="822" t="s">
        <v>3036</v>
      </c>
      <c r="D433" s="822" t="s">
        <v>3037</v>
      </c>
      <c r="E433" s="822" t="s">
        <v>2639</v>
      </c>
      <c r="F433" s="831">
        <v>6</v>
      </c>
      <c r="G433" s="831">
        <v>378.65999999999997</v>
      </c>
      <c r="H433" s="827">
        <v>1</v>
      </c>
      <c r="I433" s="831"/>
      <c r="J433" s="831"/>
      <c r="K433" s="827">
        <v>0</v>
      </c>
      <c r="L433" s="831">
        <v>6</v>
      </c>
      <c r="M433" s="832">
        <v>378.65999999999997</v>
      </c>
    </row>
    <row r="434" spans="1:13" ht="14.45" customHeight="1" x14ac:dyDescent="0.2">
      <c r="A434" s="821" t="s">
        <v>2067</v>
      </c>
      <c r="B434" s="822" t="s">
        <v>1743</v>
      </c>
      <c r="C434" s="822" t="s">
        <v>2711</v>
      </c>
      <c r="D434" s="822" t="s">
        <v>680</v>
      </c>
      <c r="E434" s="822" t="s">
        <v>681</v>
      </c>
      <c r="F434" s="831">
        <v>2</v>
      </c>
      <c r="G434" s="831">
        <v>468.14</v>
      </c>
      <c r="H434" s="827">
        <v>1</v>
      </c>
      <c r="I434" s="831"/>
      <c r="J434" s="831"/>
      <c r="K434" s="827">
        <v>0</v>
      </c>
      <c r="L434" s="831">
        <v>2</v>
      </c>
      <c r="M434" s="832">
        <v>468.14</v>
      </c>
    </row>
    <row r="435" spans="1:13" ht="14.45" customHeight="1" x14ac:dyDescent="0.2">
      <c r="A435" s="821" t="s">
        <v>2067</v>
      </c>
      <c r="B435" s="822" t="s">
        <v>1743</v>
      </c>
      <c r="C435" s="822" t="s">
        <v>2277</v>
      </c>
      <c r="D435" s="822" t="s">
        <v>682</v>
      </c>
      <c r="E435" s="822" t="s">
        <v>2278</v>
      </c>
      <c r="F435" s="831">
        <v>2</v>
      </c>
      <c r="G435" s="831">
        <v>234.06</v>
      </c>
      <c r="H435" s="827">
        <v>1</v>
      </c>
      <c r="I435" s="831"/>
      <c r="J435" s="831"/>
      <c r="K435" s="827">
        <v>0</v>
      </c>
      <c r="L435" s="831">
        <v>2</v>
      </c>
      <c r="M435" s="832">
        <v>234.06</v>
      </c>
    </row>
    <row r="436" spans="1:13" ht="14.45" customHeight="1" x14ac:dyDescent="0.2">
      <c r="A436" s="821" t="s">
        <v>2067</v>
      </c>
      <c r="B436" s="822" t="s">
        <v>1743</v>
      </c>
      <c r="C436" s="822" t="s">
        <v>2118</v>
      </c>
      <c r="D436" s="822" t="s">
        <v>682</v>
      </c>
      <c r="E436" s="822" t="s">
        <v>683</v>
      </c>
      <c r="F436" s="831">
        <v>2</v>
      </c>
      <c r="G436" s="831">
        <v>117.04</v>
      </c>
      <c r="H436" s="827">
        <v>1</v>
      </c>
      <c r="I436" s="831"/>
      <c r="J436" s="831"/>
      <c r="K436" s="827">
        <v>0</v>
      </c>
      <c r="L436" s="831">
        <v>2</v>
      </c>
      <c r="M436" s="832">
        <v>117.04</v>
      </c>
    </row>
    <row r="437" spans="1:13" ht="14.45" customHeight="1" x14ac:dyDescent="0.2">
      <c r="A437" s="821" t="s">
        <v>2067</v>
      </c>
      <c r="B437" s="822" t="s">
        <v>1748</v>
      </c>
      <c r="C437" s="822" t="s">
        <v>1749</v>
      </c>
      <c r="D437" s="822" t="s">
        <v>1750</v>
      </c>
      <c r="E437" s="822" t="s">
        <v>1751</v>
      </c>
      <c r="F437" s="831"/>
      <c r="G437" s="831"/>
      <c r="H437" s="827">
        <v>0</v>
      </c>
      <c r="I437" s="831">
        <v>4</v>
      </c>
      <c r="J437" s="831">
        <v>917.52</v>
      </c>
      <c r="K437" s="827">
        <v>1</v>
      </c>
      <c r="L437" s="831">
        <v>4</v>
      </c>
      <c r="M437" s="832">
        <v>917.52</v>
      </c>
    </row>
    <row r="438" spans="1:13" ht="14.45" customHeight="1" x14ac:dyDescent="0.2">
      <c r="A438" s="821" t="s">
        <v>2067</v>
      </c>
      <c r="B438" s="822" t="s">
        <v>1752</v>
      </c>
      <c r="C438" s="822" t="s">
        <v>2604</v>
      </c>
      <c r="D438" s="822" t="s">
        <v>2104</v>
      </c>
      <c r="E438" s="822" t="s">
        <v>2605</v>
      </c>
      <c r="F438" s="831">
        <v>1</v>
      </c>
      <c r="G438" s="831">
        <v>0</v>
      </c>
      <c r="H438" s="827"/>
      <c r="I438" s="831"/>
      <c r="J438" s="831"/>
      <c r="K438" s="827"/>
      <c r="L438" s="831">
        <v>1</v>
      </c>
      <c r="M438" s="832">
        <v>0</v>
      </c>
    </row>
    <row r="439" spans="1:13" ht="14.45" customHeight="1" x14ac:dyDescent="0.2">
      <c r="A439" s="821" t="s">
        <v>2067</v>
      </c>
      <c r="B439" s="822" t="s">
        <v>1752</v>
      </c>
      <c r="C439" s="822" t="s">
        <v>1758</v>
      </c>
      <c r="D439" s="822" t="s">
        <v>695</v>
      </c>
      <c r="E439" s="822" t="s">
        <v>698</v>
      </c>
      <c r="F439" s="831"/>
      <c r="G439" s="831"/>
      <c r="H439" s="827">
        <v>0</v>
      </c>
      <c r="I439" s="831">
        <v>4</v>
      </c>
      <c r="J439" s="831">
        <v>70.239999999999995</v>
      </c>
      <c r="K439" s="827">
        <v>1</v>
      </c>
      <c r="L439" s="831">
        <v>4</v>
      </c>
      <c r="M439" s="832">
        <v>70.239999999999995</v>
      </c>
    </row>
    <row r="440" spans="1:13" ht="14.45" customHeight="1" x14ac:dyDescent="0.2">
      <c r="A440" s="821" t="s">
        <v>2067</v>
      </c>
      <c r="B440" s="822" t="s">
        <v>1752</v>
      </c>
      <c r="C440" s="822" t="s">
        <v>2389</v>
      </c>
      <c r="D440" s="822" t="s">
        <v>695</v>
      </c>
      <c r="E440" s="822" t="s">
        <v>2078</v>
      </c>
      <c r="F440" s="831"/>
      <c r="G440" s="831"/>
      <c r="H440" s="827">
        <v>0</v>
      </c>
      <c r="I440" s="831">
        <v>1</v>
      </c>
      <c r="J440" s="831">
        <v>35.11</v>
      </c>
      <c r="K440" s="827">
        <v>1</v>
      </c>
      <c r="L440" s="831">
        <v>1</v>
      </c>
      <c r="M440" s="832">
        <v>35.11</v>
      </c>
    </row>
    <row r="441" spans="1:13" ht="14.45" customHeight="1" x14ac:dyDescent="0.2">
      <c r="A441" s="821" t="s">
        <v>2067</v>
      </c>
      <c r="B441" s="822" t="s">
        <v>3242</v>
      </c>
      <c r="C441" s="822" t="s">
        <v>2729</v>
      </c>
      <c r="D441" s="822" t="s">
        <v>2505</v>
      </c>
      <c r="E441" s="822" t="s">
        <v>2730</v>
      </c>
      <c r="F441" s="831"/>
      <c r="G441" s="831"/>
      <c r="H441" s="827">
        <v>0</v>
      </c>
      <c r="I441" s="831">
        <v>2</v>
      </c>
      <c r="J441" s="831">
        <v>229.3</v>
      </c>
      <c r="K441" s="827">
        <v>1</v>
      </c>
      <c r="L441" s="831">
        <v>2</v>
      </c>
      <c r="M441" s="832">
        <v>229.3</v>
      </c>
    </row>
    <row r="442" spans="1:13" ht="14.45" customHeight="1" x14ac:dyDescent="0.2">
      <c r="A442" s="821" t="s">
        <v>2067</v>
      </c>
      <c r="B442" s="822" t="s">
        <v>1952</v>
      </c>
      <c r="C442" s="822" t="s">
        <v>3029</v>
      </c>
      <c r="D442" s="822" t="s">
        <v>3030</v>
      </c>
      <c r="E442" s="822" t="s">
        <v>1764</v>
      </c>
      <c r="F442" s="831">
        <v>1</v>
      </c>
      <c r="G442" s="831">
        <v>207.27</v>
      </c>
      <c r="H442" s="827">
        <v>1</v>
      </c>
      <c r="I442" s="831"/>
      <c r="J442" s="831"/>
      <c r="K442" s="827">
        <v>0</v>
      </c>
      <c r="L442" s="831">
        <v>1</v>
      </c>
      <c r="M442" s="832">
        <v>207.27</v>
      </c>
    </row>
    <row r="443" spans="1:13" ht="14.45" customHeight="1" x14ac:dyDescent="0.2">
      <c r="A443" s="821" t="s">
        <v>2067</v>
      </c>
      <c r="B443" s="822" t="s">
        <v>1952</v>
      </c>
      <c r="C443" s="822" t="s">
        <v>1953</v>
      </c>
      <c r="D443" s="822" t="s">
        <v>1954</v>
      </c>
      <c r="E443" s="822" t="s">
        <v>1955</v>
      </c>
      <c r="F443" s="831"/>
      <c r="G443" s="831"/>
      <c r="H443" s="827">
        <v>0</v>
      </c>
      <c r="I443" s="831">
        <v>2</v>
      </c>
      <c r="J443" s="831">
        <v>373.1</v>
      </c>
      <c r="K443" s="827">
        <v>1</v>
      </c>
      <c r="L443" s="831">
        <v>2</v>
      </c>
      <c r="M443" s="832">
        <v>373.1</v>
      </c>
    </row>
    <row r="444" spans="1:13" ht="14.45" customHeight="1" x14ac:dyDescent="0.2">
      <c r="A444" s="821" t="s">
        <v>2067</v>
      </c>
      <c r="B444" s="822" t="s">
        <v>1952</v>
      </c>
      <c r="C444" s="822" t="s">
        <v>2575</v>
      </c>
      <c r="D444" s="822" t="s">
        <v>2576</v>
      </c>
      <c r="E444" s="822" t="s">
        <v>2438</v>
      </c>
      <c r="F444" s="831">
        <v>1</v>
      </c>
      <c r="G444" s="831">
        <v>103.64</v>
      </c>
      <c r="H444" s="827">
        <v>1</v>
      </c>
      <c r="I444" s="831"/>
      <c r="J444" s="831"/>
      <c r="K444" s="827">
        <v>0</v>
      </c>
      <c r="L444" s="831">
        <v>1</v>
      </c>
      <c r="M444" s="832">
        <v>103.64</v>
      </c>
    </row>
    <row r="445" spans="1:13" ht="14.45" customHeight="1" x14ac:dyDescent="0.2">
      <c r="A445" s="821" t="s">
        <v>2067</v>
      </c>
      <c r="B445" s="822" t="s">
        <v>1952</v>
      </c>
      <c r="C445" s="822" t="s">
        <v>3031</v>
      </c>
      <c r="D445" s="822" t="s">
        <v>2578</v>
      </c>
      <c r="E445" s="822" t="s">
        <v>2479</v>
      </c>
      <c r="F445" s="831">
        <v>1</v>
      </c>
      <c r="G445" s="831">
        <v>207.27</v>
      </c>
      <c r="H445" s="827">
        <v>1</v>
      </c>
      <c r="I445" s="831"/>
      <c r="J445" s="831"/>
      <c r="K445" s="827">
        <v>0</v>
      </c>
      <c r="L445" s="831">
        <v>1</v>
      </c>
      <c r="M445" s="832">
        <v>207.27</v>
      </c>
    </row>
    <row r="446" spans="1:13" ht="14.45" customHeight="1" x14ac:dyDescent="0.2">
      <c r="A446" s="821" t="s">
        <v>2067</v>
      </c>
      <c r="B446" s="822" t="s">
        <v>1761</v>
      </c>
      <c r="C446" s="822" t="s">
        <v>2284</v>
      </c>
      <c r="D446" s="822" t="s">
        <v>1763</v>
      </c>
      <c r="E446" s="822" t="s">
        <v>2285</v>
      </c>
      <c r="F446" s="831"/>
      <c r="G446" s="831"/>
      <c r="H446" s="827">
        <v>0</v>
      </c>
      <c r="I446" s="831">
        <v>1</v>
      </c>
      <c r="J446" s="831">
        <v>103.64</v>
      </c>
      <c r="K446" s="827">
        <v>1</v>
      </c>
      <c r="L446" s="831">
        <v>1</v>
      </c>
      <c r="M446" s="832">
        <v>103.64</v>
      </c>
    </row>
    <row r="447" spans="1:13" ht="14.45" customHeight="1" x14ac:dyDescent="0.2">
      <c r="A447" s="821" t="s">
        <v>2067</v>
      </c>
      <c r="B447" s="822" t="s">
        <v>3261</v>
      </c>
      <c r="C447" s="822" t="s">
        <v>2695</v>
      </c>
      <c r="D447" s="822" t="s">
        <v>2693</v>
      </c>
      <c r="E447" s="822" t="s">
        <v>2696</v>
      </c>
      <c r="F447" s="831"/>
      <c r="G447" s="831"/>
      <c r="H447" s="827">
        <v>0</v>
      </c>
      <c r="I447" s="831">
        <v>1</v>
      </c>
      <c r="J447" s="831">
        <v>207.27</v>
      </c>
      <c r="K447" s="827">
        <v>1</v>
      </c>
      <c r="L447" s="831">
        <v>1</v>
      </c>
      <c r="M447" s="832">
        <v>207.27</v>
      </c>
    </row>
    <row r="448" spans="1:13" ht="14.45" customHeight="1" x14ac:dyDescent="0.2">
      <c r="A448" s="821" t="s">
        <v>2067</v>
      </c>
      <c r="B448" s="822" t="s">
        <v>1765</v>
      </c>
      <c r="C448" s="822" t="s">
        <v>2077</v>
      </c>
      <c r="D448" s="822" t="s">
        <v>1049</v>
      </c>
      <c r="E448" s="822" t="s">
        <v>2078</v>
      </c>
      <c r="F448" s="831"/>
      <c r="G448" s="831"/>
      <c r="H448" s="827">
        <v>0</v>
      </c>
      <c r="I448" s="831">
        <v>1</v>
      </c>
      <c r="J448" s="831">
        <v>34.47</v>
      </c>
      <c r="K448" s="827">
        <v>1</v>
      </c>
      <c r="L448" s="831">
        <v>1</v>
      </c>
      <c r="M448" s="832">
        <v>34.47</v>
      </c>
    </row>
    <row r="449" spans="1:13" ht="14.45" customHeight="1" x14ac:dyDescent="0.2">
      <c r="A449" s="821" t="s">
        <v>2067</v>
      </c>
      <c r="B449" s="822" t="s">
        <v>1765</v>
      </c>
      <c r="C449" s="822" t="s">
        <v>1766</v>
      </c>
      <c r="D449" s="822" t="s">
        <v>1049</v>
      </c>
      <c r="E449" s="822" t="s">
        <v>1767</v>
      </c>
      <c r="F449" s="831"/>
      <c r="G449" s="831"/>
      <c r="H449" s="827">
        <v>0</v>
      </c>
      <c r="I449" s="831">
        <v>4</v>
      </c>
      <c r="J449" s="831">
        <v>413.6</v>
      </c>
      <c r="K449" s="827">
        <v>1</v>
      </c>
      <c r="L449" s="831">
        <v>4</v>
      </c>
      <c r="M449" s="832">
        <v>413.6</v>
      </c>
    </row>
    <row r="450" spans="1:13" ht="14.45" customHeight="1" x14ac:dyDescent="0.2">
      <c r="A450" s="821" t="s">
        <v>2067</v>
      </c>
      <c r="B450" s="822" t="s">
        <v>1765</v>
      </c>
      <c r="C450" s="822" t="s">
        <v>2291</v>
      </c>
      <c r="D450" s="822" t="s">
        <v>1417</v>
      </c>
      <c r="E450" s="822" t="s">
        <v>2292</v>
      </c>
      <c r="F450" s="831"/>
      <c r="G450" s="831"/>
      <c r="H450" s="827">
        <v>0</v>
      </c>
      <c r="I450" s="831">
        <v>1</v>
      </c>
      <c r="J450" s="831">
        <v>206.78</v>
      </c>
      <c r="K450" s="827">
        <v>1</v>
      </c>
      <c r="L450" s="831">
        <v>1</v>
      </c>
      <c r="M450" s="832">
        <v>206.78</v>
      </c>
    </row>
    <row r="451" spans="1:13" ht="14.45" customHeight="1" x14ac:dyDescent="0.2">
      <c r="A451" s="821" t="s">
        <v>2067</v>
      </c>
      <c r="B451" s="822" t="s">
        <v>1768</v>
      </c>
      <c r="C451" s="822" t="s">
        <v>2437</v>
      </c>
      <c r="D451" s="822" t="s">
        <v>1770</v>
      </c>
      <c r="E451" s="822" t="s">
        <v>2438</v>
      </c>
      <c r="F451" s="831"/>
      <c r="G451" s="831"/>
      <c r="H451" s="827">
        <v>0</v>
      </c>
      <c r="I451" s="831">
        <v>1</v>
      </c>
      <c r="J451" s="831">
        <v>114.88</v>
      </c>
      <c r="K451" s="827">
        <v>1</v>
      </c>
      <c r="L451" s="831">
        <v>1</v>
      </c>
      <c r="M451" s="832">
        <v>114.88</v>
      </c>
    </row>
    <row r="452" spans="1:13" ht="14.45" customHeight="1" x14ac:dyDescent="0.2">
      <c r="A452" s="821" t="s">
        <v>2067</v>
      </c>
      <c r="B452" s="822" t="s">
        <v>1774</v>
      </c>
      <c r="C452" s="822" t="s">
        <v>3081</v>
      </c>
      <c r="D452" s="822" t="s">
        <v>1776</v>
      </c>
      <c r="E452" s="822" t="s">
        <v>1777</v>
      </c>
      <c r="F452" s="831"/>
      <c r="G452" s="831"/>
      <c r="H452" s="827">
        <v>0</v>
      </c>
      <c r="I452" s="831">
        <v>1</v>
      </c>
      <c r="J452" s="831">
        <v>112.59</v>
      </c>
      <c r="K452" s="827">
        <v>1</v>
      </c>
      <c r="L452" s="831">
        <v>1</v>
      </c>
      <c r="M452" s="832">
        <v>112.59</v>
      </c>
    </row>
    <row r="453" spans="1:13" ht="14.45" customHeight="1" x14ac:dyDescent="0.2">
      <c r="A453" s="821" t="s">
        <v>2067</v>
      </c>
      <c r="B453" s="822" t="s">
        <v>3253</v>
      </c>
      <c r="C453" s="822" t="s">
        <v>3074</v>
      </c>
      <c r="D453" s="822" t="s">
        <v>2823</v>
      </c>
      <c r="E453" s="822" t="s">
        <v>3075</v>
      </c>
      <c r="F453" s="831">
        <v>1</v>
      </c>
      <c r="G453" s="831">
        <v>73.83</v>
      </c>
      <c r="H453" s="827">
        <v>1</v>
      </c>
      <c r="I453" s="831"/>
      <c r="J453" s="831"/>
      <c r="K453" s="827">
        <v>0</v>
      </c>
      <c r="L453" s="831">
        <v>1</v>
      </c>
      <c r="M453" s="832">
        <v>73.83</v>
      </c>
    </row>
    <row r="454" spans="1:13" ht="14.45" customHeight="1" x14ac:dyDescent="0.2">
      <c r="A454" s="821" t="s">
        <v>2067</v>
      </c>
      <c r="B454" s="822" t="s">
        <v>3247</v>
      </c>
      <c r="C454" s="822" t="s">
        <v>3076</v>
      </c>
      <c r="D454" s="822" t="s">
        <v>2836</v>
      </c>
      <c r="E454" s="822" t="s">
        <v>3077</v>
      </c>
      <c r="F454" s="831">
        <v>3</v>
      </c>
      <c r="G454" s="831">
        <v>242.82</v>
      </c>
      <c r="H454" s="827">
        <v>1</v>
      </c>
      <c r="I454" s="831"/>
      <c r="J454" s="831"/>
      <c r="K454" s="827">
        <v>0</v>
      </c>
      <c r="L454" s="831">
        <v>3</v>
      </c>
      <c r="M454" s="832">
        <v>242.82</v>
      </c>
    </row>
    <row r="455" spans="1:13" ht="14.45" customHeight="1" x14ac:dyDescent="0.2">
      <c r="A455" s="821" t="s">
        <v>2067</v>
      </c>
      <c r="B455" s="822" t="s">
        <v>3247</v>
      </c>
      <c r="C455" s="822" t="s">
        <v>2333</v>
      </c>
      <c r="D455" s="822" t="s">
        <v>2334</v>
      </c>
      <c r="E455" s="822" t="s">
        <v>2335</v>
      </c>
      <c r="F455" s="831"/>
      <c r="G455" s="831"/>
      <c r="H455" s="827">
        <v>0</v>
      </c>
      <c r="I455" s="831">
        <v>4</v>
      </c>
      <c r="J455" s="831">
        <v>1382.76</v>
      </c>
      <c r="K455" s="827">
        <v>1</v>
      </c>
      <c r="L455" s="831">
        <v>4</v>
      </c>
      <c r="M455" s="832">
        <v>1382.76</v>
      </c>
    </row>
    <row r="456" spans="1:13" ht="14.45" customHeight="1" x14ac:dyDescent="0.2">
      <c r="A456" s="821" t="s">
        <v>2067</v>
      </c>
      <c r="B456" s="822" t="s">
        <v>3247</v>
      </c>
      <c r="C456" s="822" t="s">
        <v>3078</v>
      </c>
      <c r="D456" s="822" t="s">
        <v>2836</v>
      </c>
      <c r="E456" s="822" t="s">
        <v>3079</v>
      </c>
      <c r="F456" s="831">
        <v>1</v>
      </c>
      <c r="G456" s="831">
        <v>290.36</v>
      </c>
      <c r="H456" s="827">
        <v>1</v>
      </c>
      <c r="I456" s="831"/>
      <c r="J456" s="831"/>
      <c r="K456" s="827">
        <v>0</v>
      </c>
      <c r="L456" s="831">
        <v>1</v>
      </c>
      <c r="M456" s="832">
        <v>290.36</v>
      </c>
    </row>
    <row r="457" spans="1:13" ht="14.45" customHeight="1" x14ac:dyDescent="0.2">
      <c r="A457" s="821" t="s">
        <v>2067</v>
      </c>
      <c r="B457" s="822" t="s">
        <v>3248</v>
      </c>
      <c r="C457" s="822" t="s">
        <v>2329</v>
      </c>
      <c r="D457" s="822" t="s">
        <v>2330</v>
      </c>
      <c r="E457" s="822" t="s">
        <v>2331</v>
      </c>
      <c r="F457" s="831"/>
      <c r="G457" s="831"/>
      <c r="H457" s="827">
        <v>0</v>
      </c>
      <c r="I457" s="831">
        <v>9</v>
      </c>
      <c r="J457" s="831">
        <v>1186.7400000000002</v>
      </c>
      <c r="K457" s="827">
        <v>1</v>
      </c>
      <c r="L457" s="831">
        <v>9</v>
      </c>
      <c r="M457" s="832">
        <v>1186.7400000000002</v>
      </c>
    </row>
    <row r="458" spans="1:13" ht="14.45" customHeight="1" x14ac:dyDescent="0.2">
      <c r="A458" s="821" t="s">
        <v>2067</v>
      </c>
      <c r="B458" s="822" t="s">
        <v>1778</v>
      </c>
      <c r="C458" s="822" t="s">
        <v>1956</v>
      </c>
      <c r="D458" s="822" t="s">
        <v>1783</v>
      </c>
      <c r="E458" s="822" t="s">
        <v>1957</v>
      </c>
      <c r="F458" s="831"/>
      <c r="G458" s="831"/>
      <c r="H458" s="827">
        <v>0</v>
      </c>
      <c r="I458" s="831">
        <v>6</v>
      </c>
      <c r="J458" s="831">
        <v>1323.18</v>
      </c>
      <c r="K458" s="827">
        <v>1</v>
      </c>
      <c r="L458" s="831">
        <v>6</v>
      </c>
      <c r="M458" s="832">
        <v>1323.18</v>
      </c>
    </row>
    <row r="459" spans="1:13" ht="14.45" customHeight="1" x14ac:dyDescent="0.2">
      <c r="A459" s="821" t="s">
        <v>2067</v>
      </c>
      <c r="B459" s="822" t="s">
        <v>1778</v>
      </c>
      <c r="C459" s="822" t="s">
        <v>3032</v>
      </c>
      <c r="D459" s="822" t="s">
        <v>2461</v>
      </c>
      <c r="E459" s="822" t="s">
        <v>2185</v>
      </c>
      <c r="F459" s="831">
        <v>1</v>
      </c>
      <c r="G459" s="831">
        <v>165.41</v>
      </c>
      <c r="H459" s="827">
        <v>1</v>
      </c>
      <c r="I459" s="831"/>
      <c r="J459" s="831"/>
      <c r="K459" s="827">
        <v>0</v>
      </c>
      <c r="L459" s="831">
        <v>1</v>
      </c>
      <c r="M459" s="832">
        <v>165.41</v>
      </c>
    </row>
    <row r="460" spans="1:13" ht="14.45" customHeight="1" x14ac:dyDescent="0.2">
      <c r="A460" s="821" t="s">
        <v>2067</v>
      </c>
      <c r="B460" s="822" t="s">
        <v>1778</v>
      </c>
      <c r="C460" s="822" t="s">
        <v>2458</v>
      </c>
      <c r="D460" s="822" t="s">
        <v>1780</v>
      </c>
      <c r="E460" s="822" t="s">
        <v>2459</v>
      </c>
      <c r="F460" s="831"/>
      <c r="G460" s="831"/>
      <c r="H460" s="827">
        <v>0</v>
      </c>
      <c r="I460" s="831">
        <v>1</v>
      </c>
      <c r="J460" s="831">
        <v>55.14</v>
      </c>
      <c r="K460" s="827">
        <v>1</v>
      </c>
      <c r="L460" s="831">
        <v>1</v>
      </c>
      <c r="M460" s="832">
        <v>55.14</v>
      </c>
    </row>
    <row r="461" spans="1:13" ht="14.45" customHeight="1" x14ac:dyDescent="0.2">
      <c r="A461" s="821" t="s">
        <v>2067</v>
      </c>
      <c r="B461" s="822" t="s">
        <v>1778</v>
      </c>
      <c r="C461" s="822" t="s">
        <v>1779</v>
      </c>
      <c r="D461" s="822" t="s">
        <v>1780</v>
      </c>
      <c r="E461" s="822" t="s">
        <v>1781</v>
      </c>
      <c r="F461" s="831"/>
      <c r="G461" s="831"/>
      <c r="H461" s="827">
        <v>0</v>
      </c>
      <c r="I461" s="831">
        <v>6</v>
      </c>
      <c r="J461" s="831">
        <v>1563.06</v>
      </c>
      <c r="K461" s="827">
        <v>1</v>
      </c>
      <c r="L461" s="831">
        <v>6</v>
      </c>
      <c r="M461" s="832">
        <v>1563.06</v>
      </c>
    </row>
    <row r="462" spans="1:13" ht="14.45" customHeight="1" x14ac:dyDescent="0.2">
      <c r="A462" s="821" t="s">
        <v>2067</v>
      </c>
      <c r="B462" s="822" t="s">
        <v>1778</v>
      </c>
      <c r="C462" s="822" t="s">
        <v>2585</v>
      </c>
      <c r="D462" s="822" t="s">
        <v>1783</v>
      </c>
      <c r="E462" s="822" t="s">
        <v>2586</v>
      </c>
      <c r="F462" s="831">
        <v>1</v>
      </c>
      <c r="G462" s="831">
        <v>477.84</v>
      </c>
      <c r="H462" s="827">
        <v>1</v>
      </c>
      <c r="I462" s="831"/>
      <c r="J462" s="831"/>
      <c r="K462" s="827">
        <v>0</v>
      </c>
      <c r="L462" s="831">
        <v>1</v>
      </c>
      <c r="M462" s="832">
        <v>477.84</v>
      </c>
    </row>
    <row r="463" spans="1:13" ht="14.45" customHeight="1" x14ac:dyDescent="0.2">
      <c r="A463" s="821" t="s">
        <v>2067</v>
      </c>
      <c r="B463" s="822" t="s">
        <v>3269</v>
      </c>
      <c r="C463" s="822" t="s">
        <v>3066</v>
      </c>
      <c r="D463" s="822" t="s">
        <v>3015</v>
      </c>
      <c r="E463" s="822" t="s">
        <v>3067</v>
      </c>
      <c r="F463" s="831">
        <v>3</v>
      </c>
      <c r="G463" s="831">
        <v>401.37</v>
      </c>
      <c r="H463" s="827">
        <v>1</v>
      </c>
      <c r="I463" s="831"/>
      <c r="J463" s="831"/>
      <c r="K463" s="827">
        <v>0</v>
      </c>
      <c r="L463" s="831">
        <v>3</v>
      </c>
      <c r="M463" s="832">
        <v>401.37</v>
      </c>
    </row>
    <row r="464" spans="1:13" ht="14.45" customHeight="1" x14ac:dyDescent="0.2">
      <c r="A464" s="821" t="s">
        <v>2067</v>
      </c>
      <c r="B464" s="822" t="s">
        <v>3269</v>
      </c>
      <c r="C464" s="822" t="s">
        <v>3068</v>
      </c>
      <c r="D464" s="822" t="s">
        <v>3015</v>
      </c>
      <c r="E464" s="822" t="s">
        <v>3069</v>
      </c>
      <c r="F464" s="831">
        <v>1</v>
      </c>
      <c r="G464" s="831">
        <v>0</v>
      </c>
      <c r="H464" s="827"/>
      <c r="I464" s="831"/>
      <c r="J464" s="831"/>
      <c r="K464" s="827"/>
      <c r="L464" s="831">
        <v>1</v>
      </c>
      <c r="M464" s="832">
        <v>0</v>
      </c>
    </row>
    <row r="465" spans="1:13" ht="14.45" customHeight="1" x14ac:dyDescent="0.2">
      <c r="A465" s="821" t="s">
        <v>2067</v>
      </c>
      <c r="B465" s="822" t="s">
        <v>3271</v>
      </c>
      <c r="C465" s="822" t="s">
        <v>3040</v>
      </c>
      <c r="D465" s="822" t="s">
        <v>3041</v>
      </c>
      <c r="E465" s="822" t="s">
        <v>3042</v>
      </c>
      <c r="F465" s="831"/>
      <c r="G465" s="831"/>
      <c r="H465" s="827">
        <v>0</v>
      </c>
      <c r="I465" s="831">
        <v>3</v>
      </c>
      <c r="J465" s="831">
        <v>1257.5999999999999</v>
      </c>
      <c r="K465" s="827">
        <v>1</v>
      </c>
      <c r="L465" s="831">
        <v>3</v>
      </c>
      <c r="M465" s="832">
        <v>1257.5999999999999</v>
      </c>
    </row>
    <row r="466" spans="1:13" ht="14.45" customHeight="1" x14ac:dyDescent="0.2">
      <c r="A466" s="821" t="s">
        <v>2067</v>
      </c>
      <c r="B466" s="822" t="s">
        <v>1785</v>
      </c>
      <c r="C466" s="822" t="s">
        <v>1788</v>
      </c>
      <c r="D466" s="822" t="s">
        <v>849</v>
      </c>
      <c r="E466" s="822" t="s">
        <v>1789</v>
      </c>
      <c r="F466" s="831"/>
      <c r="G466" s="831"/>
      <c r="H466" s="827">
        <v>0</v>
      </c>
      <c r="I466" s="831">
        <v>1</v>
      </c>
      <c r="J466" s="831">
        <v>300.31</v>
      </c>
      <c r="K466" s="827">
        <v>1</v>
      </c>
      <c r="L466" s="831">
        <v>1</v>
      </c>
      <c r="M466" s="832">
        <v>300.31</v>
      </c>
    </row>
    <row r="467" spans="1:13" ht="14.45" customHeight="1" x14ac:dyDescent="0.2">
      <c r="A467" s="821" t="s">
        <v>2067</v>
      </c>
      <c r="B467" s="822" t="s">
        <v>1795</v>
      </c>
      <c r="C467" s="822" t="s">
        <v>2448</v>
      </c>
      <c r="D467" s="822" t="s">
        <v>1797</v>
      </c>
      <c r="E467" s="822" t="s">
        <v>2449</v>
      </c>
      <c r="F467" s="831"/>
      <c r="G467" s="831"/>
      <c r="H467" s="827">
        <v>0</v>
      </c>
      <c r="I467" s="831">
        <v>1</v>
      </c>
      <c r="J467" s="831">
        <v>49.08</v>
      </c>
      <c r="K467" s="827">
        <v>1</v>
      </c>
      <c r="L467" s="831">
        <v>1</v>
      </c>
      <c r="M467" s="832">
        <v>49.08</v>
      </c>
    </row>
    <row r="468" spans="1:13" ht="14.45" customHeight="1" x14ac:dyDescent="0.2">
      <c r="A468" s="821" t="s">
        <v>2067</v>
      </c>
      <c r="B468" s="822" t="s">
        <v>1808</v>
      </c>
      <c r="C468" s="822" t="s">
        <v>1812</v>
      </c>
      <c r="D468" s="822" t="s">
        <v>1192</v>
      </c>
      <c r="E468" s="822" t="s">
        <v>1813</v>
      </c>
      <c r="F468" s="831"/>
      <c r="G468" s="831"/>
      <c r="H468" s="827">
        <v>0</v>
      </c>
      <c r="I468" s="831">
        <v>2</v>
      </c>
      <c r="J468" s="831">
        <v>308.72000000000003</v>
      </c>
      <c r="K468" s="827">
        <v>1</v>
      </c>
      <c r="L468" s="831">
        <v>2</v>
      </c>
      <c r="M468" s="832">
        <v>308.72000000000003</v>
      </c>
    </row>
    <row r="469" spans="1:13" ht="14.45" customHeight="1" x14ac:dyDescent="0.2">
      <c r="A469" s="821" t="s">
        <v>2067</v>
      </c>
      <c r="B469" s="822" t="s">
        <v>1859</v>
      </c>
      <c r="C469" s="822" t="s">
        <v>1860</v>
      </c>
      <c r="D469" s="822" t="s">
        <v>1018</v>
      </c>
      <c r="E469" s="822" t="s">
        <v>1019</v>
      </c>
      <c r="F469" s="831"/>
      <c r="G469" s="831"/>
      <c r="H469" s="827"/>
      <c r="I469" s="831">
        <v>1</v>
      </c>
      <c r="J469" s="831">
        <v>0</v>
      </c>
      <c r="K469" s="827"/>
      <c r="L469" s="831">
        <v>1</v>
      </c>
      <c r="M469" s="832">
        <v>0</v>
      </c>
    </row>
    <row r="470" spans="1:13" ht="14.45" customHeight="1" x14ac:dyDescent="0.2">
      <c r="A470" s="821" t="s">
        <v>2067</v>
      </c>
      <c r="B470" s="822" t="s">
        <v>1869</v>
      </c>
      <c r="C470" s="822" t="s">
        <v>1998</v>
      </c>
      <c r="D470" s="822" t="s">
        <v>1874</v>
      </c>
      <c r="E470" s="822" t="s">
        <v>1999</v>
      </c>
      <c r="F470" s="831"/>
      <c r="G470" s="831"/>
      <c r="H470" s="827">
        <v>0</v>
      </c>
      <c r="I470" s="831">
        <v>1</v>
      </c>
      <c r="J470" s="831">
        <v>366.31</v>
      </c>
      <c r="K470" s="827">
        <v>1</v>
      </c>
      <c r="L470" s="831">
        <v>1</v>
      </c>
      <c r="M470" s="832">
        <v>366.31</v>
      </c>
    </row>
    <row r="471" spans="1:13" ht="14.45" customHeight="1" x14ac:dyDescent="0.2">
      <c r="A471" s="821" t="s">
        <v>2067</v>
      </c>
      <c r="B471" s="822" t="s">
        <v>3272</v>
      </c>
      <c r="C471" s="822" t="s">
        <v>3063</v>
      </c>
      <c r="D471" s="822" t="s">
        <v>3064</v>
      </c>
      <c r="E471" s="822" t="s">
        <v>3065</v>
      </c>
      <c r="F471" s="831">
        <v>1</v>
      </c>
      <c r="G471" s="831">
        <v>677.18</v>
      </c>
      <c r="H471" s="827">
        <v>1</v>
      </c>
      <c r="I471" s="831"/>
      <c r="J471" s="831"/>
      <c r="K471" s="827">
        <v>0</v>
      </c>
      <c r="L471" s="831">
        <v>1</v>
      </c>
      <c r="M471" s="832">
        <v>677.18</v>
      </c>
    </row>
    <row r="472" spans="1:13" ht="14.45" customHeight="1" x14ac:dyDescent="0.2">
      <c r="A472" s="821" t="s">
        <v>2067</v>
      </c>
      <c r="B472" s="822" t="s">
        <v>3273</v>
      </c>
      <c r="C472" s="822" t="s">
        <v>3091</v>
      </c>
      <c r="D472" s="822" t="s">
        <v>3092</v>
      </c>
      <c r="E472" s="822" t="s">
        <v>3093</v>
      </c>
      <c r="F472" s="831"/>
      <c r="G472" s="831"/>
      <c r="H472" s="827">
        <v>0</v>
      </c>
      <c r="I472" s="831">
        <v>1</v>
      </c>
      <c r="J472" s="831">
        <v>212.45</v>
      </c>
      <c r="K472" s="827">
        <v>1</v>
      </c>
      <c r="L472" s="831">
        <v>1</v>
      </c>
      <c r="M472" s="832">
        <v>212.45</v>
      </c>
    </row>
    <row r="473" spans="1:13" ht="14.45" customHeight="1" x14ac:dyDescent="0.2">
      <c r="A473" s="821" t="s">
        <v>2067</v>
      </c>
      <c r="B473" s="822" t="s">
        <v>1923</v>
      </c>
      <c r="C473" s="822" t="s">
        <v>2968</v>
      </c>
      <c r="D473" s="822" t="s">
        <v>1163</v>
      </c>
      <c r="E473" s="822" t="s">
        <v>696</v>
      </c>
      <c r="F473" s="831"/>
      <c r="G473" s="831"/>
      <c r="H473" s="827">
        <v>0</v>
      </c>
      <c r="I473" s="831">
        <v>1</v>
      </c>
      <c r="J473" s="831">
        <v>58.77</v>
      </c>
      <c r="K473" s="827">
        <v>1</v>
      </c>
      <c r="L473" s="831">
        <v>1</v>
      </c>
      <c r="M473" s="832">
        <v>58.77</v>
      </c>
    </row>
    <row r="474" spans="1:13" ht="14.45" customHeight="1" x14ac:dyDescent="0.2">
      <c r="A474" s="821" t="s">
        <v>2067</v>
      </c>
      <c r="B474" s="822" t="s">
        <v>1713</v>
      </c>
      <c r="C474" s="822" t="s">
        <v>2348</v>
      </c>
      <c r="D474" s="822" t="s">
        <v>1715</v>
      </c>
      <c r="E474" s="822" t="s">
        <v>2349</v>
      </c>
      <c r="F474" s="831"/>
      <c r="G474" s="831"/>
      <c r="H474" s="827">
        <v>0</v>
      </c>
      <c r="I474" s="831">
        <v>1</v>
      </c>
      <c r="J474" s="831">
        <v>4961.1400000000003</v>
      </c>
      <c r="K474" s="827">
        <v>1</v>
      </c>
      <c r="L474" s="831">
        <v>1</v>
      </c>
      <c r="M474" s="832">
        <v>4961.1400000000003</v>
      </c>
    </row>
    <row r="475" spans="1:13" ht="14.45" customHeight="1" x14ac:dyDescent="0.2">
      <c r="A475" s="821" t="s">
        <v>2067</v>
      </c>
      <c r="B475" s="822" t="s">
        <v>1713</v>
      </c>
      <c r="C475" s="822" t="s">
        <v>1714</v>
      </c>
      <c r="D475" s="822" t="s">
        <v>1715</v>
      </c>
      <c r="E475" s="822" t="s">
        <v>1716</v>
      </c>
      <c r="F475" s="831"/>
      <c r="G475" s="831"/>
      <c r="H475" s="827">
        <v>0</v>
      </c>
      <c r="I475" s="831">
        <v>3</v>
      </c>
      <c r="J475" s="831">
        <v>8009.25</v>
      </c>
      <c r="K475" s="827">
        <v>1</v>
      </c>
      <c r="L475" s="831">
        <v>3</v>
      </c>
      <c r="M475" s="832">
        <v>8009.25</v>
      </c>
    </row>
    <row r="476" spans="1:13" ht="14.45" customHeight="1" thickBot="1" x14ac:dyDescent="0.25">
      <c r="A476" s="813" t="s">
        <v>2068</v>
      </c>
      <c r="B476" s="814" t="s">
        <v>1808</v>
      </c>
      <c r="C476" s="814" t="s">
        <v>1812</v>
      </c>
      <c r="D476" s="814" t="s">
        <v>1192</v>
      </c>
      <c r="E476" s="814" t="s">
        <v>1813</v>
      </c>
      <c r="F476" s="833"/>
      <c r="G476" s="833"/>
      <c r="H476" s="819">
        <v>0</v>
      </c>
      <c r="I476" s="833">
        <v>1</v>
      </c>
      <c r="J476" s="833">
        <v>154.36000000000001</v>
      </c>
      <c r="K476" s="819">
        <v>1</v>
      </c>
      <c r="L476" s="833">
        <v>1</v>
      </c>
      <c r="M476" s="834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83FDB40-F36B-4250-99A4-E2510F44FB1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3275</v>
      </c>
      <c r="C6" s="713">
        <v>-32.299999999999997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3276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3277</v>
      </c>
      <c r="C8" s="713">
        <v>1282.3078800000003</v>
      </c>
      <c r="D8" s="713">
        <v>1503.7628400000006</v>
      </c>
      <c r="E8" s="713"/>
      <c r="F8" s="713">
        <v>1163.8131000000003</v>
      </c>
      <c r="G8" s="713">
        <v>0</v>
      </c>
      <c r="H8" s="713">
        <v>1163.8131000000003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3278</v>
      </c>
      <c r="C9" s="713">
        <v>484.04248999999999</v>
      </c>
      <c r="D9" s="713">
        <v>519.1668699999999</v>
      </c>
      <c r="E9" s="713"/>
      <c r="F9" s="713">
        <v>314.79202999999995</v>
      </c>
      <c r="G9" s="713">
        <v>0</v>
      </c>
      <c r="H9" s="713">
        <v>314.79202999999995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3279</v>
      </c>
      <c r="C10" s="713">
        <v>485.03480999999999</v>
      </c>
      <c r="D10" s="713">
        <v>446.43377000000004</v>
      </c>
      <c r="E10" s="713"/>
      <c r="F10" s="713">
        <v>473.61419999999993</v>
      </c>
      <c r="G10" s="713">
        <v>0</v>
      </c>
      <c r="H10" s="713">
        <v>473.61419999999993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3280</v>
      </c>
      <c r="C11" s="713">
        <v>0</v>
      </c>
      <c r="D11" s="713">
        <v>0</v>
      </c>
      <c r="E11" s="713"/>
      <c r="F11" s="713">
        <v>1.65672</v>
      </c>
      <c r="G11" s="713">
        <v>0</v>
      </c>
      <c r="H11" s="713">
        <v>1.65672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3281</v>
      </c>
      <c r="C12" s="713">
        <v>0.40293000000000001</v>
      </c>
      <c r="D12" s="713">
        <v>0.27866000000000002</v>
      </c>
      <c r="E12" s="713"/>
      <c r="F12" s="713">
        <v>0.27441999999999994</v>
      </c>
      <c r="G12" s="713">
        <v>0</v>
      </c>
      <c r="H12" s="713">
        <v>0.27441999999999994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3282</v>
      </c>
      <c r="C13" s="713">
        <v>664.96168000000011</v>
      </c>
      <c r="D13" s="713">
        <v>625.86929000000009</v>
      </c>
      <c r="E13" s="713"/>
      <c r="F13" s="713">
        <v>751.2334699999999</v>
      </c>
      <c r="G13" s="713">
        <v>0</v>
      </c>
      <c r="H13" s="713">
        <v>751.2334699999999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3283</v>
      </c>
      <c r="C14" s="713">
        <v>11840.724270000002</v>
      </c>
      <c r="D14" s="713">
        <v>13229.642119999999</v>
      </c>
      <c r="E14" s="713"/>
      <c r="F14" s="713">
        <v>12093.100270000004</v>
      </c>
      <c r="G14" s="713">
        <v>0</v>
      </c>
      <c r="H14" s="713">
        <v>12093.100270000004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3284</v>
      </c>
      <c r="C15" s="713">
        <v>0.73829999999999996</v>
      </c>
      <c r="D15" s="713">
        <v>2.9525600000000001</v>
      </c>
      <c r="E15" s="713"/>
      <c r="F15" s="713">
        <v>0.73809999999999998</v>
      </c>
      <c r="G15" s="713">
        <v>0</v>
      </c>
      <c r="H15" s="713">
        <v>0.73809999999999998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3285</v>
      </c>
      <c r="C16" s="713">
        <v>872.90489999999966</v>
      </c>
      <c r="D16" s="713">
        <v>914.42080999999962</v>
      </c>
      <c r="E16" s="713"/>
      <c r="F16" s="713">
        <v>867.58448999999996</v>
      </c>
      <c r="G16" s="713">
        <v>0</v>
      </c>
      <c r="H16" s="713">
        <v>867.58448999999996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3286</v>
      </c>
      <c r="C17" s="713">
        <v>1254.6389700000002</v>
      </c>
      <c r="D17" s="713">
        <v>1101.8876300000002</v>
      </c>
      <c r="E17" s="713"/>
      <c r="F17" s="713">
        <v>1042.2526500000001</v>
      </c>
      <c r="G17" s="713">
        <v>0</v>
      </c>
      <c r="H17" s="713">
        <v>1042.2526500000001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576</v>
      </c>
      <c r="B18" s="712" t="s">
        <v>3287</v>
      </c>
      <c r="C18" s="713">
        <v>30.354390000000002</v>
      </c>
      <c r="D18" s="713">
        <v>30.551689999999997</v>
      </c>
      <c r="E18" s="713"/>
      <c r="F18" s="713">
        <v>29.169599999999999</v>
      </c>
      <c r="G18" s="713">
        <v>0</v>
      </c>
      <c r="H18" s="713">
        <v>29.169599999999999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576</v>
      </c>
      <c r="B19" s="712" t="s">
        <v>3288</v>
      </c>
      <c r="C19" s="713">
        <v>152.69556</v>
      </c>
      <c r="D19" s="713">
        <v>155.08721</v>
      </c>
      <c r="E19" s="713"/>
      <c r="F19" s="713">
        <v>157.23898</v>
      </c>
      <c r="G19" s="713">
        <v>0</v>
      </c>
      <c r="H19" s="713">
        <v>157.23898</v>
      </c>
      <c r="I19" s="714" t="s">
        <v>329</v>
      </c>
      <c r="J19" s="715" t="s">
        <v>1</v>
      </c>
    </row>
    <row r="20" spans="1:10" ht="14.45" customHeight="1" x14ac:dyDescent="0.2">
      <c r="A20" s="711" t="s">
        <v>576</v>
      </c>
      <c r="B20" s="712" t="s">
        <v>3289</v>
      </c>
      <c r="C20" s="713">
        <v>1201.7347899999997</v>
      </c>
      <c r="D20" s="713">
        <v>2053.2595899999997</v>
      </c>
      <c r="E20" s="713"/>
      <c r="F20" s="713">
        <v>1089.20354</v>
      </c>
      <c r="G20" s="713">
        <v>0</v>
      </c>
      <c r="H20" s="713">
        <v>1089.20354</v>
      </c>
      <c r="I20" s="714" t="s">
        <v>329</v>
      </c>
      <c r="J20" s="715" t="s">
        <v>1</v>
      </c>
    </row>
    <row r="21" spans="1:10" ht="14.45" customHeight="1" x14ac:dyDescent="0.2">
      <c r="A21" s="711" t="s">
        <v>576</v>
      </c>
      <c r="B21" s="712" t="s">
        <v>3290</v>
      </c>
      <c r="C21" s="713">
        <v>466.51076</v>
      </c>
      <c r="D21" s="713">
        <v>422.96206999999993</v>
      </c>
      <c r="E21" s="713"/>
      <c r="F21" s="713">
        <v>409.07872000000009</v>
      </c>
      <c r="G21" s="713">
        <v>0</v>
      </c>
      <c r="H21" s="713">
        <v>409.07872000000009</v>
      </c>
      <c r="I21" s="714" t="s">
        <v>329</v>
      </c>
      <c r="J21" s="715" t="s">
        <v>1</v>
      </c>
    </row>
    <row r="22" spans="1:10" ht="14.45" customHeight="1" x14ac:dyDescent="0.2">
      <c r="A22" s="711" t="s">
        <v>576</v>
      </c>
      <c r="B22" s="712" t="s">
        <v>3291</v>
      </c>
      <c r="C22" s="713">
        <v>75.549390000000017</v>
      </c>
      <c r="D22" s="713">
        <v>21.747330000000002</v>
      </c>
      <c r="E22" s="713"/>
      <c r="F22" s="713">
        <v>165.22454999999997</v>
      </c>
      <c r="G22" s="713">
        <v>0</v>
      </c>
      <c r="H22" s="713">
        <v>165.22454999999997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576</v>
      </c>
      <c r="B23" s="712" t="s">
        <v>3292</v>
      </c>
      <c r="C23" s="713">
        <v>187.70872</v>
      </c>
      <c r="D23" s="713">
        <v>727.67752000000019</v>
      </c>
      <c r="E23" s="713"/>
      <c r="F23" s="713">
        <v>773.46949999999993</v>
      </c>
      <c r="G23" s="713">
        <v>0</v>
      </c>
      <c r="H23" s="713">
        <v>773.46949999999993</v>
      </c>
      <c r="I23" s="714" t="s">
        <v>329</v>
      </c>
      <c r="J23" s="715" t="s">
        <v>1</v>
      </c>
    </row>
    <row r="24" spans="1:10" ht="14.45" customHeight="1" x14ac:dyDescent="0.2">
      <c r="A24" s="711" t="s">
        <v>576</v>
      </c>
      <c r="B24" s="712" t="s">
        <v>3293</v>
      </c>
      <c r="C24" s="713">
        <v>0</v>
      </c>
      <c r="D24" s="713">
        <v>0</v>
      </c>
      <c r="E24" s="713"/>
      <c r="F24" s="713">
        <v>8.0133399999999995</v>
      </c>
      <c r="G24" s="713">
        <v>0</v>
      </c>
      <c r="H24" s="713">
        <v>8.0133399999999995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576</v>
      </c>
      <c r="B25" s="712" t="s">
        <v>588</v>
      </c>
      <c r="C25" s="713">
        <v>18968.009840000002</v>
      </c>
      <c r="D25" s="713">
        <v>21755.699960000002</v>
      </c>
      <c r="E25" s="713"/>
      <c r="F25" s="713">
        <v>19340.457680000003</v>
      </c>
      <c r="G25" s="713">
        <v>0</v>
      </c>
      <c r="H25" s="713">
        <v>19340.457680000003</v>
      </c>
      <c r="I25" s="714" t="s">
        <v>329</v>
      </c>
      <c r="J25" s="715" t="s">
        <v>589</v>
      </c>
    </row>
    <row r="27" spans="1:10" ht="14.45" customHeight="1" x14ac:dyDescent="0.2">
      <c r="A27" s="711" t="s">
        <v>576</v>
      </c>
      <c r="B27" s="712" t="s">
        <v>577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590</v>
      </c>
      <c r="B28" s="712" t="s">
        <v>591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590</v>
      </c>
      <c r="B29" s="712" t="s">
        <v>3279</v>
      </c>
      <c r="C29" s="713">
        <v>9.3092699999999997</v>
      </c>
      <c r="D29" s="713">
        <v>6.1196900000000003</v>
      </c>
      <c r="E29" s="713"/>
      <c r="F29" s="713">
        <v>7.2833400000000008</v>
      </c>
      <c r="G29" s="713">
        <v>0</v>
      </c>
      <c r="H29" s="713">
        <v>7.2833400000000008</v>
      </c>
      <c r="I29" s="714" t="s">
        <v>329</v>
      </c>
      <c r="J29" s="715" t="s">
        <v>1</v>
      </c>
    </row>
    <row r="30" spans="1:10" ht="14.45" customHeight="1" x14ac:dyDescent="0.2">
      <c r="A30" s="711" t="s">
        <v>590</v>
      </c>
      <c r="B30" s="712" t="s">
        <v>3280</v>
      </c>
      <c r="C30" s="713">
        <v>0</v>
      </c>
      <c r="D30" s="713">
        <v>0</v>
      </c>
      <c r="E30" s="713"/>
      <c r="F30" s="713">
        <v>1.0620000000000001</v>
      </c>
      <c r="G30" s="713">
        <v>0</v>
      </c>
      <c r="H30" s="713">
        <v>1.0620000000000001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590</v>
      </c>
      <c r="B31" s="712" t="s">
        <v>3282</v>
      </c>
      <c r="C31" s="713">
        <v>234.51493000000005</v>
      </c>
      <c r="D31" s="713">
        <v>81.792919999999995</v>
      </c>
      <c r="E31" s="713"/>
      <c r="F31" s="713">
        <v>167.29315</v>
      </c>
      <c r="G31" s="713">
        <v>0</v>
      </c>
      <c r="H31" s="713">
        <v>167.29315</v>
      </c>
      <c r="I31" s="714" t="s">
        <v>329</v>
      </c>
      <c r="J31" s="715" t="s">
        <v>1</v>
      </c>
    </row>
    <row r="32" spans="1:10" ht="14.45" customHeight="1" x14ac:dyDescent="0.2">
      <c r="A32" s="711" t="s">
        <v>590</v>
      </c>
      <c r="B32" s="712" t="s">
        <v>3283</v>
      </c>
      <c r="C32" s="713">
        <v>230.62469000000004</v>
      </c>
      <c r="D32" s="713">
        <v>247.41064999999995</v>
      </c>
      <c r="E32" s="713"/>
      <c r="F32" s="713">
        <v>212.58836999999997</v>
      </c>
      <c r="G32" s="713">
        <v>0</v>
      </c>
      <c r="H32" s="713">
        <v>212.58836999999997</v>
      </c>
      <c r="I32" s="714" t="s">
        <v>329</v>
      </c>
      <c r="J32" s="715" t="s">
        <v>1</v>
      </c>
    </row>
    <row r="33" spans="1:10" ht="14.45" customHeight="1" x14ac:dyDescent="0.2">
      <c r="A33" s="711" t="s">
        <v>590</v>
      </c>
      <c r="B33" s="712" t="s">
        <v>3285</v>
      </c>
      <c r="C33" s="713">
        <v>14.388</v>
      </c>
      <c r="D33" s="713">
        <v>13.323469999999999</v>
      </c>
      <c r="E33" s="713"/>
      <c r="F33" s="713">
        <v>15.534000000000001</v>
      </c>
      <c r="G33" s="713">
        <v>0</v>
      </c>
      <c r="H33" s="713">
        <v>15.534000000000001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590</v>
      </c>
      <c r="B34" s="712" t="s">
        <v>3287</v>
      </c>
      <c r="C34" s="713">
        <v>4.7460000000000004</v>
      </c>
      <c r="D34" s="713">
        <v>6.2577499999999997</v>
      </c>
      <c r="E34" s="713"/>
      <c r="F34" s="713">
        <v>5.1689999999999996</v>
      </c>
      <c r="G34" s="713">
        <v>0</v>
      </c>
      <c r="H34" s="713">
        <v>5.1689999999999996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590</v>
      </c>
      <c r="B35" s="712" t="s">
        <v>3288</v>
      </c>
      <c r="C35" s="713">
        <v>34.880000000000003</v>
      </c>
      <c r="D35" s="713">
        <v>27.492999999999999</v>
      </c>
      <c r="E35" s="713"/>
      <c r="F35" s="713">
        <v>32.344000000000001</v>
      </c>
      <c r="G35" s="713">
        <v>0</v>
      </c>
      <c r="H35" s="713">
        <v>32.344000000000001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590</v>
      </c>
      <c r="B36" s="712" t="s">
        <v>3289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590</v>
      </c>
      <c r="B37" s="712" t="s">
        <v>3290</v>
      </c>
      <c r="C37" s="713">
        <v>4.1308999999999996</v>
      </c>
      <c r="D37" s="713">
        <v>11.09346</v>
      </c>
      <c r="E37" s="713"/>
      <c r="F37" s="713">
        <v>0.79139999999999999</v>
      </c>
      <c r="G37" s="713">
        <v>0</v>
      </c>
      <c r="H37" s="713">
        <v>0.79139999999999999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590</v>
      </c>
      <c r="B38" s="712" t="s">
        <v>592</v>
      </c>
      <c r="C38" s="713">
        <v>532.59379000000013</v>
      </c>
      <c r="D38" s="713">
        <v>393.49093999999991</v>
      </c>
      <c r="E38" s="713"/>
      <c r="F38" s="713">
        <v>442.06525999999997</v>
      </c>
      <c r="G38" s="713">
        <v>0</v>
      </c>
      <c r="H38" s="713">
        <v>442.06525999999997</v>
      </c>
      <c r="I38" s="714" t="s">
        <v>329</v>
      </c>
      <c r="J38" s="715" t="s">
        <v>593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594</v>
      </c>
    </row>
    <row r="40" spans="1:10" ht="14.45" customHeight="1" x14ac:dyDescent="0.2">
      <c r="A40" s="711" t="s">
        <v>3294</v>
      </c>
      <c r="B40" s="712" t="s">
        <v>3295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3294</v>
      </c>
      <c r="B41" s="712" t="s">
        <v>3283</v>
      </c>
      <c r="C41" s="713">
        <v>333.99950000000001</v>
      </c>
      <c r="D41" s="713">
        <v>200.3997</v>
      </c>
      <c r="E41" s="713"/>
      <c r="F41" s="713">
        <v>777.82298000000014</v>
      </c>
      <c r="G41" s="713">
        <v>0</v>
      </c>
      <c r="H41" s="713">
        <v>777.82298000000014</v>
      </c>
      <c r="I41" s="714" t="s">
        <v>329</v>
      </c>
      <c r="J41" s="715" t="s">
        <v>1</v>
      </c>
    </row>
    <row r="42" spans="1:10" ht="14.45" customHeight="1" x14ac:dyDescent="0.2">
      <c r="A42" s="711" t="s">
        <v>3294</v>
      </c>
      <c r="B42" s="712" t="s">
        <v>3285</v>
      </c>
      <c r="C42" s="713">
        <v>0</v>
      </c>
      <c r="D42" s="713">
        <v>0</v>
      </c>
      <c r="E42" s="713"/>
      <c r="F42" s="713">
        <v>6.61144</v>
      </c>
      <c r="G42" s="713">
        <v>0</v>
      </c>
      <c r="H42" s="713">
        <v>6.61144</v>
      </c>
      <c r="I42" s="714" t="s">
        <v>329</v>
      </c>
      <c r="J42" s="715" t="s">
        <v>1</v>
      </c>
    </row>
    <row r="43" spans="1:10" ht="14.45" customHeight="1" x14ac:dyDescent="0.2">
      <c r="A43" s="711" t="s">
        <v>3294</v>
      </c>
      <c r="B43" s="712" t="s">
        <v>3296</v>
      </c>
      <c r="C43" s="713">
        <v>333.99950000000001</v>
      </c>
      <c r="D43" s="713">
        <v>200.3997</v>
      </c>
      <c r="E43" s="713"/>
      <c r="F43" s="713">
        <v>784.43442000000016</v>
      </c>
      <c r="G43" s="713">
        <v>0</v>
      </c>
      <c r="H43" s="713">
        <v>784.43442000000016</v>
      </c>
      <c r="I43" s="714" t="s">
        <v>329</v>
      </c>
      <c r="J43" s="715" t="s">
        <v>593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594</v>
      </c>
    </row>
    <row r="45" spans="1:10" ht="14.45" customHeight="1" x14ac:dyDescent="0.2">
      <c r="A45" s="711" t="s">
        <v>595</v>
      </c>
      <c r="B45" s="712" t="s">
        <v>596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595</v>
      </c>
      <c r="B46" s="712" t="s">
        <v>3282</v>
      </c>
      <c r="C46" s="713">
        <v>6.2738199999999997</v>
      </c>
      <c r="D46" s="713">
        <v>9.7356499999999997</v>
      </c>
      <c r="E46" s="713"/>
      <c r="F46" s="713">
        <v>8.0367900000000017</v>
      </c>
      <c r="G46" s="713">
        <v>0</v>
      </c>
      <c r="H46" s="713">
        <v>8.0367900000000017</v>
      </c>
      <c r="I46" s="714" t="s">
        <v>329</v>
      </c>
      <c r="J46" s="715" t="s">
        <v>1</v>
      </c>
    </row>
    <row r="47" spans="1:10" ht="14.45" customHeight="1" x14ac:dyDescent="0.2">
      <c r="A47" s="711" t="s">
        <v>595</v>
      </c>
      <c r="B47" s="712" t="s">
        <v>3283</v>
      </c>
      <c r="C47" s="713">
        <v>8.9365300000000012</v>
      </c>
      <c r="D47" s="713">
        <v>7.9075899999999999</v>
      </c>
      <c r="E47" s="713"/>
      <c r="F47" s="713">
        <v>7.9794600000000013</v>
      </c>
      <c r="G47" s="713">
        <v>0</v>
      </c>
      <c r="H47" s="713">
        <v>7.9794600000000013</v>
      </c>
      <c r="I47" s="714" t="s">
        <v>329</v>
      </c>
      <c r="J47" s="715" t="s">
        <v>1</v>
      </c>
    </row>
    <row r="48" spans="1:10" ht="14.45" customHeight="1" x14ac:dyDescent="0.2">
      <c r="A48" s="711" t="s">
        <v>595</v>
      </c>
      <c r="B48" s="712" t="s">
        <v>3287</v>
      </c>
      <c r="C48" s="713">
        <v>0</v>
      </c>
      <c r="D48" s="713">
        <v>0</v>
      </c>
      <c r="E48" s="713"/>
      <c r="F48" s="713">
        <v>0.18</v>
      </c>
      <c r="G48" s="713">
        <v>0</v>
      </c>
      <c r="H48" s="713">
        <v>0.18</v>
      </c>
      <c r="I48" s="714" t="s">
        <v>329</v>
      </c>
      <c r="J48" s="715" t="s">
        <v>1</v>
      </c>
    </row>
    <row r="49" spans="1:10" ht="14.45" customHeight="1" x14ac:dyDescent="0.2">
      <c r="A49" s="711" t="s">
        <v>595</v>
      </c>
      <c r="B49" s="712" t="s">
        <v>3288</v>
      </c>
      <c r="C49" s="713">
        <v>0.63</v>
      </c>
      <c r="D49" s="713">
        <v>0.80310999999999999</v>
      </c>
      <c r="E49" s="713"/>
      <c r="F49" s="713">
        <v>0.8250599999999999</v>
      </c>
      <c r="G49" s="713">
        <v>0</v>
      </c>
      <c r="H49" s="713">
        <v>0.8250599999999999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595</v>
      </c>
      <c r="B50" s="712" t="s">
        <v>597</v>
      </c>
      <c r="C50" s="713">
        <v>15.840350000000003</v>
      </c>
      <c r="D50" s="713">
        <v>18.446349999999999</v>
      </c>
      <c r="E50" s="713"/>
      <c r="F50" s="713">
        <v>17.021310000000003</v>
      </c>
      <c r="G50" s="713">
        <v>0</v>
      </c>
      <c r="H50" s="713">
        <v>17.021310000000003</v>
      </c>
      <c r="I50" s="714" t="s">
        <v>329</v>
      </c>
      <c r="J50" s="715" t="s">
        <v>593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594</v>
      </c>
    </row>
    <row r="52" spans="1:10" ht="14.45" customHeight="1" x14ac:dyDescent="0.2">
      <c r="A52" s="711" t="s">
        <v>598</v>
      </c>
      <c r="B52" s="712" t="s">
        <v>599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598</v>
      </c>
      <c r="B53" s="712" t="s">
        <v>3279</v>
      </c>
      <c r="C53" s="713">
        <v>363.53638000000001</v>
      </c>
      <c r="D53" s="713">
        <v>319.91239000000002</v>
      </c>
      <c r="E53" s="713"/>
      <c r="F53" s="713">
        <v>371.20032999999995</v>
      </c>
      <c r="G53" s="713">
        <v>0</v>
      </c>
      <c r="H53" s="713">
        <v>371.20032999999995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598</v>
      </c>
      <c r="B54" s="712" t="s">
        <v>3280</v>
      </c>
      <c r="C54" s="713">
        <v>0</v>
      </c>
      <c r="D54" s="713">
        <v>0</v>
      </c>
      <c r="E54" s="713"/>
      <c r="F54" s="713">
        <v>0.59472000000000003</v>
      </c>
      <c r="G54" s="713">
        <v>0</v>
      </c>
      <c r="H54" s="713">
        <v>0.59472000000000003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598</v>
      </c>
      <c r="B55" s="712" t="s">
        <v>3281</v>
      </c>
      <c r="C55" s="713">
        <v>0.40293000000000001</v>
      </c>
      <c r="D55" s="713">
        <v>0.16359000000000001</v>
      </c>
      <c r="E55" s="713"/>
      <c r="F55" s="713">
        <v>0.27441999999999994</v>
      </c>
      <c r="G55" s="713">
        <v>0</v>
      </c>
      <c r="H55" s="713">
        <v>0.27441999999999994</v>
      </c>
      <c r="I55" s="714" t="s">
        <v>329</v>
      </c>
      <c r="J55" s="715" t="s">
        <v>1</v>
      </c>
    </row>
    <row r="56" spans="1:10" ht="14.45" customHeight="1" x14ac:dyDescent="0.2">
      <c r="A56" s="711" t="s">
        <v>598</v>
      </c>
      <c r="B56" s="712" t="s">
        <v>3282</v>
      </c>
      <c r="C56" s="713">
        <v>152.05158999999998</v>
      </c>
      <c r="D56" s="713">
        <v>146.70178000000007</v>
      </c>
      <c r="E56" s="713"/>
      <c r="F56" s="713">
        <v>120.99547999999997</v>
      </c>
      <c r="G56" s="713">
        <v>0</v>
      </c>
      <c r="H56" s="713">
        <v>120.99547999999997</v>
      </c>
      <c r="I56" s="714" t="s">
        <v>329</v>
      </c>
      <c r="J56" s="715" t="s">
        <v>1</v>
      </c>
    </row>
    <row r="57" spans="1:10" ht="14.45" customHeight="1" x14ac:dyDescent="0.2">
      <c r="A57" s="711" t="s">
        <v>598</v>
      </c>
      <c r="B57" s="712" t="s">
        <v>3283</v>
      </c>
      <c r="C57" s="713">
        <v>938.43152000000043</v>
      </c>
      <c r="D57" s="713">
        <v>1033.01162</v>
      </c>
      <c r="E57" s="713"/>
      <c r="F57" s="713">
        <v>822.75378000000001</v>
      </c>
      <c r="G57" s="713">
        <v>0</v>
      </c>
      <c r="H57" s="713">
        <v>822.75378000000001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598</v>
      </c>
      <c r="B58" s="712" t="s">
        <v>3284</v>
      </c>
      <c r="C58" s="713">
        <v>0.73829999999999996</v>
      </c>
      <c r="D58" s="713">
        <v>2.9525600000000001</v>
      </c>
      <c r="E58" s="713"/>
      <c r="F58" s="713">
        <v>0.73809999999999998</v>
      </c>
      <c r="G58" s="713">
        <v>0</v>
      </c>
      <c r="H58" s="713">
        <v>0.73809999999999998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598</v>
      </c>
      <c r="B59" s="712" t="s">
        <v>3285</v>
      </c>
      <c r="C59" s="713">
        <v>61.998750000000001</v>
      </c>
      <c r="D59" s="713">
        <v>56.74729</v>
      </c>
      <c r="E59" s="713"/>
      <c r="F59" s="713">
        <v>30.935279999999999</v>
      </c>
      <c r="G59" s="713">
        <v>0</v>
      </c>
      <c r="H59" s="713">
        <v>30.935279999999999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598</v>
      </c>
      <c r="B60" s="712" t="s">
        <v>3287</v>
      </c>
      <c r="C60" s="713">
        <v>12.453130000000002</v>
      </c>
      <c r="D60" s="713">
        <v>13.696999999999999</v>
      </c>
      <c r="E60" s="713"/>
      <c r="F60" s="713">
        <v>10.02</v>
      </c>
      <c r="G60" s="713">
        <v>0</v>
      </c>
      <c r="H60" s="713">
        <v>10.02</v>
      </c>
      <c r="I60" s="714" t="s">
        <v>329</v>
      </c>
      <c r="J60" s="715" t="s">
        <v>1</v>
      </c>
    </row>
    <row r="61" spans="1:10" ht="14.45" customHeight="1" x14ac:dyDescent="0.2">
      <c r="A61" s="711" t="s">
        <v>598</v>
      </c>
      <c r="B61" s="712" t="s">
        <v>3288</v>
      </c>
      <c r="C61" s="713">
        <v>62.387500000000003</v>
      </c>
      <c r="D61" s="713">
        <v>64.686199999999999</v>
      </c>
      <c r="E61" s="713"/>
      <c r="F61" s="713">
        <v>65.235520000000008</v>
      </c>
      <c r="G61" s="713">
        <v>0</v>
      </c>
      <c r="H61" s="713">
        <v>65.235520000000008</v>
      </c>
      <c r="I61" s="714" t="s">
        <v>329</v>
      </c>
      <c r="J61" s="715" t="s">
        <v>1</v>
      </c>
    </row>
    <row r="62" spans="1:10" ht="14.45" customHeight="1" x14ac:dyDescent="0.2">
      <c r="A62" s="711" t="s">
        <v>598</v>
      </c>
      <c r="B62" s="712" t="s">
        <v>3289</v>
      </c>
      <c r="C62" s="713">
        <v>72.246740000000003</v>
      </c>
      <c r="D62" s="713">
        <v>113.72079000000001</v>
      </c>
      <c r="E62" s="713"/>
      <c r="F62" s="713">
        <v>73.822369999999992</v>
      </c>
      <c r="G62" s="713">
        <v>0</v>
      </c>
      <c r="H62" s="713">
        <v>73.822369999999992</v>
      </c>
      <c r="I62" s="714" t="s">
        <v>329</v>
      </c>
      <c r="J62" s="715" t="s">
        <v>1</v>
      </c>
    </row>
    <row r="63" spans="1:10" ht="14.45" customHeight="1" x14ac:dyDescent="0.2">
      <c r="A63" s="711" t="s">
        <v>598</v>
      </c>
      <c r="B63" s="712" t="s">
        <v>3290</v>
      </c>
      <c r="C63" s="713">
        <v>111.04836999999999</v>
      </c>
      <c r="D63" s="713">
        <v>120.92845999999999</v>
      </c>
      <c r="E63" s="713"/>
      <c r="F63" s="713">
        <v>143.25141000000002</v>
      </c>
      <c r="G63" s="713">
        <v>0</v>
      </c>
      <c r="H63" s="713">
        <v>143.25141000000002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598</v>
      </c>
      <c r="B64" s="712" t="s">
        <v>600</v>
      </c>
      <c r="C64" s="713">
        <v>1775.2952100000005</v>
      </c>
      <c r="D64" s="713">
        <v>1872.5216800000003</v>
      </c>
      <c r="E64" s="713"/>
      <c r="F64" s="713">
        <v>1639.82141</v>
      </c>
      <c r="G64" s="713">
        <v>0</v>
      </c>
      <c r="H64" s="713">
        <v>1639.82141</v>
      </c>
      <c r="I64" s="714" t="s">
        <v>329</v>
      </c>
      <c r="J64" s="715" t="s">
        <v>593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594</v>
      </c>
    </row>
    <row r="66" spans="1:10" ht="14.45" customHeight="1" x14ac:dyDescent="0.2">
      <c r="A66" s="711" t="s">
        <v>601</v>
      </c>
      <c r="B66" s="712" t="s">
        <v>602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601</v>
      </c>
      <c r="B67" s="712" t="s">
        <v>3275</v>
      </c>
      <c r="C67" s="713">
        <v>-32.299999999999997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601</v>
      </c>
      <c r="B68" s="712" t="s">
        <v>3276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601</v>
      </c>
      <c r="B69" s="712" t="s">
        <v>3277</v>
      </c>
      <c r="C69" s="713">
        <v>1282.3078800000003</v>
      </c>
      <c r="D69" s="713">
        <v>1503.7628400000006</v>
      </c>
      <c r="E69" s="713"/>
      <c r="F69" s="713">
        <v>1163.8131000000003</v>
      </c>
      <c r="G69" s="713">
        <v>0</v>
      </c>
      <c r="H69" s="713">
        <v>1163.8131000000003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601</v>
      </c>
      <c r="B70" s="712" t="s">
        <v>3278</v>
      </c>
      <c r="C70" s="713">
        <v>484.04248999999999</v>
      </c>
      <c r="D70" s="713">
        <v>519.1668699999999</v>
      </c>
      <c r="E70" s="713"/>
      <c r="F70" s="713">
        <v>314.79202999999995</v>
      </c>
      <c r="G70" s="713">
        <v>0</v>
      </c>
      <c r="H70" s="713">
        <v>314.79202999999995</v>
      </c>
      <c r="I70" s="714" t="s">
        <v>329</v>
      </c>
      <c r="J70" s="715" t="s">
        <v>1</v>
      </c>
    </row>
    <row r="71" spans="1:10" ht="14.45" customHeight="1" x14ac:dyDescent="0.2">
      <c r="A71" s="711" t="s">
        <v>601</v>
      </c>
      <c r="B71" s="712" t="s">
        <v>3279</v>
      </c>
      <c r="C71" s="713">
        <v>112.18915999999999</v>
      </c>
      <c r="D71" s="713">
        <v>120.40169000000002</v>
      </c>
      <c r="E71" s="713"/>
      <c r="F71" s="713">
        <v>95.130529999999993</v>
      </c>
      <c r="G71" s="713">
        <v>0</v>
      </c>
      <c r="H71" s="713">
        <v>95.130529999999993</v>
      </c>
      <c r="I71" s="714" t="s">
        <v>329</v>
      </c>
      <c r="J71" s="715" t="s">
        <v>1</v>
      </c>
    </row>
    <row r="72" spans="1:10" ht="14.45" customHeight="1" x14ac:dyDescent="0.2">
      <c r="A72" s="711" t="s">
        <v>601</v>
      </c>
      <c r="B72" s="712" t="s">
        <v>3281</v>
      </c>
      <c r="C72" s="713">
        <v>0</v>
      </c>
      <c r="D72" s="713">
        <v>0.11506999999999999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601</v>
      </c>
      <c r="B73" s="712" t="s">
        <v>3282</v>
      </c>
      <c r="C73" s="713">
        <v>272.12134000000009</v>
      </c>
      <c r="D73" s="713">
        <v>251.88381000000004</v>
      </c>
      <c r="E73" s="713"/>
      <c r="F73" s="713">
        <v>337.16920999999996</v>
      </c>
      <c r="G73" s="713">
        <v>0</v>
      </c>
      <c r="H73" s="713">
        <v>337.16920999999996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601</v>
      </c>
      <c r="B74" s="712" t="s">
        <v>3283</v>
      </c>
      <c r="C74" s="713">
        <v>10328.732030000001</v>
      </c>
      <c r="D74" s="713">
        <v>11733.366559999999</v>
      </c>
      <c r="E74" s="713"/>
      <c r="F74" s="713">
        <v>10260.735640000003</v>
      </c>
      <c r="G74" s="713">
        <v>0</v>
      </c>
      <c r="H74" s="713">
        <v>10260.735640000003</v>
      </c>
      <c r="I74" s="714" t="s">
        <v>329</v>
      </c>
      <c r="J74" s="715" t="s">
        <v>1</v>
      </c>
    </row>
    <row r="75" spans="1:10" ht="14.45" customHeight="1" x14ac:dyDescent="0.2">
      <c r="A75" s="711" t="s">
        <v>601</v>
      </c>
      <c r="B75" s="712" t="s">
        <v>3285</v>
      </c>
      <c r="C75" s="713">
        <v>796.51814999999965</v>
      </c>
      <c r="D75" s="713">
        <v>844.35004999999967</v>
      </c>
      <c r="E75" s="713"/>
      <c r="F75" s="713">
        <v>814.50376999999992</v>
      </c>
      <c r="G75" s="713">
        <v>0</v>
      </c>
      <c r="H75" s="713">
        <v>814.50376999999992</v>
      </c>
      <c r="I75" s="714" t="s">
        <v>329</v>
      </c>
      <c r="J75" s="715" t="s">
        <v>1</v>
      </c>
    </row>
    <row r="76" spans="1:10" ht="14.45" customHeight="1" x14ac:dyDescent="0.2">
      <c r="A76" s="711" t="s">
        <v>601</v>
      </c>
      <c r="B76" s="712" t="s">
        <v>3286</v>
      </c>
      <c r="C76" s="713">
        <v>1254.6389700000002</v>
      </c>
      <c r="D76" s="713">
        <v>1101.8876300000002</v>
      </c>
      <c r="E76" s="713"/>
      <c r="F76" s="713">
        <v>1042.2526500000001</v>
      </c>
      <c r="G76" s="713">
        <v>0</v>
      </c>
      <c r="H76" s="713">
        <v>1042.2526500000001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601</v>
      </c>
      <c r="B77" s="712" t="s">
        <v>3287</v>
      </c>
      <c r="C77" s="713">
        <v>13.15526</v>
      </c>
      <c r="D77" s="713">
        <v>10.59694</v>
      </c>
      <c r="E77" s="713"/>
      <c r="F77" s="713">
        <v>13.800599999999999</v>
      </c>
      <c r="G77" s="713">
        <v>0</v>
      </c>
      <c r="H77" s="713">
        <v>13.800599999999999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601</v>
      </c>
      <c r="B78" s="712" t="s">
        <v>3288</v>
      </c>
      <c r="C78" s="713">
        <v>54.798059999999992</v>
      </c>
      <c r="D78" s="713">
        <v>55.5824</v>
      </c>
      <c r="E78" s="713"/>
      <c r="F78" s="713">
        <v>57.092399999999991</v>
      </c>
      <c r="G78" s="713">
        <v>0</v>
      </c>
      <c r="H78" s="713">
        <v>57.092399999999991</v>
      </c>
      <c r="I78" s="714" t="s">
        <v>329</v>
      </c>
      <c r="J78" s="715" t="s">
        <v>1</v>
      </c>
    </row>
    <row r="79" spans="1:10" ht="14.45" customHeight="1" x14ac:dyDescent="0.2">
      <c r="A79" s="711" t="s">
        <v>601</v>
      </c>
      <c r="B79" s="712" t="s">
        <v>3289</v>
      </c>
      <c r="C79" s="713">
        <v>1129.4880499999997</v>
      </c>
      <c r="D79" s="713">
        <v>1939.5387999999998</v>
      </c>
      <c r="E79" s="713"/>
      <c r="F79" s="713">
        <v>1015.38117</v>
      </c>
      <c r="G79" s="713">
        <v>0</v>
      </c>
      <c r="H79" s="713">
        <v>1015.38117</v>
      </c>
      <c r="I79" s="714" t="s">
        <v>329</v>
      </c>
      <c r="J79" s="715" t="s">
        <v>1</v>
      </c>
    </row>
    <row r="80" spans="1:10" ht="14.45" customHeight="1" x14ac:dyDescent="0.2">
      <c r="A80" s="711" t="s">
        <v>601</v>
      </c>
      <c r="B80" s="712" t="s">
        <v>3290</v>
      </c>
      <c r="C80" s="713">
        <v>351.33149000000003</v>
      </c>
      <c r="D80" s="713">
        <v>290.94014999999996</v>
      </c>
      <c r="E80" s="713"/>
      <c r="F80" s="713">
        <v>265.03591000000006</v>
      </c>
      <c r="G80" s="713">
        <v>0</v>
      </c>
      <c r="H80" s="713">
        <v>265.03591000000006</v>
      </c>
      <c r="I80" s="714" t="s">
        <v>329</v>
      </c>
      <c r="J80" s="715" t="s">
        <v>1</v>
      </c>
    </row>
    <row r="81" spans="1:10" ht="14.45" customHeight="1" x14ac:dyDescent="0.2">
      <c r="A81" s="711" t="s">
        <v>601</v>
      </c>
      <c r="B81" s="712" t="s">
        <v>3291</v>
      </c>
      <c r="C81" s="713">
        <v>75.549390000000017</v>
      </c>
      <c r="D81" s="713">
        <v>21.747330000000002</v>
      </c>
      <c r="E81" s="713"/>
      <c r="F81" s="713">
        <v>165.22454999999997</v>
      </c>
      <c r="G81" s="713">
        <v>0</v>
      </c>
      <c r="H81" s="713">
        <v>165.22454999999997</v>
      </c>
      <c r="I81" s="714" t="s">
        <v>329</v>
      </c>
      <c r="J81" s="715" t="s">
        <v>1</v>
      </c>
    </row>
    <row r="82" spans="1:10" ht="14.45" customHeight="1" x14ac:dyDescent="0.2">
      <c r="A82" s="711" t="s">
        <v>601</v>
      </c>
      <c r="B82" s="712" t="s">
        <v>3292</v>
      </c>
      <c r="C82" s="713">
        <v>187.70872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601</v>
      </c>
      <c r="B83" s="712" t="s">
        <v>3293</v>
      </c>
      <c r="C83" s="713">
        <v>0</v>
      </c>
      <c r="D83" s="713">
        <v>0</v>
      </c>
      <c r="E83" s="713"/>
      <c r="F83" s="713">
        <v>8.0133399999999995</v>
      </c>
      <c r="G83" s="713">
        <v>0</v>
      </c>
      <c r="H83" s="713">
        <v>8.0133399999999995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601</v>
      </c>
      <c r="B84" s="712" t="s">
        <v>603</v>
      </c>
      <c r="C84" s="713">
        <v>16310.280990000001</v>
      </c>
      <c r="D84" s="713">
        <v>18393.340139999993</v>
      </c>
      <c r="E84" s="713"/>
      <c r="F84" s="713">
        <v>15552.944900000004</v>
      </c>
      <c r="G84" s="713">
        <v>0</v>
      </c>
      <c r="H84" s="713">
        <v>15552.944900000004</v>
      </c>
      <c r="I84" s="714" t="s">
        <v>329</v>
      </c>
      <c r="J84" s="715" t="s">
        <v>593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594</v>
      </c>
    </row>
    <row r="86" spans="1:10" ht="14.45" customHeight="1" x14ac:dyDescent="0.2">
      <c r="A86" s="711" t="s">
        <v>607</v>
      </c>
      <c r="B86" s="712" t="s">
        <v>608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607</v>
      </c>
      <c r="B87" s="712" t="s">
        <v>3282</v>
      </c>
      <c r="C87" s="713">
        <v>0</v>
      </c>
      <c r="D87" s="713">
        <v>135.75513000000001</v>
      </c>
      <c r="E87" s="713"/>
      <c r="F87" s="713">
        <v>117.73884</v>
      </c>
      <c r="G87" s="713">
        <v>0</v>
      </c>
      <c r="H87" s="713">
        <v>117.73884</v>
      </c>
      <c r="I87" s="714" t="s">
        <v>329</v>
      </c>
      <c r="J87" s="715" t="s">
        <v>1</v>
      </c>
    </row>
    <row r="88" spans="1:10" ht="14.45" customHeight="1" x14ac:dyDescent="0.2">
      <c r="A88" s="711" t="s">
        <v>607</v>
      </c>
      <c r="B88" s="712" t="s">
        <v>3283</v>
      </c>
      <c r="C88" s="713">
        <v>0</v>
      </c>
      <c r="D88" s="713">
        <v>7.5460000000000003</v>
      </c>
      <c r="E88" s="713"/>
      <c r="F88" s="713">
        <v>11.220040000000001</v>
      </c>
      <c r="G88" s="713">
        <v>0</v>
      </c>
      <c r="H88" s="713">
        <v>11.220040000000001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607</v>
      </c>
      <c r="B89" s="712" t="s">
        <v>3288</v>
      </c>
      <c r="C89" s="713">
        <v>0</v>
      </c>
      <c r="D89" s="713">
        <v>6.5225</v>
      </c>
      <c r="E89" s="713"/>
      <c r="F89" s="713">
        <v>1.742</v>
      </c>
      <c r="G89" s="713">
        <v>0</v>
      </c>
      <c r="H89" s="713">
        <v>1.742</v>
      </c>
      <c r="I89" s="714" t="s">
        <v>329</v>
      </c>
      <c r="J89" s="715" t="s">
        <v>1</v>
      </c>
    </row>
    <row r="90" spans="1:10" ht="14.45" customHeight="1" x14ac:dyDescent="0.2">
      <c r="A90" s="711" t="s">
        <v>607</v>
      </c>
      <c r="B90" s="712" t="s">
        <v>3292</v>
      </c>
      <c r="C90" s="713">
        <v>0</v>
      </c>
      <c r="D90" s="713">
        <v>727.67752000000019</v>
      </c>
      <c r="E90" s="713"/>
      <c r="F90" s="713">
        <v>773.46949999999993</v>
      </c>
      <c r="G90" s="713">
        <v>0</v>
      </c>
      <c r="H90" s="713">
        <v>773.46949999999993</v>
      </c>
      <c r="I90" s="714" t="s">
        <v>329</v>
      </c>
      <c r="J90" s="715" t="s">
        <v>1</v>
      </c>
    </row>
    <row r="91" spans="1:10" ht="14.45" customHeight="1" x14ac:dyDescent="0.2">
      <c r="A91" s="711" t="s">
        <v>607</v>
      </c>
      <c r="B91" s="712" t="s">
        <v>609</v>
      </c>
      <c r="C91" s="713">
        <v>0</v>
      </c>
      <c r="D91" s="713">
        <v>877.50115000000017</v>
      </c>
      <c r="E91" s="713"/>
      <c r="F91" s="713">
        <v>904.17037999999991</v>
      </c>
      <c r="G91" s="713">
        <v>0</v>
      </c>
      <c r="H91" s="713">
        <v>904.17037999999991</v>
      </c>
      <c r="I91" s="714" t="s">
        <v>329</v>
      </c>
      <c r="J91" s="715" t="s">
        <v>593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594</v>
      </c>
    </row>
    <row r="93" spans="1:10" ht="14.45" customHeight="1" x14ac:dyDescent="0.2">
      <c r="A93" s="711" t="s">
        <v>576</v>
      </c>
      <c r="B93" s="712" t="s">
        <v>588</v>
      </c>
      <c r="C93" s="713">
        <v>18968.009840000002</v>
      </c>
      <c r="D93" s="713">
        <v>21755.699959999994</v>
      </c>
      <c r="E93" s="713"/>
      <c r="F93" s="713">
        <v>19340.45768</v>
      </c>
      <c r="G93" s="713">
        <v>0</v>
      </c>
      <c r="H93" s="713">
        <v>19340.45768</v>
      </c>
      <c r="I93" s="714" t="s">
        <v>329</v>
      </c>
      <c r="J93" s="715" t="s">
        <v>589</v>
      </c>
    </row>
  </sheetData>
  <mergeCells count="3">
    <mergeCell ref="A1:I1"/>
    <mergeCell ref="F3:I3"/>
    <mergeCell ref="C4:D4"/>
  </mergeCells>
  <conditionalFormatting sqref="F26 F94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3">
    <cfRule type="expression" dxfId="32" priority="6">
      <formula>$H27&gt;0</formula>
    </cfRule>
  </conditionalFormatting>
  <conditionalFormatting sqref="A27:A93">
    <cfRule type="expression" dxfId="31" priority="5">
      <formula>AND($J27&lt;&gt;"mezeraKL",$J27&lt;&gt;"")</formula>
    </cfRule>
  </conditionalFormatting>
  <conditionalFormatting sqref="I27:I93">
    <cfRule type="expression" dxfId="30" priority="7">
      <formula>$I27&gt;1</formula>
    </cfRule>
  </conditionalFormatting>
  <conditionalFormatting sqref="B27:B93">
    <cfRule type="expression" dxfId="29" priority="4">
      <formula>OR($J27="NS",$J27="SumaNS",$J27="Účet")</formula>
    </cfRule>
  </conditionalFormatting>
  <conditionalFormatting sqref="A27:D93 F27:I93">
    <cfRule type="expression" dxfId="28" priority="8">
      <formula>AND($J27&lt;&gt;"",$J27&lt;&gt;"mezeraKL")</formula>
    </cfRule>
  </conditionalFormatting>
  <conditionalFormatting sqref="B27:D93 F27:I93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3 F27:I93">
    <cfRule type="expression" dxfId="26" priority="2">
      <formula>OR($J27="SumaNS",$J27="NS")</formula>
    </cfRule>
  </conditionalFormatting>
  <hyperlinks>
    <hyperlink ref="A2" location="Obsah!A1" display="Zpět na Obsah  KL 01  1.-4.měsíc" xr:uid="{F0FE3DCC-3DF4-4ED8-A023-7725B3D7BDA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4531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43.312961997016835</v>
      </c>
      <c r="J3" s="203">
        <f>SUBTOTAL(9,J5:J1048576)</f>
        <v>448281.25</v>
      </c>
      <c r="K3" s="204">
        <f>SUBTOTAL(9,K5:K1048576)</f>
        <v>19416388.745225202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590</v>
      </c>
      <c r="D5" s="838" t="s">
        <v>591</v>
      </c>
      <c r="E5" s="810" t="s">
        <v>3297</v>
      </c>
      <c r="F5" s="838" t="s">
        <v>3298</v>
      </c>
      <c r="G5" s="810" t="s">
        <v>3299</v>
      </c>
      <c r="H5" s="810" t="s">
        <v>3300</v>
      </c>
      <c r="I5" s="225">
        <v>147.17999267578125</v>
      </c>
      <c r="J5" s="225">
        <v>18</v>
      </c>
      <c r="K5" s="830">
        <v>2649.2899169921875</v>
      </c>
    </row>
    <row r="6" spans="1:11" ht="14.45" customHeight="1" x14ac:dyDescent="0.2">
      <c r="A6" s="821" t="s">
        <v>576</v>
      </c>
      <c r="B6" s="822" t="s">
        <v>577</v>
      </c>
      <c r="C6" s="825" t="s">
        <v>590</v>
      </c>
      <c r="D6" s="839" t="s">
        <v>591</v>
      </c>
      <c r="E6" s="825" t="s">
        <v>3297</v>
      </c>
      <c r="F6" s="839" t="s">
        <v>3298</v>
      </c>
      <c r="G6" s="825" t="s">
        <v>3301</v>
      </c>
      <c r="H6" s="825" t="s">
        <v>3302</v>
      </c>
      <c r="I6" s="831">
        <v>147.17999267578125</v>
      </c>
      <c r="J6" s="831">
        <v>18</v>
      </c>
      <c r="K6" s="832">
        <v>2649.2899169921875</v>
      </c>
    </row>
    <row r="7" spans="1:11" ht="14.45" customHeight="1" x14ac:dyDescent="0.2">
      <c r="A7" s="821" t="s">
        <v>576</v>
      </c>
      <c r="B7" s="822" t="s">
        <v>577</v>
      </c>
      <c r="C7" s="825" t="s">
        <v>590</v>
      </c>
      <c r="D7" s="839" t="s">
        <v>591</v>
      </c>
      <c r="E7" s="825" t="s">
        <v>3297</v>
      </c>
      <c r="F7" s="839" t="s">
        <v>3298</v>
      </c>
      <c r="G7" s="825" t="s">
        <v>3303</v>
      </c>
      <c r="H7" s="825" t="s">
        <v>3304</v>
      </c>
      <c r="I7" s="831">
        <v>164.55999755859375</v>
      </c>
      <c r="J7" s="831">
        <v>9</v>
      </c>
      <c r="K7" s="832">
        <v>1481.0399780273438</v>
      </c>
    </row>
    <row r="8" spans="1:11" ht="14.45" customHeight="1" x14ac:dyDescent="0.2">
      <c r="A8" s="821" t="s">
        <v>576</v>
      </c>
      <c r="B8" s="822" t="s">
        <v>577</v>
      </c>
      <c r="C8" s="825" t="s">
        <v>590</v>
      </c>
      <c r="D8" s="839" t="s">
        <v>591</v>
      </c>
      <c r="E8" s="825" t="s">
        <v>3297</v>
      </c>
      <c r="F8" s="839" t="s">
        <v>3298</v>
      </c>
      <c r="G8" s="825" t="s">
        <v>3305</v>
      </c>
      <c r="H8" s="825" t="s">
        <v>3306</v>
      </c>
      <c r="I8" s="831">
        <v>12.595000028610229</v>
      </c>
      <c r="J8" s="831">
        <v>40</v>
      </c>
      <c r="K8" s="832">
        <v>503.72000885009766</v>
      </c>
    </row>
    <row r="9" spans="1:11" ht="14.45" customHeight="1" x14ac:dyDescent="0.2">
      <c r="A9" s="821" t="s">
        <v>576</v>
      </c>
      <c r="B9" s="822" t="s">
        <v>577</v>
      </c>
      <c r="C9" s="825" t="s">
        <v>590</v>
      </c>
      <c r="D9" s="839" t="s">
        <v>591</v>
      </c>
      <c r="E9" s="825" t="s">
        <v>3307</v>
      </c>
      <c r="F9" s="839" t="s">
        <v>3308</v>
      </c>
      <c r="G9" s="825" t="s">
        <v>3309</v>
      </c>
      <c r="H9" s="825" t="s">
        <v>3310</v>
      </c>
      <c r="I9" s="831">
        <v>21.239999771118164</v>
      </c>
      <c r="J9" s="831">
        <v>50</v>
      </c>
      <c r="K9" s="832">
        <v>1062</v>
      </c>
    </row>
    <row r="10" spans="1:11" ht="14.45" customHeight="1" x14ac:dyDescent="0.2">
      <c r="A10" s="821" t="s">
        <v>576</v>
      </c>
      <c r="B10" s="822" t="s">
        <v>577</v>
      </c>
      <c r="C10" s="825" t="s">
        <v>590</v>
      </c>
      <c r="D10" s="839" t="s">
        <v>591</v>
      </c>
      <c r="E10" s="825" t="s">
        <v>3311</v>
      </c>
      <c r="F10" s="839" t="s">
        <v>3312</v>
      </c>
      <c r="G10" s="825" t="s">
        <v>3313</v>
      </c>
      <c r="H10" s="825" t="s">
        <v>3314</v>
      </c>
      <c r="I10" s="831">
        <v>2390.85009765625</v>
      </c>
      <c r="J10" s="831">
        <v>4</v>
      </c>
      <c r="K10" s="832">
        <v>9563.39990234375</v>
      </c>
    </row>
    <row r="11" spans="1:11" ht="14.45" customHeight="1" x14ac:dyDescent="0.2">
      <c r="A11" s="821" t="s">
        <v>576</v>
      </c>
      <c r="B11" s="822" t="s">
        <v>577</v>
      </c>
      <c r="C11" s="825" t="s">
        <v>590</v>
      </c>
      <c r="D11" s="839" t="s">
        <v>591</v>
      </c>
      <c r="E11" s="825" t="s">
        <v>3311</v>
      </c>
      <c r="F11" s="839" t="s">
        <v>3312</v>
      </c>
      <c r="G11" s="825" t="s">
        <v>3315</v>
      </c>
      <c r="H11" s="825" t="s">
        <v>3316</v>
      </c>
      <c r="I11" s="831">
        <v>1049.1700439453125</v>
      </c>
      <c r="J11" s="831">
        <v>15</v>
      </c>
      <c r="K11" s="832">
        <v>15737.51953125</v>
      </c>
    </row>
    <row r="12" spans="1:11" ht="14.45" customHeight="1" x14ac:dyDescent="0.2">
      <c r="A12" s="821" t="s">
        <v>576</v>
      </c>
      <c r="B12" s="822" t="s">
        <v>577</v>
      </c>
      <c r="C12" s="825" t="s">
        <v>590</v>
      </c>
      <c r="D12" s="839" t="s">
        <v>591</v>
      </c>
      <c r="E12" s="825" t="s">
        <v>3311</v>
      </c>
      <c r="F12" s="839" t="s">
        <v>3312</v>
      </c>
      <c r="G12" s="825" t="s">
        <v>3317</v>
      </c>
      <c r="H12" s="825" t="s">
        <v>3318</v>
      </c>
      <c r="I12" s="831">
        <v>1150</v>
      </c>
      <c r="J12" s="831">
        <v>5</v>
      </c>
      <c r="K12" s="832">
        <v>5750</v>
      </c>
    </row>
    <row r="13" spans="1:11" ht="14.45" customHeight="1" x14ac:dyDescent="0.2">
      <c r="A13" s="821" t="s">
        <v>576</v>
      </c>
      <c r="B13" s="822" t="s">
        <v>577</v>
      </c>
      <c r="C13" s="825" t="s">
        <v>590</v>
      </c>
      <c r="D13" s="839" t="s">
        <v>591</v>
      </c>
      <c r="E13" s="825" t="s">
        <v>3311</v>
      </c>
      <c r="F13" s="839" t="s">
        <v>3312</v>
      </c>
      <c r="G13" s="825" t="s">
        <v>3319</v>
      </c>
      <c r="H13" s="825" t="s">
        <v>3320</v>
      </c>
      <c r="I13" s="831">
        <v>1568</v>
      </c>
      <c r="J13" s="831">
        <v>4</v>
      </c>
      <c r="K13" s="832">
        <v>6272.009765625</v>
      </c>
    </row>
    <row r="14" spans="1:11" ht="14.45" customHeight="1" x14ac:dyDescent="0.2">
      <c r="A14" s="821" t="s">
        <v>576</v>
      </c>
      <c r="B14" s="822" t="s">
        <v>577</v>
      </c>
      <c r="C14" s="825" t="s">
        <v>590</v>
      </c>
      <c r="D14" s="839" t="s">
        <v>591</v>
      </c>
      <c r="E14" s="825" t="s">
        <v>3311</v>
      </c>
      <c r="F14" s="839" t="s">
        <v>3312</v>
      </c>
      <c r="G14" s="825" t="s">
        <v>3321</v>
      </c>
      <c r="H14" s="825" t="s">
        <v>3322</v>
      </c>
      <c r="I14" s="831">
        <v>6.25</v>
      </c>
      <c r="J14" s="831">
        <v>100</v>
      </c>
      <c r="K14" s="832">
        <v>625</v>
      </c>
    </row>
    <row r="15" spans="1:11" ht="14.45" customHeight="1" x14ac:dyDescent="0.2">
      <c r="A15" s="821" t="s">
        <v>576</v>
      </c>
      <c r="B15" s="822" t="s">
        <v>577</v>
      </c>
      <c r="C15" s="825" t="s">
        <v>590</v>
      </c>
      <c r="D15" s="839" t="s">
        <v>591</v>
      </c>
      <c r="E15" s="825" t="s">
        <v>3311</v>
      </c>
      <c r="F15" s="839" t="s">
        <v>3312</v>
      </c>
      <c r="G15" s="825" t="s">
        <v>3323</v>
      </c>
      <c r="H15" s="825" t="s">
        <v>3324</v>
      </c>
      <c r="I15" s="831">
        <v>0.91000000635782874</v>
      </c>
      <c r="J15" s="831">
        <v>2600</v>
      </c>
      <c r="K15" s="832">
        <v>2396</v>
      </c>
    </row>
    <row r="16" spans="1:11" ht="14.45" customHeight="1" x14ac:dyDescent="0.2">
      <c r="A16" s="821" t="s">
        <v>576</v>
      </c>
      <c r="B16" s="822" t="s">
        <v>577</v>
      </c>
      <c r="C16" s="825" t="s">
        <v>590</v>
      </c>
      <c r="D16" s="839" t="s">
        <v>591</v>
      </c>
      <c r="E16" s="825" t="s">
        <v>3311</v>
      </c>
      <c r="F16" s="839" t="s">
        <v>3312</v>
      </c>
      <c r="G16" s="825" t="s">
        <v>3325</v>
      </c>
      <c r="H16" s="825" t="s">
        <v>3326</v>
      </c>
      <c r="I16" s="831">
        <v>1.4099999666213989</v>
      </c>
      <c r="J16" s="831">
        <v>1000</v>
      </c>
      <c r="K16" s="832">
        <v>1410</v>
      </c>
    </row>
    <row r="17" spans="1:11" ht="14.45" customHeight="1" x14ac:dyDescent="0.2">
      <c r="A17" s="821" t="s">
        <v>576</v>
      </c>
      <c r="B17" s="822" t="s">
        <v>577</v>
      </c>
      <c r="C17" s="825" t="s">
        <v>590</v>
      </c>
      <c r="D17" s="839" t="s">
        <v>591</v>
      </c>
      <c r="E17" s="825" t="s">
        <v>3311</v>
      </c>
      <c r="F17" s="839" t="s">
        <v>3312</v>
      </c>
      <c r="G17" s="825" t="s">
        <v>3327</v>
      </c>
      <c r="H17" s="825" t="s">
        <v>3328</v>
      </c>
      <c r="I17" s="831">
        <v>0.47499999403953552</v>
      </c>
      <c r="J17" s="831">
        <v>1600</v>
      </c>
      <c r="K17" s="832">
        <v>764</v>
      </c>
    </row>
    <row r="18" spans="1:11" ht="14.45" customHeight="1" x14ac:dyDescent="0.2">
      <c r="A18" s="821" t="s">
        <v>576</v>
      </c>
      <c r="B18" s="822" t="s">
        <v>577</v>
      </c>
      <c r="C18" s="825" t="s">
        <v>590</v>
      </c>
      <c r="D18" s="839" t="s">
        <v>591</v>
      </c>
      <c r="E18" s="825" t="s">
        <v>3311</v>
      </c>
      <c r="F18" s="839" t="s">
        <v>3312</v>
      </c>
      <c r="G18" s="825" t="s">
        <v>3329</v>
      </c>
      <c r="H18" s="825" t="s">
        <v>3330</v>
      </c>
      <c r="I18" s="831">
        <v>1.1733332872390747</v>
      </c>
      <c r="J18" s="831">
        <v>1800</v>
      </c>
      <c r="K18" s="832">
        <v>2116</v>
      </c>
    </row>
    <row r="19" spans="1:11" ht="14.45" customHeight="1" x14ac:dyDescent="0.2">
      <c r="A19" s="821" t="s">
        <v>576</v>
      </c>
      <c r="B19" s="822" t="s">
        <v>577</v>
      </c>
      <c r="C19" s="825" t="s">
        <v>590</v>
      </c>
      <c r="D19" s="839" t="s">
        <v>591</v>
      </c>
      <c r="E19" s="825" t="s">
        <v>3311</v>
      </c>
      <c r="F19" s="839" t="s">
        <v>3312</v>
      </c>
      <c r="G19" s="825" t="s">
        <v>3331</v>
      </c>
      <c r="H19" s="825" t="s">
        <v>3332</v>
      </c>
      <c r="I19" s="831">
        <v>157.91999816894531</v>
      </c>
      <c r="J19" s="831">
        <v>4</v>
      </c>
      <c r="K19" s="832">
        <v>631.67999267578125</v>
      </c>
    </row>
    <row r="20" spans="1:11" ht="14.45" customHeight="1" x14ac:dyDescent="0.2">
      <c r="A20" s="821" t="s">
        <v>576</v>
      </c>
      <c r="B20" s="822" t="s">
        <v>577</v>
      </c>
      <c r="C20" s="825" t="s">
        <v>590</v>
      </c>
      <c r="D20" s="839" t="s">
        <v>591</v>
      </c>
      <c r="E20" s="825" t="s">
        <v>3311</v>
      </c>
      <c r="F20" s="839" t="s">
        <v>3312</v>
      </c>
      <c r="G20" s="825" t="s">
        <v>3333</v>
      </c>
      <c r="H20" s="825" t="s">
        <v>3334</v>
      </c>
      <c r="I20" s="831">
        <v>6.3199999332427979</v>
      </c>
      <c r="J20" s="831">
        <v>350</v>
      </c>
      <c r="K20" s="832">
        <v>2214.5</v>
      </c>
    </row>
    <row r="21" spans="1:11" ht="14.45" customHeight="1" x14ac:dyDescent="0.2">
      <c r="A21" s="821" t="s">
        <v>576</v>
      </c>
      <c r="B21" s="822" t="s">
        <v>577</v>
      </c>
      <c r="C21" s="825" t="s">
        <v>590</v>
      </c>
      <c r="D21" s="839" t="s">
        <v>591</v>
      </c>
      <c r="E21" s="825" t="s">
        <v>3311</v>
      </c>
      <c r="F21" s="839" t="s">
        <v>3312</v>
      </c>
      <c r="G21" s="825" t="s">
        <v>3335</v>
      </c>
      <c r="H21" s="825" t="s">
        <v>3336</v>
      </c>
      <c r="I21" s="831">
        <v>109.72000122070313</v>
      </c>
      <c r="J21" s="831">
        <v>10</v>
      </c>
      <c r="K21" s="832">
        <v>1097.219970703125</v>
      </c>
    </row>
    <row r="22" spans="1:11" ht="14.45" customHeight="1" x14ac:dyDescent="0.2">
      <c r="A22" s="821" t="s">
        <v>576</v>
      </c>
      <c r="B22" s="822" t="s">
        <v>577</v>
      </c>
      <c r="C22" s="825" t="s">
        <v>590</v>
      </c>
      <c r="D22" s="839" t="s">
        <v>591</v>
      </c>
      <c r="E22" s="825" t="s">
        <v>3311</v>
      </c>
      <c r="F22" s="839" t="s">
        <v>3312</v>
      </c>
      <c r="G22" s="825" t="s">
        <v>3337</v>
      </c>
      <c r="H22" s="825" t="s">
        <v>3338</v>
      </c>
      <c r="I22" s="831">
        <v>63</v>
      </c>
      <c r="J22" s="831">
        <v>10</v>
      </c>
      <c r="K22" s="832">
        <v>630</v>
      </c>
    </row>
    <row r="23" spans="1:11" ht="14.45" customHeight="1" x14ac:dyDescent="0.2">
      <c r="A23" s="821" t="s">
        <v>576</v>
      </c>
      <c r="B23" s="822" t="s">
        <v>577</v>
      </c>
      <c r="C23" s="825" t="s">
        <v>590</v>
      </c>
      <c r="D23" s="839" t="s">
        <v>591</v>
      </c>
      <c r="E23" s="825" t="s">
        <v>3311</v>
      </c>
      <c r="F23" s="839" t="s">
        <v>3312</v>
      </c>
      <c r="G23" s="825" t="s">
        <v>3339</v>
      </c>
      <c r="H23" s="825" t="s">
        <v>3340</v>
      </c>
      <c r="I23" s="831">
        <v>272.44000244140625</v>
      </c>
      <c r="J23" s="831">
        <v>6</v>
      </c>
      <c r="K23" s="832">
        <v>1634.6099853515625</v>
      </c>
    </row>
    <row r="24" spans="1:11" ht="14.45" customHeight="1" x14ac:dyDescent="0.2">
      <c r="A24" s="821" t="s">
        <v>576</v>
      </c>
      <c r="B24" s="822" t="s">
        <v>577</v>
      </c>
      <c r="C24" s="825" t="s">
        <v>590</v>
      </c>
      <c r="D24" s="839" t="s">
        <v>591</v>
      </c>
      <c r="E24" s="825" t="s">
        <v>3311</v>
      </c>
      <c r="F24" s="839" t="s">
        <v>3312</v>
      </c>
      <c r="G24" s="825" t="s">
        <v>3341</v>
      </c>
      <c r="H24" s="825" t="s">
        <v>3342</v>
      </c>
      <c r="I24" s="831">
        <v>22.146666208902996</v>
      </c>
      <c r="J24" s="831">
        <v>150</v>
      </c>
      <c r="K24" s="832">
        <v>3322</v>
      </c>
    </row>
    <row r="25" spans="1:11" ht="14.45" customHeight="1" x14ac:dyDescent="0.2">
      <c r="A25" s="821" t="s">
        <v>576</v>
      </c>
      <c r="B25" s="822" t="s">
        <v>577</v>
      </c>
      <c r="C25" s="825" t="s">
        <v>590</v>
      </c>
      <c r="D25" s="839" t="s">
        <v>591</v>
      </c>
      <c r="E25" s="825" t="s">
        <v>3311</v>
      </c>
      <c r="F25" s="839" t="s">
        <v>3312</v>
      </c>
      <c r="G25" s="825" t="s">
        <v>3343</v>
      </c>
      <c r="H25" s="825" t="s">
        <v>3344</v>
      </c>
      <c r="I25" s="831">
        <v>30.180000305175781</v>
      </c>
      <c r="J25" s="831">
        <v>75</v>
      </c>
      <c r="K25" s="832">
        <v>2263.5</v>
      </c>
    </row>
    <row r="26" spans="1:11" ht="14.45" customHeight="1" x14ac:dyDescent="0.2">
      <c r="A26" s="821" t="s">
        <v>576</v>
      </c>
      <c r="B26" s="822" t="s">
        <v>577</v>
      </c>
      <c r="C26" s="825" t="s">
        <v>590</v>
      </c>
      <c r="D26" s="839" t="s">
        <v>591</v>
      </c>
      <c r="E26" s="825" t="s">
        <v>3311</v>
      </c>
      <c r="F26" s="839" t="s">
        <v>3312</v>
      </c>
      <c r="G26" s="825" t="s">
        <v>3345</v>
      </c>
      <c r="H26" s="825" t="s">
        <v>3346</v>
      </c>
      <c r="I26" s="831">
        <v>13.039999961853027</v>
      </c>
      <c r="J26" s="831">
        <v>20</v>
      </c>
      <c r="K26" s="832">
        <v>260.83999633789063</v>
      </c>
    </row>
    <row r="27" spans="1:11" ht="14.45" customHeight="1" x14ac:dyDescent="0.2">
      <c r="A27" s="821" t="s">
        <v>576</v>
      </c>
      <c r="B27" s="822" t="s">
        <v>577</v>
      </c>
      <c r="C27" s="825" t="s">
        <v>590</v>
      </c>
      <c r="D27" s="839" t="s">
        <v>591</v>
      </c>
      <c r="E27" s="825" t="s">
        <v>3311</v>
      </c>
      <c r="F27" s="839" t="s">
        <v>3312</v>
      </c>
      <c r="G27" s="825" t="s">
        <v>3347</v>
      </c>
      <c r="H27" s="825" t="s">
        <v>3348</v>
      </c>
      <c r="I27" s="831">
        <v>123.19000244140625</v>
      </c>
      <c r="J27" s="831">
        <v>20</v>
      </c>
      <c r="K27" s="832">
        <v>2463.760009765625</v>
      </c>
    </row>
    <row r="28" spans="1:11" ht="14.45" customHeight="1" x14ac:dyDescent="0.2">
      <c r="A28" s="821" t="s">
        <v>576</v>
      </c>
      <c r="B28" s="822" t="s">
        <v>577</v>
      </c>
      <c r="C28" s="825" t="s">
        <v>590</v>
      </c>
      <c r="D28" s="839" t="s">
        <v>591</v>
      </c>
      <c r="E28" s="825" t="s">
        <v>3311</v>
      </c>
      <c r="F28" s="839" t="s">
        <v>3312</v>
      </c>
      <c r="G28" s="825" t="s">
        <v>3349</v>
      </c>
      <c r="H28" s="825" t="s">
        <v>3350</v>
      </c>
      <c r="I28" s="831">
        <v>2517.39990234375</v>
      </c>
      <c r="J28" s="831">
        <v>1</v>
      </c>
      <c r="K28" s="832">
        <v>2517.39990234375</v>
      </c>
    </row>
    <row r="29" spans="1:11" ht="14.45" customHeight="1" x14ac:dyDescent="0.2">
      <c r="A29" s="821" t="s">
        <v>576</v>
      </c>
      <c r="B29" s="822" t="s">
        <v>577</v>
      </c>
      <c r="C29" s="825" t="s">
        <v>590</v>
      </c>
      <c r="D29" s="839" t="s">
        <v>591</v>
      </c>
      <c r="E29" s="825" t="s">
        <v>3311</v>
      </c>
      <c r="F29" s="839" t="s">
        <v>3312</v>
      </c>
      <c r="G29" s="825" t="s">
        <v>3351</v>
      </c>
      <c r="H29" s="825" t="s">
        <v>3352</v>
      </c>
      <c r="I29" s="831">
        <v>190.89999389648438</v>
      </c>
      <c r="J29" s="831">
        <v>3</v>
      </c>
      <c r="K29" s="832">
        <v>572.70001220703125</v>
      </c>
    </row>
    <row r="30" spans="1:11" ht="14.45" customHeight="1" x14ac:dyDescent="0.2">
      <c r="A30" s="821" t="s">
        <v>576</v>
      </c>
      <c r="B30" s="822" t="s">
        <v>577</v>
      </c>
      <c r="C30" s="825" t="s">
        <v>590</v>
      </c>
      <c r="D30" s="839" t="s">
        <v>591</v>
      </c>
      <c r="E30" s="825" t="s">
        <v>3311</v>
      </c>
      <c r="F30" s="839" t="s">
        <v>3312</v>
      </c>
      <c r="G30" s="825" t="s">
        <v>3353</v>
      </c>
      <c r="H30" s="825" t="s">
        <v>3354</v>
      </c>
      <c r="I30" s="831">
        <v>212.32000732421875</v>
      </c>
      <c r="J30" s="831">
        <v>15</v>
      </c>
      <c r="K30" s="832">
        <v>3184.780029296875</v>
      </c>
    </row>
    <row r="31" spans="1:11" ht="14.45" customHeight="1" x14ac:dyDescent="0.2">
      <c r="A31" s="821" t="s">
        <v>576</v>
      </c>
      <c r="B31" s="822" t="s">
        <v>577</v>
      </c>
      <c r="C31" s="825" t="s">
        <v>590</v>
      </c>
      <c r="D31" s="839" t="s">
        <v>591</v>
      </c>
      <c r="E31" s="825" t="s">
        <v>3311</v>
      </c>
      <c r="F31" s="839" t="s">
        <v>3312</v>
      </c>
      <c r="G31" s="825" t="s">
        <v>3355</v>
      </c>
      <c r="H31" s="825" t="s">
        <v>3356</v>
      </c>
      <c r="I31" s="831">
        <v>22.945000648498535</v>
      </c>
      <c r="J31" s="831">
        <v>350</v>
      </c>
      <c r="K31" s="832">
        <v>8029.5</v>
      </c>
    </row>
    <row r="32" spans="1:11" ht="14.45" customHeight="1" x14ac:dyDescent="0.2">
      <c r="A32" s="821" t="s">
        <v>576</v>
      </c>
      <c r="B32" s="822" t="s">
        <v>577</v>
      </c>
      <c r="C32" s="825" t="s">
        <v>590</v>
      </c>
      <c r="D32" s="839" t="s">
        <v>591</v>
      </c>
      <c r="E32" s="825" t="s">
        <v>3311</v>
      </c>
      <c r="F32" s="839" t="s">
        <v>3312</v>
      </c>
      <c r="G32" s="825" t="s">
        <v>3357</v>
      </c>
      <c r="H32" s="825" t="s">
        <v>3358</v>
      </c>
      <c r="I32" s="831">
        <v>228.66500091552734</v>
      </c>
      <c r="J32" s="831">
        <v>50</v>
      </c>
      <c r="K32" s="832">
        <v>11433.14990234375</v>
      </c>
    </row>
    <row r="33" spans="1:11" ht="14.45" customHeight="1" x14ac:dyDescent="0.2">
      <c r="A33" s="821" t="s">
        <v>576</v>
      </c>
      <c r="B33" s="822" t="s">
        <v>577</v>
      </c>
      <c r="C33" s="825" t="s">
        <v>590</v>
      </c>
      <c r="D33" s="839" t="s">
        <v>591</v>
      </c>
      <c r="E33" s="825" t="s">
        <v>3311</v>
      </c>
      <c r="F33" s="839" t="s">
        <v>3312</v>
      </c>
      <c r="G33" s="825" t="s">
        <v>3359</v>
      </c>
      <c r="H33" s="825" t="s">
        <v>3360</v>
      </c>
      <c r="I33" s="831">
        <v>1.3799999952316284</v>
      </c>
      <c r="J33" s="831">
        <v>200</v>
      </c>
      <c r="K33" s="832">
        <v>276</v>
      </c>
    </row>
    <row r="34" spans="1:11" ht="14.45" customHeight="1" x14ac:dyDescent="0.2">
      <c r="A34" s="821" t="s">
        <v>576</v>
      </c>
      <c r="B34" s="822" t="s">
        <v>577</v>
      </c>
      <c r="C34" s="825" t="s">
        <v>590</v>
      </c>
      <c r="D34" s="839" t="s">
        <v>591</v>
      </c>
      <c r="E34" s="825" t="s">
        <v>3311</v>
      </c>
      <c r="F34" s="839" t="s">
        <v>3312</v>
      </c>
      <c r="G34" s="825" t="s">
        <v>3361</v>
      </c>
      <c r="H34" s="825" t="s">
        <v>3362</v>
      </c>
      <c r="I34" s="831">
        <v>0.86000001430511475</v>
      </c>
      <c r="J34" s="831">
        <v>1800</v>
      </c>
      <c r="K34" s="832">
        <v>1548</v>
      </c>
    </row>
    <row r="35" spans="1:11" ht="14.45" customHeight="1" x14ac:dyDescent="0.2">
      <c r="A35" s="821" t="s">
        <v>576</v>
      </c>
      <c r="B35" s="822" t="s">
        <v>577</v>
      </c>
      <c r="C35" s="825" t="s">
        <v>590</v>
      </c>
      <c r="D35" s="839" t="s">
        <v>591</v>
      </c>
      <c r="E35" s="825" t="s">
        <v>3311</v>
      </c>
      <c r="F35" s="839" t="s">
        <v>3312</v>
      </c>
      <c r="G35" s="825" t="s">
        <v>3363</v>
      </c>
      <c r="H35" s="825" t="s">
        <v>3364</v>
      </c>
      <c r="I35" s="831">
        <v>1.5199999809265137</v>
      </c>
      <c r="J35" s="831">
        <v>1500</v>
      </c>
      <c r="K35" s="832">
        <v>2280</v>
      </c>
    </row>
    <row r="36" spans="1:11" ht="14.45" customHeight="1" x14ac:dyDescent="0.2">
      <c r="A36" s="821" t="s">
        <v>576</v>
      </c>
      <c r="B36" s="822" t="s">
        <v>577</v>
      </c>
      <c r="C36" s="825" t="s">
        <v>590</v>
      </c>
      <c r="D36" s="839" t="s">
        <v>591</v>
      </c>
      <c r="E36" s="825" t="s">
        <v>3311</v>
      </c>
      <c r="F36" s="839" t="s">
        <v>3312</v>
      </c>
      <c r="G36" s="825" t="s">
        <v>3365</v>
      </c>
      <c r="H36" s="825" t="s">
        <v>3366</v>
      </c>
      <c r="I36" s="831">
        <v>2.059999942779541</v>
      </c>
      <c r="J36" s="831">
        <v>600</v>
      </c>
      <c r="K36" s="832">
        <v>1236</v>
      </c>
    </row>
    <row r="37" spans="1:11" ht="14.45" customHeight="1" x14ac:dyDescent="0.2">
      <c r="A37" s="821" t="s">
        <v>576</v>
      </c>
      <c r="B37" s="822" t="s">
        <v>577</v>
      </c>
      <c r="C37" s="825" t="s">
        <v>590</v>
      </c>
      <c r="D37" s="839" t="s">
        <v>591</v>
      </c>
      <c r="E37" s="825" t="s">
        <v>3311</v>
      </c>
      <c r="F37" s="839" t="s">
        <v>3312</v>
      </c>
      <c r="G37" s="825" t="s">
        <v>3367</v>
      </c>
      <c r="H37" s="825" t="s">
        <v>3368</v>
      </c>
      <c r="I37" s="831">
        <v>3.3599998950958252</v>
      </c>
      <c r="J37" s="831">
        <v>600</v>
      </c>
      <c r="K37" s="832">
        <v>2016</v>
      </c>
    </row>
    <row r="38" spans="1:11" ht="14.45" customHeight="1" x14ac:dyDescent="0.2">
      <c r="A38" s="821" t="s">
        <v>576</v>
      </c>
      <c r="B38" s="822" t="s">
        <v>577</v>
      </c>
      <c r="C38" s="825" t="s">
        <v>590</v>
      </c>
      <c r="D38" s="839" t="s">
        <v>591</v>
      </c>
      <c r="E38" s="825" t="s">
        <v>3311</v>
      </c>
      <c r="F38" s="839" t="s">
        <v>3312</v>
      </c>
      <c r="G38" s="825" t="s">
        <v>3369</v>
      </c>
      <c r="H38" s="825" t="s">
        <v>3370</v>
      </c>
      <c r="I38" s="831">
        <v>5.869999885559082</v>
      </c>
      <c r="J38" s="831">
        <v>600</v>
      </c>
      <c r="K38" s="832">
        <v>3522</v>
      </c>
    </row>
    <row r="39" spans="1:11" ht="14.45" customHeight="1" x14ac:dyDescent="0.2">
      <c r="A39" s="821" t="s">
        <v>576</v>
      </c>
      <c r="B39" s="822" t="s">
        <v>577</v>
      </c>
      <c r="C39" s="825" t="s">
        <v>590</v>
      </c>
      <c r="D39" s="839" t="s">
        <v>591</v>
      </c>
      <c r="E39" s="825" t="s">
        <v>3311</v>
      </c>
      <c r="F39" s="839" t="s">
        <v>3312</v>
      </c>
      <c r="G39" s="825" t="s">
        <v>3371</v>
      </c>
      <c r="H39" s="825" t="s">
        <v>3372</v>
      </c>
      <c r="I39" s="831">
        <v>111.41000366210938</v>
      </c>
      <c r="J39" s="831">
        <v>12</v>
      </c>
      <c r="K39" s="832">
        <v>1336.9200439453125</v>
      </c>
    </row>
    <row r="40" spans="1:11" ht="14.45" customHeight="1" x14ac:dyDescent="0.2">
      <c r="A40" s="821" t="s">
        <v>576</v>
      </c>
      <c r="B40" s="822" t="s">
        <v>577</v>
      </c>
      <c r="C40" s="825" t="s">
        <v>590</v>
      </c>
      <c r="D40" s="839" t="s">
        <v>591</v>
      </c>
      <c r="E40" s="825" t="s">
        <v>3311</v>
      </c>
      <c r="F40" s="839" t="s">
        <v>3312</v>
      </c>
      <c r="G40" s="825" t="s">
        <v>3373</v>
      </c>
      <c r="H40" s="825" t="s">
        <v>3374</v>
      </c>
      <c r="I40" s="831">
        <v>19.319999694824219</v>
      </c>
      <c r="J40" s="831">
        <v>48</v>
      </c>
      <c r="K40" s="832">
        <v>927.3599853515625</v>
      </c>
    </row>
    <row r="41" spans="1:11" ht="14.45" customHeight="1" x14ac:dyDescent="0.2">
      <c r="A41" s="821" t="s">
        <v>576</v>
      </c>
      <c r="B41" s="822" t="s">
        <v>577</v>
      </c>
      <c r="C41" s="825" t="s">
        <v>590</v>
      </c>
      <c r="D41" s="839" t="s">
        <v>591</v>
      </c>
      <c r="E41" s="825" t="s">
        <v>3311</v>
      </c>
      <c r="F41" s="839" t="s">
        <v>3312</v>
      </c>
      <c r="G41" s="825" t="s">
        <v>3375</v>
      </c>
      <c r="H41" s="825" t="s">
        <v>3376</v>
      </c>
      <c r="I41" s="831">
        <v>4.0399999618530273</v>
      </c>
      <c r="J41" s="831">
        <v>60</v>
      </c>
      <c r="K41" s="832">
        <v>242.39999389648438</v>
      </c>
    </row>
    <row r="42" spans="1:11" ht="14.45" customHeight="1" x14ac:dyDescent="0.2">
      <c r="A42" s="821" t="s">
        <v>576</v>
      </c>
      <c r="B42" s="822" t="s">
        <v>577</v>
      </c>
      <c r="C42" s="825" t="s">
        <v>590</v>
      </c>
      <c r="D42" s="839" t="s">
        <v>591</v>
      </c>
      <c r="E42" s="825" t="s">
        <v>3311</v>
      </c>
      <c r="F42" s="839" t="s">
        <v>3312</v>
      </c>
      <c r="G42" s="825" t="s">
        <v>3377</v>
      </c>
      <c r="H42" s="825" t="s">
        <v>3378</v>
      </c>
      <c r="I42" s="831">
        <v>12.649999618530273</v>
      </c>
      <c r="J42" s="831">
        <v>30</v>
      </c>
      <c r="K42" s="832">
        <v>379.5</v>
      </c>
    </row>
    <row r="43" spans="1:11" ht="14.45" customHeight="1" x14ac:dyDescent="0.2">
      <c r="A43" s="821" t="s">
        <v>576</v>
      </c>
      <c r="B43" s="822" t="s">
        <v>577</v>
      </c>
      <c r="C43" s="825" t="s">
        <v>590</v>
      </c>
      <c r="D43" s="839" t="s">
        <v>591</v>
      </c>
      <c r="E43" s="825" t="s">
        <v>3311</v>
      </c>
      <c r="F43" s="839" t="s">
        <v>3312</v>
      </c>
      <c r="G43" s="825" t="s">
        <v>3379</v>
      </c>
      <c r="H43" s="825" t="s">
        <v>3380</v>
      </c>
      <c r="I43" s="831">
        <v>991.29998779296875</v>
      </c>
      <c r="J43" s="831">
        <v>3</v>
      </c>
      <c r="K43" s="832">
        <v>2973.8999633789063</v>
      </c>
    </row>
    <row r="44" spans="1:11" ht="14.45" customHeight="1" x14ac:dyDescent="0.2">
      <c r="A44" s="821" t="s">
        <v>576</v>
      </c>
      <c r="B44" s="822" t="s">
        <v>577</v>
      </c>
      <c r="C44" s="825" t="s">
        <v>590</v>
      </c>
      <c r="D44" s="839" t="s">
        <v>591</v>
      </c>
      <c r="E44" s="825" t="s">
        <v>3311</v>
      </c>
      <c r="F44" s="839" t="s">
        <v>3312</v>
      </c>
      <c r="G44" s="825" t="s">
        <v>3381</v>
      </c>
      <c r="H44" s="825" t="s">
        <v>3382</v>
      </c>
      <c r="I44" s="831">
        <v>1256.6866861979167</v>
      </c>
      <c r="J44" s="831">
        <v>13</v>
      </c>
      <c r="K44" s="832">
        <v>16352.85009765625</v>
      </c>
    </row>
    <row r="45" spans="1:11" ht="14.45" customHeight="1" x14ac:dyDescent="0.2">
      <c r="A45" s="821" t="s">
        <v>576</v>
      </c>
      <c r="B45" s="822" t="s">
        <v>577</v>
      </c>
      <c r="C45" s="825" t="s">
        <v>590</v>
      </c>
      <c r="D45" s="839" t="s">
        <v>591</v>
      </c>
      <c r="E45" s="825" t="s">
        <v>3311</v>
      </c>
      <c r="F45" s="839" t="s">
        <v>3312</v>
      </c>
      <c r="G45" s="825" t="s">
        <v>3383</v>
      </c>
      <c r="H45" s="825" t="s">
        <v>3384</v>
      </c>
      <c r="I45" s="831">
        <v>1490.1700439453125</v>
      </c>
      <c r="J45" s="831">
        <v>10</v>
      </c>
      <c r="K45" s="832">
        <v>14901.7001953125</v>
      </c>
    </row>
    <row r="46" spans="1:11" ht="14.45" customHeight="1" x14ac:dyDescent="0.2">
      <c r="A46" s="821" t="s">
        <v>576</v>
      </c>
      <c r="B46" s="822" t="s">
        <v>577</v>
      </c>
      <c r="C46" s="825" t="s">
        <v>590</v>
      </c>
      <c r="D46" s="839" t="s">
        <v>591</v>
      </c>
      <c r="E46" s="825" t="s">
        <v>3311</v>
      </c>
      <c r="F46" s="839" t="s">
        <v>3312</v>
      </c>
      <c r="G46" s="825" t="s">
        <v>3385</v>
      </c>
      <c r="H46" s="825" t="s">
        <v>3386</v>
      </c>
      <c r="I46" s="831">
        <v>77.419998168945313</v>
      </c>
      <c r="J46" s="831">
        <v>35</v>
      </c>
      <c r="K46" s="832">
        <v>2709.6298828125</v>
      </c>
    </row>
    <row r="47" spans="1:11" ht="14.45" customHeight="1" x14ac:dyDescent="0.2">
      <c r="A47" s="821" t="s">
        <v>576</v>
      </c>
      <c r="B47" s="822" t="s">
        <v>577</v>
      </c>
      <c r="C47" s="825" t="s">
        <v>590</v>
      </c>
      <c r="D47" s="839" t="s">
        <v>591</v>
      </c>
      <c r="E47" s="825" t="s">
        <v>3311</v>
      </c>
      <c r="F47" s="839" t="s">
        <v>3312</v>
      </c>
      <c r="G47" s="825" t="s">
        <v>3387</v>
      </c>
      <c r="H47" s="825" t="s">
        <v>3388</v>
      </c>
      <c r="I47" s="831">
        <v>32.790000915527344</v>
      </c>
      <c r="J47" s="831">
        <v>25</v>
      </c>
      <c r="K47" s="832">
        <v>819.75</v>
      </c>
    </row>
    <row r="48" spans="1:11" ht="14.45" customHeight="1" x14ac:dyDescent="0.2">
      <c r="A48" s="821" t="s">
        <v>576</v>
      </c>
      <c r="B48" s="822" t="s">
        <v>577</v>
      </c>
      <c r="C48" s="825" t="s">
        <v>590</v>
      </c>
      <c r="D48" s="839" t="s">
        <v>591</v>
      </c>
      <c r="E48" s="825" t="s">
        <v>3311</v>
      </c>
      <c r="F48" s="839" t="s">
        <v>3312</v>
      </c>
      <c r="G48" s="825" t="s">
        <v>3389</v>
      </c>
      <c r="H48" s="825" t="s">
        <v>3390</v>
      </c>
      <c r="I48" s="831">
        <v>22.520000457763672</v>
      </c>
      <c r="J48" s="831">
        <v>50</v>
      </c>
      <c r="K48" s="832">
        <v>1126.0799560546875</v>
      </c>
    </row>
    <row r="49" spans="1:11" ht="14.45" customHeight="1" x14ac:dyDescent="0.2">
      <c r="A49" s="821" t="s">
        <v>576</v>
      </c>
      <c r="B49" s="822" t="s">
        <v>577</v>
      </c>
      <c r="C49" s="825" t="s">
        <v>590</v>
      </c>
      <c r="D49" s="839" t="s">
        <v>591</v>
      </c>
      <c r="E49" s="825" t="s">
        <v>3311</v>
      </c>
      <c r="F49" s="839" t="s">
        <v>3312</v>
      </c>
      <c r="G49" s="825" t="s">
        <v>3391</v>
      </c>
      <c r="H49" s="825" t="s">
        <v>3392</v>
      </c>
      <c r="I49" s="831">
        <v>4347</v>
      </c>
      <c r="J49" s="831">
        <v>5</v>
      </c>
      <c r="K49" s="832">
        <v>21735</v>
      </c>
    </row>
    <row r="50" spans="1:11" ht="14.45" customHeight="1" x14ac:dyDescent="0.2">
      <c r="A50" s="821" t="s">
        <v>576</v>
      </c>
      <c r="B50" s="822" t="s">
        <v>577</v>
      </c>
      <c r="C50" s="825" t="s">
        <v>590</v>
      </c>
      <c r="D50" s="839" t="s">
        <v>591</v>
      </c>
      <c r="E50" s="825" t="s">
        <v>3311</v>
      </c>
      <c r="F50" s="839" t="s">
        <v>3312</v>
      </c>
      <c r="G50" s="825" t="s">
        <v>3393</v>
      </c>
      <c r="H50" s="825" t="s">
        <v>3394</v>
      </c>
      <c r="I50" s="831">
        <v>0.67800002098083501</v>
      </c>
      <c r="J50" s="831">
        <v>5000</v>
      </c>
      <c r="K50" s="832">
        <v>3390</v>
      </c>
    </row>
    <row r="51" spans="1:11" ht="14.45" customHeight="1" x14ac:dyDescent="0.2">
      <c r="A51" s="821" t="s">
        <v>576</v>
      </c>
      <c r="B51" s="822" t="s">
        <v>577</v>
      </c>
      <c r="C51" s="825" t="s">
        <v>590</v>
      </c>
      <c r="D51" s="839" t="s">
        <v>591</v>
      </c>
      <c r="E51" s="825" t="s">
        <v>3311</v>
      </c>
      <c r="F51" s="839" t="s">
        <v>3312</v>
      </c>
      <c r="G51" s="825" t="s">
        <v>3395</v>
      </c>
      <c r="H51" s="825" t="s">
        <v>3396</v>
      </c>
      <c r="I51" s="831">
        <v>30.965000152587891</v>
      </c>
      <c r="J51" s="831">
        <v>18</v>
      </c>
      <c r="K51" s="832">
        <v>556.43000030517578</v>
      </c>
    </row>
    <row r="52" spans="1:11" ht="14.45" customHeight="1" x14ac:dyDescent="0.2">
      <c r="A52" s="821" t="s">
        <v>576</v>
      </c>
      <c r="B52" s="822" t="s">
        <v>577</v>
      </c>
      <c r="C52" s="825" t="s">
        <v>590</v>
      </c>
      <c r="D52" s="839" t="s">
        <v>591</v>
      </c>
      <c r="E52" s="825" t="s">
        <v>3311</v>
      </c>
      <c r="F52" s="839" t="s">
        <v>3312</v>
      </c>
      <c r="G52" s="825" t="s">
        <v>3397</v>
      </c>
      <c r="H52" s="825" t="s">
        <v>3398</v>
      </c>
      <c r="I52" s="831">
        <v>30.278888702392578</v>
      </c>
      <c r="J52" s="831">
        <v>134</v>
      </c>
      <c r="K52" s="832">
        <v>4074.0599327087402</v>
      </c>
    </row>
    <row r="53" spans="1:11" ht="14.45" customHeight="1" x14ac:dyDescent="0.2">
      <c r="A53" s="821" t="s">
        <v>576</v>
      </c>
      <c r="B53" s="822" t="s">
        <v>577</v>
      </c>
      <c r="C53" s="825" t="s">
        <v>590</v>
      </c>
      <c r="D53" s="839" t="s">
        <v>591</v>
      </c>
      <c r="E53" s="825" t="s">
        <v>3399</v>
      </c>
      <c r="F53" s="839" t="s">
        <v>3400</v>
      </c>
      <c r="G53" s="825" t="s">
        <v>3401</v>
      </c>
      <c r="H53" s="825" t="s">
        <v>3402</v>
      </c>
      <c r="I53" s="831">
        <v>2.0424999594688416</v>
      </c>
      <c r="J53" s="831">
        <v>1000</v>
      </c>
      <c r="K53" s="832">
        <v>2042</v>
      </c>
    </row>
    <row r="54" spans="1:11" ht="14.45" customHeight="1" x14ac:dyDescent="0.2">
      <c r="A54" s="821" t="s">
        <v>576</v>
      </c>
      <c r="B54" s="822" t="s">
        <v>577</v>
      </c>
      <c r="C54" s="825" t="s">
        <v>590</v>
      </c>
      <c r="D54" s="839" t="s">
        <v>591</v>
      </c>
      <c r="E54" s="825" t="s">
        <v>3399</v>
      </c>
      <c r="F54" s="839" t="s">
        <v>3400</v>
      </c>
      <c r="G54" s="825" t="s">
        <v>3403</v>
      </c>
      <c r="H54" s="825" t="s">
        <v>3404</v>
      </c>
      <c r="I54" s="831">
        <v>47.189998626708984</v>
      </c>
      <c r="J54" s="831">
        <v>40</v>
      </c>
      <c r="K54" s="832">
        <v>1887.5999755859375</v>
      </c>
    </row>
    <row r="55" spans="1:11" ht="14.45" customHeight="1" x14ac:dyDescent="0.2">
      <c r="A55" s="821" t="s">
        <v>576</v>
      </c>
      <c r="B55" s="822" t="s">
        <v>577</v>
      </c>
      <c r="C55" s="825" t="s">
        <v>590</v>
      </c>
      <c r="D55" s="839" t="s">
        <v>591</v>
      </c>
      <c r="E55" s="825" t="s">
        <v>3399</v>
      </c>
      <c r="F55" s="839" t="s">
        <v>3400</v>
      </c>
      <c r="G55" s="825" t="s">
        <v>3405</v>
      </c>
      <c r="H55" s="825" t="s">
        <v>3406</v>
      </c>
      <c r="I55" s="831">
        <v>2.9050000905990601</v>
      </c>
      <c r="J55" s="831">
        <v>500</v>
      </c>
      <c r="K55" s="832">
        <v>1453</v>
      </c>
    </row>
    <row r="56" spans="1:11" ht="14.45" customHeight="1" x14ac:dyDescent="0.2">
      <c r="A56" s="821" t="s">
        <v>576</v>
      </c>
      <c r="B56" s="822" t="s">
        <v>577</v>
      </c>
      <c r="C56" s="825" t="s">
        <v>590</v>
      </c>
      <c r="D56" s="839" t="s">
        <v>591</v>
      </c>
      <c r="E56" s="825" t="s">
        <v>3399</v>
      </c>
      <c r="F56" s="839" t="s">
        <v>3400</v>
      </c>
      <c r="G56" s="825" t="s">
        <v>3407</v>
      </c>
      <c r="H56" s="825" t="s">
        <v>3408</v>
      </c>
      <c r="I56" s="831">
        <v>25.709999084472656</v>
      </c>
      <c r="J56" s="831">
        <v>200</v>
      </c>
      <c r="K56" s="832">
        <v>5142.5</v>
      </c>
    </row>
    <row r="57" spans="1:11" ht="14.45" customHeight="1" x14ac:dyDescent="0.2">
      <c r="A57" s="821" t="s">
        <v>576</v>
      </c>
      <c r="B57" s="822" t="s">
        <v>577</v>
      </c>
      <c r="C57" s="825" t="s">
        <v>590</v>
      </c>
      <c r="D57" s="839" t="s">
        <v>591</v>
      </c>
      <c r="E57" s="825" t="s">
        <v>3399</v>
      </c>
      <c r="F57" s="839" t="s">
        <v>3400</v>
      </c>
      <c r="G57" s="825" t="s">
        <v>3409</v>
      </c>
      <c r="H57" s="825" t="s">
        <v>3410</v>
      </c>
      <c r="I57" s="831">
        <v>60.380001068115234</v>
      </c>
      <c r="J57" s="831">
        <v>30</v>
      </c>
      <c r="K57" s="832">
        <v>1811.3699951171875</v>
      </c>
    </row>
    <row r="58" spans="1:11" ht="14.45" customHeight="1" x14ac:dyDescent="0.2">
      <c r="A58" s="821" t="s">
        <v>576</v>
      </c>
      <c r="B58" s="822" t="s">
        <v>577</v>
      </c>
      <c r="C58" s="825" t="s">
        <v>590</v>
      </c>
      <c r="D58" s="839" t="s">
        <v>591</v>
      </c>
      <c r="E58" s="825" t="s">
        <v>3399</v>
      </c>
      <c r="F58" s="839" t="s">
        <v>3400</v>
      </c>
      <c r="G58" s="825" t="s">
        <v>3411</v>
      </c>
      <c r="H58" s="825" t="s">
        <v>3412</v>
      </c>
      <c r="I58" s="831">
        <v>9.9999997764825821E-3</v>
      </c>
      <c r="J58" s="831">
        <v>3000</v>
      </c>
      <c r="K58" s="832">
        <v>30</v>
      </c>
    </row>
    <row r="59" spans="1:11" ht="14.45" customHeight="1" x14ac:dyDescent="0.2">
      <c r="A59" s="821" t="s">
        <v>576</v>
      </c>
      <c r="B59" s="822" t="s">
        <v>577</v>
      </c>
      <c r="C59" s="825" t="s">
        <v>590</v>
      </c>
      <c r="D59" s="839" t="s">
        <v>591</v>
      </c>
      <c r="E59" s="825" t="s">
        <v>3399</v>
      </c>
      <c r="F59" s="839" t="s">
        <v>3400</v>
      </c>
      <c r="G59" s="825" t="s">
        <v>3413</v>
      </c>
      <c r="H59" s="825" t="s">
        <v>3414</v>
      </c>
      <c r="I59" s="831">
        <v>6.0500001907348633</v>
      </c>
      <c r="J59" s="831">
        <v>10</v>
      </c>
      <c r="K59" s="832">
        <v>60.5</v>
      </c>
    </row>
    <row r="60" spans="1:11" ht="14.45" customHeight="1" x14ac:dyDescent="0.2">
      <c r="A60" s="821" t="s">
        <v>576</v>
      </c>
      <c r="B60" s="822" t="s">
        <v>577</v>
      </c>
      <c r="C60" s="825" t="s">
        <v>590</v>
      </c>
      <c r="D60" s="839" t="s">
        <v>591</v>
      </c>
      <c r="E60" s="825" t="s">
        <v>3399</v>
      </c>
      <c r="F60" s="839" t="s">
        <v>3400</v>
      </c>
      <c r="G60" s="825" t="s">
        <v>3415</v>
      </c>
      <c r="H60" s="825" t="s">
        <v>3416</v>
      </c>
      <c r="I60" s="831">
        <v>4.3600001335144043</v>
      </c>
      <c r="J60" s="831">
        <v>2400</v>
      </c>
      <c r="K60" s="832">
        <v>10454.39990234375</v>
      </c>
    </row>
    <row r="61" spans="1:11" ht="14.45" customHeight="1" x14ac:dyDescent="0.2">
      <c r="A61" s="821" t="s">
        <v>576</v>
      </c>
      <c r="B61" s="822" t="s">
        <v>577</v>
      </c>
      <c r="C61" s="825" t="s">
        <v>590</v>
      </c>
      <c r="D61" s="839" t="s">
        <v>591</v>
      </c>
      <c r="E61" s="825" t="s">
        <v>3399</v>
      </c>
      <c r="F61" s="839" t="s">
        <v>3400</v>
      </c>
      <c r="G61" s="825" t="s">
        <v>3417</v>
      </c>
      <c r="H61" s="825" t="s">
        <v>3418</v>
      </c>
      <c r="I61" s="831">
        <v>21.219999313354492</v>
      </c>
      <c r="J61" s="831">
        <v>25</v>
      </c>
      <c r="K61" s="832">
        <v>530.59002685546875</v>
      </c>
    </row>
    <row r="62" spans="1:11" ht="14.45" customHeight="1" x14ac:dyDescent="0.2">
      <c r="A62" s="821" t="s">
        <v>576</v>
      </c>
      <c r="B62" s="822" t="s">
        <v>577</v>
      </c>
      <c r="C62" s="825" t="s">
        <v>590</v>
      </c>
      <c r="D62" s="839" t="s">
        <v>591</v>
      </c>
      <c r="E62" s="825" t="s">
        <v>3399</v>
      </c>
      <c r="F62" s="839" t="s">
        <v>3400</v>
      </c>
      <c r="G62" s="825" t="s">
        <v>3419</v>
      </c>
      <c r="H62" s="825" t="s">
        <v>3420</v>
      </c>
      <c r="I62" s="831">
        <v>11.142500162124634</v>
      </c>
      <c r="J62" s="831">
        <v>1000</v>
      </c>
      <c r="K62" s="832">
        <v>11142</v>
      </c>
    </row>
    <row r="63" spans="1:11" ht="14.45" customHeight="1" x14ac:dyDescent="0.2">
      <c r="A63" s="821" t="s">
        <v>576</v>
      </c>
      <c r="B63" s="822" t="s">
        <v>577</v>
      </c>
      <c r="C63" s="825" t="s">
        <v>590</v>
      </c>
      <c r="D63" s="839" t="s">
        <v>591</v>
      </c>
      <c r="E63" s="825" t="s">
        <v>3399</v>
      </c>
      <c r="F63" s="839" t="s">
        <v>3400</v>
      </c>
      <c r="G63" s="825" t="s">
        <v>3421</v>
      </c>
      <c r="H63" s="825" t="s">
        <v>3422</v>
      </c>
      <c r="I63" s="831">
        <v>140.36000061035156</v>
      </c>
      <c r="J63" s="831">
        <v>3</v>
      </c>
      <c r="K63" s="832">
        <v>421.07998657226563</v>
      </c>
    </row>
    <row r="64" spans="1:11" ht="14.45" customHeight="1" x14ac:dyDescent="0.2">
      <c r="A64" s="821" t="s">
        <v>576</v>
      </c>
      <c r="B64" s="822" t="s">
        <v>577</v>
      </c>
      <c r="C64" s="825" t="s">
        <v>590</v>
      </c>
      <c r="D64" s="839" t="s">
        <v>591</v>
      </c>
      <c r="E64" s="825" t="s">
        <v>3399</v>
      </c>
      <c r="F64" s="839" t="s">
        <v>3400</v>
      </c>
      <c r="G64" s="825" t="s">
        <v>3423</v>
      </c>
      <c r="H64" s="825" t="s">
        <v>3424</v>
      </c>
      <c r="I64" s="831">
        <v>54.450000762939453</v>
      </c>
      <c r="J64" s="831">
        <v>3</v>
      </c>
      <c r="K64" s="832">
        <v>163.35000610351563</v>
      </c>
    </row>
    <row r="65" spans="1:11" ht="14.45" customHeight="1" x14ac:dyDescent="0.2">
      <c r="A65" s="821" t="s">
        <v>576</v>
      </c>
      <c r="B65" s="822" t="s">
        <v>577</v>
      </c>
      <c r="C65" s="825" t="s">
        <v>590</v>
      </c>
      <c r="D65" s="839" t="s">
        <v>591</v>
      </c>
      <c r="E65" s="825" t="s">
        <v>3399</v>
      </c>
      <c r="F65" s="839" t="s">
        <v>3400</v>
      </c>
      <c r="G65" s="825" t="s">
        <v>3425</v>
      </c>
      <c r="H65" s="825" t="s">
        <v>3426</v>
      </c>
      <c r="I65" s="831">
        <v>27.840000152587891</v>
      </c>
      <c r="J65" s="831">
        <v>50</v>
      </c>
      <c r="K65" s="832">
        <v>1392</v>
      </c>
    </row>
    <row r="66" spans="1:11" ht="14.45" customHeight="1" x14ac:dyDescent="0.2">
      <c r="A66" s="821" t="s">
        <v>576</v>
      </c>
      <c r="B66" s="822" t="s">
        <v>577</v>
      </c>
      <c r="C66" s="825" t="s">
        <v>590</v>
      </c>
      <c r="D66" s="839" t="s">
        <v>591</v>
      </c>
      <c r="E66" s="825" t="s">
        <v>3399</v>
      </c>
      <c r="F66" s="839" t="s">
        <v>3400</v>
      </c>
      <c r="G66" s="825" t="s">
        <v>3427</v>
      </c>
      <c r="H66" s="825" t="s">
        <v>3428</v>
      </c>
      <c r="I66" s="831">
        <v>5.2625001668930054</v>
      </c>
      <c r="J66" s="831">
        <v>1800</v>
      </c>
      <c r="K66" s="832">
        <v>9472</v>
      </c>
    </row>
    <row r="67" spans="1:11" ht="14.45" customHeight="1" x14ac:dyDescent="0.2">
      <c r="A67" s="821" t="s">
        <v>576</v>
      </c>
      <c r="B67" s="822" t="s">
        <v>577</v>
      </c>
      <c r="C67" s="825" t="s">
        <v>590</v>
      </c>
      <c r="D67" s="839" t="s">
        <v>591</v>
      </c>
      <c r="E67" s="825" t="s">
        <v>3399</v>
      </c>
      <c r="F67" s="839" t="s">
        <v>3400</v>
      </c>
      <c r="G67" s="825" t="s">
        <v>3429</v>
      </c>
      <c r="H67" s="825" t="s">
        <v>3430</v>
      </c>
      <c r="I67" s="831">
        <v>26.010000228881836</v>
      </c>
      <c r="J67" s="831">
        <v>75</v>
      </c>
      <c r="K67" s="832">
        <v>1951</v>
      </c>
    </row>
    <row r="68" spans="1:11" ht="14.45" customHeight="1" x14ac:dyDescent="0.2">
      <c r="A68" s="821" t="s">
        <v>576</v>
      </c>
      <c r="B68" s="822" t="s">
        <v>577</v>
      </c>
      <c r="C68" s="825" t="s">
        <v>590</v>
      </c>
      <c r="D68" s="839" t="s">
        <v>591</v>
      </c>
      <c r="E68" s="825" t="s">
        <v>3399</v>
      </c>
      <c r="F68" s="839" t="s">
        <v>3400</v>
      </c>
      <c r="G68" s="825" t="s">
        <v>3431</v>
      </c>
      <c r="H68" s="825" t="s">
        <v>3432</v>
      </c>
      <c r="I68" s="831">
        <v>27.950000762939453</v>
      </c>
      <c r="J68" s="831">
        <v>200</v>
      </c>
      <c r="K68" s="832">
        <v>5590.2001953125</v>
      </c>
    </row>
    <row r="69" spans="1:11" ht="14.45" customHeight="1" x14ac:dyDescent="0.2">
      <c r="A69" s="821" t="s">
        <v>576</v>
      </c>
      <c r="B69" s="822" t="s">
        <v>577</v>
      </c>
      <c r="C69" s="825" t="s">
        <v>590</v>
      </c>
      <c r="D69" s="839" t="s">
        <v>591</v>
      </c>
      <c r="E69" s="825" t="s">
        <v>3399</v>
      </c>
      <c r="F69" s="839" t="s">
        <v>3400</v>
      </c>
      <c r="G69" s="825" t="s">
        <v>3433</v>
      </c>
      <c r="H69" s="825" t="s">
        <v>3434</v>
      </c>
      <c r="I69" s="831">
        <v>117.40000152587891</v>
      </c>
      <c r="J69" s="831">
        <v>1</v>
      </c>
      <c r="K69" s="832">
        <v>117.40000152587891</v>
      </c>
    </row>
    <row r="70" spans="1:11" ht="14.45" customHeight="1" x14ac:dyDescent="0.2">
      <c r="A70" s="821" t="s">
        <v>576</v>
      </c>
      <c r="B70" s="822" t="s">
        <v>577</v>
      </c>
      <c r="C70" s="825" t="s">
        <v>590</v>
      </c>
      <c r="D70" s="839" t="s">
        <v>591</v>
      </c>
      <c r="E70" s="825" t="s">
        <v>3399</v>
      </c>
      <c r="F70" s="839" t="s">
        <v>3400</v>
      </c>
      <c r="G70" s="825" t="s">
        <v>3435</v>
      </c>
      <c r="H70" s="825" t="s">
        <v>3436</v>
      </c>
      <c r="I70" s="831">
        <v>21.899999618530273</v>
      </c>
      <c r="J70" s="831">
        <v>200</v>
      </c>
      <c r="K70" s="832">
        <v>4380.2001953125</v>
      </c>
    </row>
    <row r="71" spans="1:11" ht="14.45" customHeight="1" x14ac:dyDescent="0.2">
      <c r="A71" s="821" t="s">
        <v>576</v>
      </c>
      <c r="B71" s="822" t="s">
        <v>577</v>
      </c>
      <c r="C71" s="825" t="s">
        <v>590</v>
      </c>
      <c r="D71" s="839" t="s">
        <v>591</v>
      </c>
      <c r="E71" s="825" t="s">
        <v>3399</v>
      </c>
      <c r="F71" s="839" t="s">
        <v>3400</v>
      </c>
      <c r="G71" s="825" t="s">
        <v>3437</v>
      </c>
      <c r="H71" s="825" t="s">
        <v>3438</v>
      </c>
      <c r="I71" s="831">
        <v>21.899999618530273</v>
      </c>
      <c r="J71" s="831">
        <v>150</v>
      </c>
      <c r="K71" s="832">
        <v>3285.150146484375</v>
      </c>
    </row>
    <row r="72" spans="1:11" ht="14.45" customHeight="1" x14ac:dyDescent="0.2">
      <c r="A72" s="821" t="s">
        <v>576</v>
      </c>
      <c r="B72" s="822" t="s">
        <v>577</v>
      </c>
      <c r="C72" s="825" t="s">
        <v>590</v>
      </c>
      <c r="D72" s="839" t="s">
        <v>591</v>
      </c>
      <c r="E72" s="825" t="s">
        <v>3399</v>
      </c>
      <c r="F72" s="839" t="s">
        <v>3400</v>
      </c>
      <c r="G72" s="825" t="s">
        <v>3439</v>
      </c>
      <c r="H72" s="825" t="s">
        <v>3440</v>
      </c>
      <c r="I72" s="831">
        <v>13.210000038146973</v>
      </c>
      <c r="J72" s="831">
        <v>10</v>
      </c>
      <c r="K72" s="832">
        <v>132.10000610351563</v>
      </c>
    </row>
    <row r="73" spans="1:11" ht="14.45" customHeight="1" x14ac:dyDescent="0.2">
      <c r="A73" s="821" t="s">
        <v>576</v>
      </c>
      <c r="B73" s="822" t="s">
        <v>577</v>
      </c>
      <c r="C73" s="825" t="s">
        <v>590</v>
      </c>
      <c r="D73" s="839" t="s">
        <v>591</v>
      </c>
      <c r="E73" s="825" t="s">
        <v>3399</v>
      </c>
      <c r="F73" s="839" t="s">
        <v>3400</v>
      </c>
      <c r="G73" s="825" t="s">
        <v>3441</v>
      </c>
      <c r="H73" s="825" t="s">
        <v>3442</v>
      </c>
      <c r="I73" s="831">
        <v>13.204999923706055</v>
      </c>
      <c r="J73" s="831">
        <v>20</v>
      </c>
      <c r="K73" s="832">
        <v>264.10000610351563</v>
      </c>
    </row>
    <row r="74" spans="1:11" ht="14.45" customHeight="1" x14ac:dyDescent="0.2">
      <c r="A74" s="821" t="s">
        <v>576</v>
      </c>
      <c r="B74" s="822" t="s">
        <v>577</v>
      </c>
      <c r="C74" s="825" t="s">
        <v>590</v>
      </c>
      <c r="D74" s="839" t="s">
        <v>591</v>
      </c>
      <c r="E74" s="825" t="s">
        <v>3399</v>
      </c>
      <c r="F74" s="839" t="s">
        <v>3400</v>
      </c>
      <c r="G74" s="825" t="s">
        <v>3443</v>
      </c>
      <c r="H74" s="825" t="s">
        <v>3444</v>
      </c>
      <c r="I74" s="831">
        <v>4.0300002098083496</v>
      </c>
      <c r="J74" s="831">
        <v>300</v>
      </c>
      <c r="K74" s="832">
        <v>1209</v>
      </c>
    </row>
    <row r="75" spans="1:11" ht="14.45" customHeight="1" x14ac:dyDescent="0.2">
      <c r="A75" s="821" t="s">
        <v>576</v>
      </c>
      <c r="B75" s="822" t="s">
        <v>577</v>
      </c>
      <c r="C75" s="825" t="s">
        <v>590</v>
      </c>
      <c r="D75" s="839" t="s">
        <v>591</v>
      </c>
      <c r="E75" s="825" t="s">
        <v>3399</v>
      </c>
      <c r="F75" s="839" t="s">
        <v>3400</v>
      </c>
      <c r="G75" s="825" t="s">
        <v>3445</v>
      </c>
      <c r="H75" s="825" t="s">
        <v>3446</v>
      </c>
      <c r="I75" s="831">
        <v>7.8674999475479126</v>
      </c>
      <c r="J75" s="831">
        <v>900</v>
      </c>
      <c r="K75" s="832">
        <v>7081</v>
      </c>
    </row>
    <row r="76" spans="1:11" ht="14.45" customHeight="1" x14ac:dyDescent="0.2">
      <c r="A76" s="821" t="s">
        <v>576</v>
      </c>
      <c r="B76" s="822" t="s">
        <v>577</v>
      </c>
      <c r="C76" s="825" t="s">
        <v>590</v>
      </c>
      <c r="D76" s="839" t="s">
        <v>591</v>
      </c>
      <c r="E76" s="825" t="s">
        <v>3399</v>
      </c>
      <c r="F76" s="839" t="s">
        <v>3400</v>
      </c>
      <c r="G76" s="825" t="s">
        <v>3447</v>
      </c>
      <c r="H76" s="825" t="s">
        <v>3448</v>
      </c>
      <c r="I76" s="831">
        <v>35.090000152587891</v>
      </c>
      <c r="J76" s="831">
        <v>12</v>
      </c>
      <c r="K76" s="832">
        <v>421.07999420166016</v>
      </c>
    </row>
    <row r="77" spans="1:11" ht="14.45" customHeight="1" x14ac:dyDescent="0.2">
      <c r="A77" s="821" t="s">
        <v>576</v>
      </c>
      <c r="B77" s="822" t="s">
        <v>577</v>
      </c>
      <c r="C77" s="825" t="s">
        <v>590</v>
      </c>
      <c r="D77" s="839" t="s">
        <v>591</v>
      </c>
      <c r="E77" s="825" t="s">
        <v>3399</v>
      </c>
      <c r="F77" s="839" t="s">
        <v>3400</v>
      </c>
      <c r="G77" s="825" t="s">
        <v>3449</v>
      </c>
      <c r="H77" s="825" t="s">
        <v>3450</v>
      </c>
      <c r="I77" s="831">
        <v>32.310001373291016</v>
      </c>
      <c r="J77" s="831">
        <v>50</v>
      </c>
      <c r="K77" s="832">
        <v>1615.4499816894531</v>
      </c>
    </row>
    <row r="78" spans="1:11" ht="14.45" customHeight="1" x14ac:dyDescent="0.2">
      <c r="A78" s="821" t="s">
        <v>576</v>
      </c>
      <c r="B78" s="822" t="s">
        <v>577</v>
      </c>
      <c r="C78" s="825" t="s">
        <v>590</v>
      </c>
      <c r="D78" s="839" t="s">
        <v>591</v>
      </c>
      <c r="E78" s="825" t="s">
        <v>3399</v>
      </c>
      <c r="F78" s="839" t="s">
        <v>3400</v>
      </c>
      <c r="G78" s="825" t="s">
        <v>3451</v>
      </c>
      <c r="H78" s="825" t="s">
        <v>3452</v>
      </c>
      <c r="I78" s="831">
        <v>61.049999237060547</v>
      </c>
      <c r="J78" s="831">
        <v>50</v>
      </c>
      <c r="K78" s="832">
        <v>3052.659912109375</v>
      </c>
    </row>
    <row r="79" spans="1:11" ht="14.45" customHeight="1" x14ac:dyDescent="0.2">
      <c r="A79" s="821" t="s">
        <v>576</v>
      </c>
      <c r="B79" s="822" t="s">
        <v>577</v>
      </c>
      <c r="C79" s="825" t="s">
        <v>590</v>
      </c>
      <c r="D79" s="839" t="s">
        <v>591</v>
      </c>
      <c r="E79" s="825" t="s">
        <v>3399</v>
      </c>
      <c r="F79" s="839" t="s">
        <v>3400</v>
      </c>
      <c r="G79" s="825" t="s">
        <v>3453</v>
      </c>
      <c r="H79" s="825" t="s">
        <v>3454</v>
      </c>
      <c r="I79" s="831">
        <v>13.310000419616699</v>
      </c>
      <c r="J79" s="831">
        <v>120</v>
      </c>
      <c r="K79" s="832">
        <v>1597.2000122070313</v>
      </c>
    </row>
    <row r="80" spans="1:11" ht="14.45" customHeight="1" x14ac:dyDescent="0.2">
      <c r="A80" s="821" t="s">
        <v>576</v>
      </c>
      <c r="B80" s="822" t="s">
        <v>577</v>
      </c>
      <c r="C80" s="825" t="s">
        <v>590</v>
      </c>
      <c r="D80" s="839" t="s">
        <v>591</v>
      </c>
      <c r="E80" s="825" t="s">
        <v>3399</v>
      </c>
      <c r="F80" s="839" t="s">
        <v>3400</v>
      </c>
      <c r="G80" s="825" t="s">
        <v>3455</v>
      </c>
      <c r="H80" s="825" t="s">
        <v>3456</v>
      </c>
      <c r="I80" s="831">
        <v>25.535000324249268</v>
      </c>
      <c r="J80" s="831">
        <v>50</v>
      </c>
      <c r="K80" s="832">
        <v>1276.7000122070313</v>
      </c>
    </row>
    <row r="81" spans="1:11" ht="14.45" customHeight="1" x14ac:dyDescent="0.2">
      <c r="A81" s="821" t="s">
        <v>576</v>
      </c>
      <c r="B81" s="822" t="s">
        <v>577</v>
      </c>
      <c r="C81" s="825" t="s">
        <v>590</v>
      </c>
      <c r="D81" s="839" t="s">
        <v>591</v>
      </c>
      <c r="E81" s="825" t="s">
        <v>3399</v>
      </c>
      <c r="F81" s="839" t="s">
        <v>3400</v>
      </c>
      <c r="G81" s="825" t="s">
        <v>3457</v>
      </c>
      <c r="H81" s="825" t="s">
        <v>3458</v>
      </c>
      <c r="I81" s="831">
        <v>2.2833333015441895</v>
      </c>
      <c r="J81" s="831">
        <v>650</v>
      </c>
      <c r="K81" s="832">
        <v>1483.5</v>
      </c>
    </row>
    <row r="82" spans="1:11" ht="14.45" customHeight="1" x14ac:dyDescent="0.2">
      <c r="A82" s="821" t="s">
        <v>576</v>
      </c>
      <c r="B82" s="822" t="s">
        <v>577</v>
      </c>
      <c r="C82" s="825" t="s">
        <v>590</v>
      </c>
      <c r="D82" s="839" t="s">
        <v>591</v>
      </c>
      <c r="E82" s="825" t="s">
        <v>3399</v>
      </c>
      <c r="F82" s="839" t="s">
        <v>3400</v>
      </c>
      <c r="G82" s="825" t="s">
        <v>3459</v>
      </c>
      <c r="H82" s="825" t="s">
        <v>3460</v>
      </c>
      <c r="I82" s="831">
        <v>9.1999998092651367</v>
      </c>
      <c r="J82" s="831">
        <v>2550</v>
      </c>
      <c r="K82" s="832">
        <v>23460</v>
      </c>
    </row>
    <row r="83" spans="1:11" ht="14.45" customHeight="1" x14ac:dyDescent="0.2">
      <c r="A83" s="821" t="s">
        <v>576</v>
      </c>
      <c r="B83" s="822" t="s">
        <v>577</v>
      </c>
      <c r="C83" s="825" t="s">
        <v>590</v>
      </c>
      <c r="D83" s="839" t="s">
        <v>591</v>
      </c>
      <c r="E83" s="825" t="s">
        <v>3399</v>
      </c>
      <c r="F83" s="839" t="s">
        <v>3400</v>
      </c>
      <c r="G83" s="825" t="s">
        <v>3461</v>
      </c>
      <c r="H83" s="825" t="s">
        <v>3462</v>
      </c>
      <c r="I83" s="831">
        <v>58.369998931884766</v>
      </c>
      <c r="J83" s="831">
        <v>25</v>
      </c>
      <c r="K83" s="832">
        <v>1459.25</v>
      </c>
    </row>
    <row r="84" spans="1:11" ht="14.45" customHeight="1" x14ac:dyDescent="0.2">
      <c r="A84" s="821" t="s">
        <v>576</v>
      </c>
      <c r="B84" s="822" t="s">
        <v>577</v>
      </c>
      <c r="C84" s="825" t="s">
        <v>590</v>
      </c>
      <c r="D84" s="839" t="s">
        <v>591</v>
      </c>
      <c r="E84" s="825" t="s">
        <v>3399</v>
      </c>
      <c r="F84" s="839" t="s">
        <v>3400</v>
      </c>
      <c r="G84" s="825" t="s">
        <v>3463</v>
      </c>
      <c r="H84" s="825" t="s">
        <v>3464</v>
      </c>
      <c r="I84" s="831">
        <v>7.080000019073486</v>
      </c>
      <c r="J84" s="831">
        <v>330</v>
      </c>
      <c r="K84" s="832">
        <v>2331.5000305175781</v>
      </c>
    </row>
    <row r="85" spans="1:11" ht="14.45" customHeight="1" x14ac:dyDescent="0.2">
      <c r="A85" s="821" t="s">
        <v>576</v>
      </c>
      <c r="B85" s="822" t="s">
        <v>577</v>
      </c>
      <c r="C85" s="825" t="s">
        <v>590</v>
      </c>
      <c r="D85" s="839" t="s">
        <v>591</v>
      </c>
      <c r="E85" s="825" t="s">
        <v>3399</v>
      </c>
      <c r="F85" s="839" t="s">
        <v>3400</v>
      </c>
      <c r="G85" s="825" t="s">
        <v>3465</v>
      </c>
      <c r="H85" s="825" t="s">
        <v>3466</v>
      </c>
      <c r="I85" s="831">
        <v>172.5</v>
      </c>
      <c r="J85" s="831">
        <v>1</v>
      </c>
      <c r="K85" s="832">
        <v>172.5</v>
      </c>
    </row>
    <row r="86" spans="1:11" ht="14.45" customHeight="1" x14ac:dyDescent="0.2">
      <c r="A86" s="821" t="s">
        <v>576</v>
      </c>
      <c r="B86" s="822" t="s">
        <v>577</v>
      </c>
      <c r="C86" s="825" t="s">
        <v>590</v>
      </c>
      <c r="D86" s="839" t="s">
        <v>591</v>
      </c>
      <c r="E86" s="825" t="s">
        <v>3399</v>
      </c>
      <c r="F86" s="839" t="s">
        <v>3400</v>
      </c>
      <c r="G86" s="825" t="s">
        <v>3467</v>
      </c>
      <c r="H86" s="825" t="s">
        <v>3468</v>
      </c>
      <c r="I86" s="831">
        <v>284.35000610351563</v>
      </c>
      <c r="J86" s="831">
        <v>8</v>
      </c>
      <c r="K86" s="832">
        <v>2274.800048828125</v>
      </c>
    </row>
    <row r="87" spans="1:11" ht="14.45" customHeight="1" x14ac:dyDescent="0.2">
      <c r="A87" s="821" t="s">
        <v>576</v>
      </c>
      <c r="B87" s="822" t="s">
        <v>577</v>
      </c>
      <c r="C87" s="825" t="s">
        <v>590</v>
      </c>
      <c r="D87" s="839" t="s">
        <v>591</v>
      </c>
      <c r="E87" s="825" t="s">
        <v>3399</v>
      </c>
      <c r="F87" s="839" t="s">
        <v>3400</v>
      </c>
      <c r="G87" s="825" t="s">
        <v>3469</v>
      </c>
      <c r="H87" s="825" t="s">
        <v>3470</v>
      </c>
      <c r="I87" s="831">
        <v>150</v>
      </c>
      <c r="J87" s="831">
        <v>80</v>
      </c>
      <c r="K87" s="832">
        <v>12000.06005859375</v>
      </c>
    </row>
    <row r="88" spans="1:11" ht="14.45" customHeight="1" x14ac:dyDescent="0.2">
      <c r="A88" s="821" t="s">
        <v>576</v>
      </c>
      <c r="B88" s="822" t="s">
        <v>577</v>
      </c>
      <c r="C88" s="825" t="s">
        <v>590</v>
      </c>
      <c r="D88" s="839" t="s">
        <v>591</v>
      </c>
      <c r="E88" s="825" t="s">
        <v>3399</v>
      </c>
      <c r="F88" s="839" t="s">
        <v>3400</v>
      </c>
      <c r="G88" s="825" t="s">
        <v>3471</v>
      </c>
      <c r="H88" s="825" t="s">
        <v>3472</v>
      </c>
      <c r="I88" s="831">
        <v>6.179999828338623</v>
      </c>
      <c r="J88" s="831">
        <v>100</v>
      </c>
      <c r="K88" s="832">
        <v>618</v>
      </c>
    </row>
    <row r="89" spans="1:11" ht="14.45" customHeight="1" x14ac:dyDescent="0.2">
      <c r="A89" s="821" t="s">
        <v>576</v>
      </c>
      <c r="B89" s="822" t="s">
        <v>577</v>
      </c>
      <c r="C89" s="825" t="s">
        <v>590</v>
      </c>
      <c r="D89" s="839" t="s">
        <v>591</v>
      </c>
      <c r="E89" s="825" t="s">
        <v>3399</v>
      </c>
      <c r="F89" s="839" t="s">
        <v>3400</v>
      </c>
      <c r="G89" s="825" t="s">
        <v>3473</v>
      </c>
      <c r="H89" s="825" t="s">
        <v>3474</v>
      </c>
      <c r="I89" s="831">
        <v>20.690000534057617</v>
      </c>
      <c r="J89" s="831">
        <v>300</v>
      </c>
      <c r="K89" s="832">
        <v>6207.10009765625</v>
      </c>
    </row>
    <row r="90" spans="1:11" ht="14.45" customHeight="1" x14ac:dyDescent="0.2">
      <c r="A90" s="821" t="s">
        <v>576</v>
      </c>
      <c r="B90" s="822" t="s">
        <v>577</v>
      </c>
      <c r="C90" s="825" t="s">
        <v>590</v>
      </c>
      <c r="D90" s="839" t="s">
        <v>591</v>
      </c>
      <c r="E90" s="825" t="s">
        <v>3399</v>
      </c>
      <c r="F90" s="839" t="s">
        <v>3400</v>
      </c>
      <c r="G90" s="825" t="s">
        <v>3475</v>
      </c>
      <c r="H90" s="825" t="s">
        <v>3476</v>
      </c>
      <c r="I90" s="831">
        <v>14.15666643778483</v>
      </c>
      <c r="J90" s="831">
        <v>40</v>
      </c>
      <c r="K90" s="832">
        <v>566.25001525878906</v>
      </c>
    </row>
    <row r="91" spans="1:11" ht="14.45" customHeight="1" x14ac:dyDescent="0.2">
      <c r="A91" s="821" t="s">
        <v>576</v>
      </c>
      <c r="B91" s="822" t="s">
        <v>577</v>
      </c>
      <c r="C91" s="825" t="s">
        <v>590</v>
      </c>
      <c r="D91" s="839" t="s">
        <v>591</v>
      </c>
      <c r="E91" s="825" t="s">
        <v>3399</v>
      </c>
      <c r="F91" s="839" t="s">
        <v>3400</v>
      </c>
      <c r="G91" s="825" t="s">
        <v>3477</v>
      </c>
      <c r="H91" s="825" t="s">
        <v>3478</v>
      </c>
      <c r="I91" s="831">
        <v>198.69000244140625</v>
      </c>
      <c r="J91" s="831">
        <v>3</v>
      </c>
      <c r="K91" s="832">
        <v>596.07000732421875</v>
      </c>
    </row>
    <row r="92" spans="1:11" ht="14.45" customHeight="1" x14ac:dyDescent="0.2">
      <c r="A92" s="821" t="s">
        <v>576</v>
      </c>
      <c r="B92" s="822" t="s">
        <v>577</v>
      </c>
      <c r="C92" s="825" t="s">
        <v>590</v>
      </c>
      <c r="D92" s="839" t="s">
        <v>591</v>
      </c>
      <c r="E92" s="825" t="s">
        <v>3399</v>
      </c>
      <c r="F92" s="839" t="s">
        <v>3400</v>
      </c>
      <c r="G92" s="825" t="s">
        <v>3479</v>
      </c>
      <c r="H92" s="825" t="s">
        <v>3480</v>
      </c>
      <c r="I92" s="831">
        <v>0.8216666579246521</v>
      </c>
      <c r="J92" s="831">
        <v>4400</v>
      </c>
      <c r="K92" s="832">
        <v>3614</v>
      </c>
    </row>
    <row r="93" spans="1:11" ht="14.45" customHeight="1" x14ac:dyDescent="0.2">
      <c r="A93" s="821" t="s">
        <v>576</v>
      </c>
      <c r="B93" s="822" t="s">
        <v>577</v>
      </c>
      <c r="C93" s="825" t="s">
        <v>590</v>
      </c>
      <c r="D93" s="839" t="s">
        <v>591</v>
      </c>
      <c r="E93" s="825" t="s">
        <v>3399</v>
      </c>
      <c r="F93" s="839" t="s">
        <v>3400</v>
      </c>
      <c r="G93" s="825" t="s">
        <v>3481</v>
      </c>
      <c r="H93" s="825" t="s">
        <v>3482</v>
      </c>
      <c r="I93" s="831">
        <v>0.43666666746139526</v>
      </c>
      <c r="J93" s="831">
        <v>2200</v>
      </c>
      <c r="K93" s="832">
        <v>958</v>
      </c>
    </row>
    <row r="94" spans="1:11" ht="14.45" customHeight="1" x14ac:dyDescent="0.2">
      <c r="A94" s="821" t="s">
        <v>576</v>
      </c>
      <c r="B94" s="822" t="s">
        <v>577</v>
      </c>
      <c r="C94" s="825" t="s">
        <v>590</v>
      </c>
      <c r="D94" s="839" t="s">
        <v>591</v>
      </c>
      <c r="E94" s="825" t="s">
        <v>3399</v>
      </c>
      <c r="F94" s="839" t="s">
        <v>3400</v>
      </c>
      <c r="G94" s="825" t="s">
        <v>3483</v>
      </c>
      <c r="H94" s="825" t="s">
        <v>3484</v>
      </c>
      <c r="I94" s="831">
        <v>1.1399999856948853</v>
      </c>
      <c r="J94" s="831">
        <v>2960</v>
      </c>
      <c r="K94" s="832">
        <v>3374.3999557495117</v>
      </c>
    </row>
    <row r="95" spans="1:11" ht="14.45" customHeight="1" x14ac:dyDescent="0.2">
      <c r="A95" s="821" t="s">
        <v>576</v>
      </c>
      <c r="B95" s="822" t="s">
        <v>577</v>
      </c>
      <c r="C95" s="825" t="s">
        <v>590</v>
      </c>
      <c r="D95" s="839" t="s">
        <v>591</v>
      </c>
      <c r="E95" s="825" t="s">
        <v>3399</v>
      </c>
      <c r="F95" s="839" t="s">
        <v>3400</v>
      </c>
      <c r="G95" s="825" t="s">
        <v>3485</v>
      </c>
      <c r="H95" s="825" t="s">
        <v>3486</v>
      </c>
      <c r="I95" s="831">
        <v>7.1599998474121094</v>
      </c>
      <c r="J95" s="831">
        <v>700</v>
      </c>
      <c r="K95" s="832">
        <v>5009.919921875</v>
      </c>
    </row>
    <row r="96" spans="1:11" ht="14.45" customHeight="1" x14ac:dyDescent="0.2">
      <c r="A96" s="821" t="s">
        <v>576</v>
      </c>
      <c r="B96" s="822" t="s">
        <v>577</v>
      </c>
      <c r="C96" s="825" t="s">
        <v>590</v>
      </c>
      <c r="D96" s="839" t="s">
        <v>591</v>
      </c>
      <c r="E96" s="825" t="s">
        <v>3399</v>
      </c>
      <c r="F96" s="839" t="s">
        <v>3400</v>
      </c>
      <c r="G96" s="825" t="s">
        <v>3487</v>
      </c>
      <c r="H96" s="825" t="s">
        <v>3488</v>
      </c>
      <c r="I96" s="831">
        <v>0.57999998331069946</v>
      </c>
      <c r="J96" s="831">
        <v>3000</v>
      </c>
      <c r="K96" s="832">
        <v>1740</v>
      </c>
    </row>
    <row r="97" spans="1:11" ht="14.45" customHeight="1" x14ac:dyDescent="0.2">
      <c r="A97" s="821" t="s">
        <v>576</v>
      </c>
      <c r="B97" s="822" t="s">
        <v>577</v>
      </c>
      <c r="C97" s="825" t="s">
        <v>590</v>
      </c>
      <c r="D97" s="839" t="s">
        <v>591</v>
      </c>
      <c r="E97" s="825" t="s">
        <v>3399</v>
      </c>
      <c r="F97" s="839" t="s">
        <v>3400</v>
      </c>
      <c r="G97" s="825" t="s">
        <v>3489</v>
      </c>
      <c r="H97" s="825" t="s">
        <v>3490</v>
      </c>
      <c r="I97" s="831">
        <v>9.1499996185302734</v>
      </c>
      <c r="J97" s="831">
        <v>600</v>
      </c>
      <c r="K97" s="832">
        <v>5490</v>
      </c>
    </row>
    <row r="98" spans="1:11" ht="14.45" customHeight="1" x14ac:dyDescent="0.2">
      <c r="A98" s="821" t="s">
        <v>576</v>
      </c>
      <c r="B98" s="822" t="s">
        <v>577</v>
      </c>
      <c r="C98" s="825" t="s">
        <v>590</v>
      </c>
      <c r="D98" s="839" t="s">
        <v>591</v>
      </c>
      <c r="E98" s="825" t="s">
        <v>3399</v>
      </c>
      <c r="F98" s="839" t="s">
        <v>3400</v>
      </c>
      <c r="G98" s="825" t="s">
        <v>3491</v>
      </c>
      <c r="H98" s="825" t="s">
        <v>3492</v>
      </c>
      <c r="I98" s="831">
        <v>5.2659999847412111</v>
      </c>
      <c r="J98" s="831">
        <v>765</v>
      </c>
      <c r="K98" s="832">
        <v>4058.1000213623047</v>
      </c>
    </row>
    <row r="99" spans="1:11" ht="14.45" customHeight="1" x14ac:dyDescent="0.2">
      <c r="A99" s="821" t="s">
        <v>576</v>
      </c>
      <c r="B99" s="822" t="s">
        <v>577</v>
      </c>
      <c r="C99" s="825" t="s">
        <v>590</v>
      </c>
      <c r="D99" s="839" t="s">
        <v>591</v>
      </c>
      <c r="E99" s="825" t="s">
        <v>3399</v>
      </c>
      <c r="F99" s="839" t="s">
        <v>3400</v>
      </c>
      <c r="G99" s="825" t="s">
        <v>3493</v>
      </c>
      <c r="H99" s="825" t="s">
        <v>3494</v>
      </c>
      <c r="I99" s="831">
        <v>8.4700002670288086</v>
      </c>
      <c r="J99" s="831">
        <v>2460</v>
      </c>
      <c r="K99" s="832">
        <v>20836.200500488281</v>
      </c>
    </row>
    <row r="100" spans="1:11" ht="14.45" customHeight="1" x14ac:dyDescent="0.2">
      <c r="A100" s="821" t="s">
        <v>576</v>
      </c>
      <c r="B100" s="822" t="s">
        <v>577</v>
      </c>
      <c r="C100" s="825" t="s">
        <v>590</v>
      </c>
      <c r="D100" s="839" t="s">
        <v>591</v>
      </c>
      <c r="E100" s="825" t="s">
        <v>3399</v>
      </c>
      <c r="F100" s="839" t="s">
        <v>3400</v>
      </c>
      <c r="G100" s="825" t="s">
        <v>3495</v>
      </c>
      <c r="H100" s="825" t="s">
        <v>3496</v>
      </c>
      <c r="I100" s="831">
        <v>1.5524999499320984</v>
      </c>
      <c r="J100" s="831">
        <v>500</v>
      </c>
      <c r="K100" s="832">
        <v>776</v>
      </c>
    </row>
    <row r="101" spans="1:11" ht="14.45" customHeight="1" x14ac:dyDescent="0.2">
      <c r="A101" s="821" t="s">
        <v>576</v>
      </c>
      <c r="B101" s="822" t="s">
        <v>577</v>
      </c>
      <c r="C101" s="825" t="s">
        <v>590</v>
      </c>
      <c r="D101" s="839" t="s">
        <v>591</v>
      </c>
      <c r="E101" s="825" t="s">
        <v>3399</v>
      </c>
      <c r="F101" s="839" t="s">
        <v>3400</v>
      </c>
      <c r="G101" s="825" t="s">
        <v>3497</v>
      </c>
      <c r="H101" s="825" t="s">
        <v>3498</v>
      </c>
      <c r="I101" s="831">
        <v>6.2300000190734863</v>
      </c>
      <c r="J101" s="831">
        <v>50</v>
      </c>
      <c r="K101" s="832">
        <v>311.5</v>
      </c>
    </row>
    <row r="102" spans="1:11" ht="14.45" customHeight="1" x14ac:dyDescent="0.2">
      <c r="A102" s="821" t="s">
        <v>576</v>
      </c>
      <c r="B102" s="822" t="s">
        <v>577</v>
      </c>
      <c r="C102" s="825" t="s">
        <v>590</v>
      </c>
      <c r="D102" s="839" t="s">
        <v>591</v>
      </c>
      <c r="E102" s="825" t="s">
        <v>3399</v>
      </c>
      <c r="F102" s="839" t="s">
        <v>3400</v>
      </c>
      <c r="G102" s="825" t="s">
        <v>3499</v>
      </c>
      <c r="H102" s="825" t="s">
        <v>3500</v>
      </c>
      <c r="I102" s="831">
        <v>769.55999755859375</v>
      </c>
      <c r="J102" s="831">
        <v>6</v>
      </c>
      <c r="K102" s="832">
        <v>4617.35986328125</v>
      </c>
    </row>
    <row r="103" spans="1:11" ht="14.45" customHeight="1" x14ac:dyDescent="0.2">
      <c r="A103" s="821" t="s">
        <v>576</v>
      </c>
      <c r="B103" s="822" t="s">
        <v>577</v>
      </c>
      <c r="C103" s="825" t="s">
        <v>590</v>
      </c>
      <c r="D103" s="839" t="s">
        <v>591</v>
      </c>
      <c r="E103" s="825" t="s">
        <v>3399</v>
      </c>
      <c r="F103" s="839" t="s">
        <v>3400</v>
      </c>
      <c r="G103" s="825" t="s">
        <v>3501</v>
      </c>
      <c r="H103" s="825" t="s">
        <v>3502</v>
      </c>
      <c r="I103" s="831">
        <v>43.439998626708984</v>
      </c>
      <c r="J103" s="831">
        <v>10</v>
      </c>
      <c r="K103" s="832">
        <v>434.39999389648438</v>
      </c>
    </row>
    <row r="104" spans="1:11" ht="14.45" customHeight="1" x14ac:dyDescent="0.2">
      <c r="A104" s="821" t="s">
        <v>576</v>
      </c>
      <c r="B104" s="822" t="s">
        <v>577</v>
      </c>
      <c r="C104" s="825" t="s">
        <v>590</v>
      </c>
      <c r="D104" s="839" t="s">
        <v>591</v>
      </c>
      <c r="E104" s="825" t="s">
        <v>3399</v>
      </c>
      <c r="F104" s="839" t="s">
        <v>3400</v>
      </c>
      <c r="G104" s="825" t="s">
        <v>3503</v>
      </c>
      <c r="H104" s="825" t="s">
        <v>3504</v>
      </c>
      <c r="I104" s="831">
        <v>217.77500152587891</v>
      </c>
      <c r="J104" s="831">
        <v>10</v>
      </c>
      <c r="K104" s="832">
        <v>2177.800048828125</v>
      </c>
    </row>
    <row r="105" spans="1:11" ht="14.45" customHeight="1" x14ac:dyDescent="0.2">
      <c r="A105" s="821" t="s">
        <v>576</v>
      </c>
      <c r="B105" s="822" t="s">
        <v>577</v>
      </c>
      <c r="C105" s="825" t="s">
        <v>590</v>
      </c>
      <c r="D105" s="839" t="s">
        <v>591</v>
      </c>
      <c r="E105" s="825" t="s">
        <v>3399</v>
      </c>
      <c r="F105" s="839" t="s">
        <v>3400</v>
      </c>
      <c r="G105" s="825" t="s">
        <v>3505</v>
      </c>
      <c r="H105" s="825" t="s">
        <v>3506</v>
      </c>
      <c r="I105" s="831">
        <v>1.2100000381469727</v>
      </c>
      <c r="J105" s="831">
        <v>75</v>
      </c>
      <c r="K105" s="832">
        <v>90.75</v>
      </c>
    </row>
    <row r="106" spans="1:11" ht="14.45" customHeight="1" x14ac:dyDescent="0.2">
      <c r="A106" s="821" t="s">
        <v>576</v>
      </c>
      <c r="B106" s="822" t="s">
        <v>577</v>
      </c>
      <c r="C106" s="825" t="s">
        <v>590</v>
      </c>
      <c r="D106" s="839" t="s">
        <v>591</v>
      </c>
      <c r="E106" s="825" t="s">
        <v>3399</v>
      </c>
      <c r="F106" s="839" t="s">
        <v>3400</v>
      </c>
      <c r="G106" s="825" t="s">
        <v>3507</v>
      </c>
      <c r="H106" s="825" t="s">
        <v>3508</v>
      </c>
      <c r="I106" s="831">
        <v>5.809999942779541</v>
      </c>
      <c r="J106" s="831">
        <v>750</v>
      </c>
      <c r="K106" s="832">
        <v>4357.5</v>
      </c>
    </row>
    <row r="107" spans="1:11" ht="14.45" customHeight="1" x14ac:dyDescent="0.2">
      <c r="A107" s="821" t="s">
        <v>576</v>
      </c>
      <c r="B107" s="822" t="s">
        <v>577</v>
      </c>
      <c r="C107" s="825" t="s">
        <v>590</v>
      </c>
      <c r="D107" s="839" t="s">
        <v>591</v>
      </c>
      <c r="E107" s="825" t="s">
        <v>3399</v>
      </c>
      <c r="F107" s="839" t="s">
        <v>3400</v>
      </c>
      <c r="G107" s="825" t="s">
        <v>3509</v>
      </c>
      <c r="H107" s="825" t="s">
        <v>3510</v>
      </c>
      <c r="I107" s="831">
        <v>3.1350001096725464</v>
      </c>
      <c r="J107" s="831">
        <v>2000</v>
      </c>
      <c r="K107" s="832">
        <v>6268</v>
      </c>
    </row>
    <row r="108" spans="1:11" ht="14.45" customHeight="1" x14ac:dyDescent="0.2">
      <c r="A108" s="821" t="s">
        <v>576</v>
      </c>
      <c r="B108" s="822" t="s">
        <v>577</v>
      </c>
      <c r="C108" s="825" t="s">
        <v>590</v>
      </c>
      <c r="D108" s="839" t="s">
        <v>591</v>
      </c>
      <c r="E108" s="825" t="s">
        <v>3399</v>
      </c>
      <c r="F108" s="839" t="s">
        <v>3400</v>
      </c>
      <c r="G108" s="825" t="s">
        <v>3511</v>
      </c>
      <c r="H108" s="825" t="s">
        <v>3512</v>
      </c>
      <c r="I108" s="831">
        <v>10.890000343322754</v>
      </c>
      <c r="J108" s="831">
        <v>4</v>
      </c>
      <c r="K108" s="832">
        <v>43.560001373291016</v>
      </c>
    </row>
    <row r="109" spans="1:11" ht="14.45" customHeight="1" x14ac:dyDescent="0.2">
      <c r="A109" s="821" t="s">
        <v>576</v>
      </c>
      <c r="B109" s="822" t="s">
        <v>577</v>
      </c>
      <c r="C109" s="825" t="s">
        <v>590</v>
      </c>
      <c r="D109" s="839" t="s">
        <v>591</v>
      </c>
      <c r="E109" s="825" t="s">
        <v>3399</v>
      </c>
      <c r="F109" s="839" t="s">
        <v>3400</v>
      </c>
      <c r="G109" s="825" t="s">
        <v>3513</v>
      </c>
      <c r="H109" s="825" t="s">
        <v>3514</v>
      </c>
      <c r="I109" s="831">
        <v>0.47249999642372131</v>
      </c>
      <c r="J109" s="831">
        <v>3200</v>
      </c>
      <c r="K109" s="832">
        <v>1514</v>
      </c>
    </row>
    <row r="110" spans="1:11" ht="14.45" customHeight="1" x14ac:dyDescent="0.2">
      <c r="A110" s="821" t="s">
        <v>576</v>
      </c>
      <c r="B110" s="822" t="s">
        <v>577</v>
      </c>
      <c r="C110" s="825" t="s">
        <v>590</v>
      </c>
      <c r="D110" s="839" t="s">
        <v>591</v>
      </c>
      <c r="E110" s="825" t="s">
        <v>3399</v>
      </c>
      <c r="F110" s="839" t="s">
        <v>3400</v>
      </c>
      <c r="G110" s="825" t="s">
        <v>3515</v>
      </c>
      <c r="H110" s="825" t="s">
        <v>3516</v>
      </c>
      <c r="I110" s="831">
        <v>1.9866666793823242</v>
      </c>
      <c r="J110" s="831">
        <v>1000</v>
      </c>
      <c r="K110" s="832">
        <v>1986</v>
      </c>
    </row>
    <row r="111" spans="1:11" ht="14.45" customHeight="1" x14ac:dyDescent="0.2">
      <c r="A111" s="821" t="s">
        <v>576</v>
      </c>
      <c r="B111" s="822" t="s">
        <v>577</v>
      </c>
      <c r="C111" s="825" t="s">
        <v>590</v>
      </c>
      <c r="D111" s="839" t="s">
        <v>591</v>
      </c>
      <c r="E111" s="825" t="s">
        <v>3399</v>
      </c>
      <c r="F111" s="839" t="s">
        <v>3400</v>
      </c>
      <c r="G111" s="825" t="s">
        <v>3517</v>
      </c>
      <c r="H111" s="825" t="s">
        <v>3518</v>
      </c>
      <c r="I111" s="831">
        <v>2.0466666221618652</v>
      </c>
      <c r="J111" s="831">
        <v>600</v>
      </c>
      <c r="K111" s="832">
        <v>1228</v>
      </c>
    </row>
    <row r="112" spans="1:11" ht="14.45" customHeight="1" x14ac:dyDescent="0.2">
      <c r="A112" s="821" t="s">
        <v>576</v>
      </c>
      <c r="B112" s="822" t="s">
        <v>577</v>
      </c>
      <c r="C112" s="825" t="s">
        <v>590</v>
      </c>
      <c r="D112" s="839" t="s">
        <v>591</v>
      </c>
      <c r="E112" s="825" t="s">
        <v>3399</v>
      </c>
      <c r="F112" s="839" t="s">
        <v>3400</v>
      </c>
      <c r="G112" s="825" t="s">
        <v>3519</v>
      </c>
      <c r="H112" s="825" t="s">
        <v>3520</v>
      </c>
      <c r="I112" s="831">
        <v>1.7999999523162842</v>
      </c>
      <c r="J112" s="831">
        <v>600</v>
      </c>
      <c r="K112" s="832">
        <v>1082.4000244140625</v>
      </c>
    </row>
    <row r="113" spans="1:11" ht="14.45" customHeight="1" x14ac:dyDescent="0.2">
      <c r="A113" s="821" t="s">
        <v>576</v>
      </c>
      <c r="B113" s="822" t="s">
        <v>577</v>
      </c>
      <c r="C113" s="825" t="s">
        <v>590</v>
      </c>
      <c r="D113" s="839" t="s">
        <v>591</v>
      </c>
      <c r="E113" s="825" t="s">
        <v>3399</v>
      </c>
      <c r="F113" s="839" t="s">
        <v>3400</v>
      </c>
      <c r="G113" s="825" t="s">
        <v>3521</v>
      </c>
      <c r="H113" s="825" t="s">
        <v>3522</v>
      </c>
      <c r="I113" s="831">
        <v>3.0699999332427979</v>
      </c>
      <c r="J113" s="831">
        <v>900</v>
      </c>
      <c r="K113" s="832">
        <v>2763</v>
      </c>
    </row>
    <row r="114" spans="1:11" ht="14.45" customHeight="1" x14ac:dyDescent="0.2">
      <c r="A114" s="821" t="s">
        <v>576</v>
      </c>
      <c r="B114" s="822" t="s">
        <v>577</v>
      </c>
      <c r="C114" s="825" t="s">
        <v>590</v>
      </c>
      <c r="D114" s="839" t="s">
        <v>591</v>
      </c>
      <c r="E114" s="825" t="s">
        <v>3399</v>
      </c>
      <c r="F114" s="839" t="s">
        <v>3400</v>
      </c>
      <c r="G114" s="825" t="s">
        <v>3523</v>
      </c>
      <c r="H114" s="825" t="s">
        <v>3524</v>
      </c>
      <c r="I114" s="831">
        <v>1.9299999475479126</v>
      </c>
      <c r="J114" s="831">
        <v>300</v>
      </c>
      <c r="K114" s="832">
        <v>579</v>
      </c>
    </row>
    <row r="115" spans="1:11" ht="14.45" customHeight="1" x14ac:dyDescent="0.2">
      <c r="A115" s="821" t="s">
        <v>576</v>
      </c>
      <c r="B115" s="822" t="s">
        <v>577</v>
      </c>
      <c r="C115" s="825" t="s">
        <v>590</v>
      </c>
      <c r="D115" s="839" t="s">
        <v>591</v>
      </c>
      <c r="E115" s="825" t="s">
        <v>3399</v>
      </c>
      <c r="F115" s="839" t="s">
        <v>3400</v>
      </c>
      <c r="G115" s="825" t="s">
        <v>3525</v>
      </c>
      <c r="H115" s="825" t="s">
        <v>3526</v>
      </c>
      <c r="I115" s="831">
        <v>3.0999999046325684</v>
      </c>
      <c r="J115" s="831">
        <v>300</v>
      </c>
      <c r="K115" s="832">
        <v>930</v>
      </c>
    </row>
    <row r="116" spans="1:11" ht="14.45" customHeight="1" x14ac:dyDescent="0.2">
      <c r="A116" s="821" t="s">
        <v>576</v>
      </c>
      <c r="B116" s="822" t="s">
        <v>577</v>
      </c>
      <c r="C116" s="825" t="s">
        <v>590</v>
      </c>
      <c r="D116" s="839" t="s">
        <v>591</v>
      </c>
      <c r="E116" s="825" t="s">
        <v>3399</v>
      </c>
      <c r="F116" s="839" t="s">
        <v>3400</v>
      </c>
      <c r="G116" s="825" t="s">
        <v>3527</v>
      </c>
      <c r="H116" s="825" t="s">
        <v>3528</v>
      </c>
      <c r="I116" s="831">
        <v>2.1633334159851074</v>
      </c>
      <c r="J116" s="831">
        <v>650</v>
      </c>
      <c r="K116" s="832">
        <v>1404.5</v>
      </c>
    </row>
    <row r="117" spans="1:11" ht="14.45" customHeight="1" x14ac:dyDescent="0.2">
      <c r="A117" s="821" t="s">
        <v>576</v>
      </c>
      <c r="B117" s="822" t="s">
        <v>577</v>
      </c>
      <c r="C117" s="825" t="s">
        <v>590</v>
      </c>
      <c r="D117" s="839" t="s">
        <v>591</v>
      </c>
      <c r="E117" s="825" t="s">
        <v>3399</v>
      </c>
      <c r="F117" s="839" t="s">
        <v>3400</v>
      </c>
      <c r="G117" s="825" t="s">
        <v>3529</v>
      </c>
      <c r="H117" s="825" t="s">
        <v>3530</v>
      </c>
      <c r="I117" s="831">
        <v>21.234999656677246</v>
      </c>
      <c r="J117" s="831">
        <v>100</v>
      </c>
      <c r="K117" s="832">
        <v>2123.5</v>
      </c>
    </row>
    <row r="118" spans="1:11" ht="14.45" customHeight="1" x14ac:dyDescent="0.2">
      <c r="A118" s="821" t="s">
        <v>576</v>
      </c>
      <c r="B118" s="822" t="s">
        <v>577</v>
      </c>
      <c r="C118" s="825" t="s">
        <v>590</v>
      </c>
      <c r="D118" s="839" t="s">
        <v>591</v>
      </c>
      <c r="E118" s="825" t="s">
        <v>3399</v>
      </c>
      <c r="F118" s="839" t="s">
        <v>3400</v>
      </c>
      <c r="G118" s="825" t="s">
        <v>3531</v>
      </c>
      <c r="H118" s="825" t="s">
        <v>3532</v>
      </c>
      <c r="I118" s="831">
        <v>3.6049998998641968</v>
      </c>
      <c r="J118" s="831">
        <v>300</v>
      </c>
      <c r="K118" s="832">
        <v>1081.3199768066406</v>
      </c>
    </row>
    <row r="119" spans="1:11" ht="14.45" customHeight="1" x14ac:dyDescent="0.2">
      <c r="A119" s="821" t="s">
        <v>576</v>
      </c>
      <c r="B119" s="822" t="s">
        <v>577</v>
      </c>
      <c r="C119" s="825" t="s">
        <v>590</v>
      </c>
      <c r="D119" s="839" t="s">
        <v>591</v>
      </c>
      <c r="E119" s="825" t="s">
        <v>3399</v>
      </c>
      <c r="F119" s="839" t="s">
        <v>3400</v>
      </c>
      <c r="G119" s="825" t="s">
        <v>3533</v>
      </c>
      <c r="H119" s="825" t="s">
        <v>3534</v>
      </c>
      <c r="I119" s="831">
        <v>22.972499370574951</v>
      </c>
      <c r="J119" s="831">
        <v>200</v>
      </c>
      <c r="K119" s="832">
        <v>4594.5</v>
      </c>
    </row>
    <row r="120" spans="1:11" ht="14.45" customHeight="1" x14ac:dyDescent="0.2">
      <c r="A120" s="821" t="s">
        <v>576</v>
      </c>
      <c r="B120" s="822" t="s">
        <v>577</v>
      </c>
      <c r="C120" s="825" t="s">
        <v>590</v>
      </c>
      <c r="D120" s="839" t="s">
        <v>591</v>
      </c>
      <c r="E120" s="825" t="s">
        <v>3535</v>
      </c>
      <c r="F120" s="839" t="s">
        <v>3536</v>
      </c>
      <c r="G120" s="825" t="s">
        <v>3537</v>
      </c>
      <c r="H120" s="825" t="s">
        <v>3538</v>
      </c>
      <c r="I120" s="831">
        <v>8.4683332443237305</v>
      </c>
      <c r="J120" s="831">
        <v>1200</v>
      </c>
      <c r="K120" s="832">
        <v>12194</v>
      </c>
    </row>
    <row r="121" spans="1:11" ht="14.45" customHeight="1" x14ac:dyDescent="0.2">
      <c r="A121" s="821" t="s">
        <v>576</v>
      </c>
      <c r="B121" s="822" t="s">
        <v>577</v>
      </c>
      <c r="C121" s="825" t="s">
        <v>590</v>
      </c>
      <c r="D121" s="839" t="s">
        <v>591</v>
      </c>
      <c r="E121" s="825" t="s">
        <v>3535</v>
      </c>
      <c r="F121" s="839" t="s">
        <v>3536</v>
      </c>
      <c r="G121" s="825" t="s">
        <v>3539</v>
      </c>
      <c r="H121" s="825" t="s">
        <v>3540</v>
      </c>
      <c r="I121" s="831">
        <v>16.700000762939453</v>
      </c>
      <c r="J121" s="831">
        <v>200</v>
      </c>
      <c r="K121" s="832">
        <v>3340</v>
      </c>
    </row>
    <row r="122" spans="1:11" ht="14.45" customHeight="1" x14ac:dyDescent="0.2">
      <c r="A122" s="821" t="s">
        <v>576</v>
      </c>
      <c r="B122" s="822" t="s">
        <v>577</v>
      </c>
      <c r="C122" s="825" t="s">
        <v>590</v>
      </c>
      <c r="D122" s="839" t="s">
        <v>591</v>
      </c>
      <c r="E122" s="825" t="s">
        <v>3541</v>
      </c>
      <c r="F122" s="839" t="s">
        <v>3542</v>
      </c>
      <c r="G122" s="825" t="s">
        <v>3543</v>
      </c>
      <c r="H122" s="825" t="s">
        <v>3544</v>
      </c>
      <c r="I122" s="831">
        <v>0.3033333420753479</v>
      </c>
      <c r="J122" s="831">
        <v>2000</v>
      </c>
      <c r="K122" s="832">
        <v>606</v>
      </c>
    </row>
    <row r="123" spans="1:11" ht="14.45" customHeight="1" x14ac:dyDescent="0.2">
      <c r="A123" s="821" t="s">
        <v>576</v>
      </c>
      <c r="B123" s="822" t="s">
        <v>577</v>
      </c>
      <c r="C123" s="825" t="s">
        <v>590</v>
      </c>
      <c r="D123" s="839" t="s">
        <v>591</v>
      </c>
      <c r="E123" s="825" t="s">
        <v>3541</v>
      </c>
      <c r="F123" s="839" t="s">
        <v>3542</v>
      </c>
      <c r="G123" s="825" t="s">
        <v>3545</v>
      </c>
      <c r="H123" s="825" t="s">
        <v>3546</v>
      </c>
      <c r="I123" s="831">
        <v>0.30000001192092896</v>
      </c>
      <c r="J123" s="831">
        <v>600</v>
      </c>
      <c r="K123" s="832">
        <v>180</v>
      </c>
    </row>
    <row r="124" spans="1:11" ht="14.45" customHeight="1" x14ac:dyDescent="0.2">
      <c r="A124" s="821" t="s">
        <v>576</v>
      </c>
      <c r="B124" s="822" t="s">
        <v>577</v>
      </c>
      <c r="C124" s="825" t="s">
        <v>590</v>
      </c>
      <c r="D124" s="839" t="s">
        <v>591</v>
      </c>
      <c r="E124" s="825" t="s">
        <v>3541</v>
      </c>
      <c r="F124" s="839" t="s">
        <v>3542</v>
      </c>
      <c r="G124" s="825" t="s">
        <v>3547</v>
      </c>
      <c r="H124" s="825" t="s">
        <v>3548</v>
      </c>
      <c r="I124" s="831">
        <v>0.30000001192092896</v>
      </c>
      <c r="J124" s="831">
        <v>200</v>
      </c>
      <c r="K124" s="832">
        <v>60</v>
      </c>
    </row>
    <row r="125" spans="1:11" ht="14.45" customHeight="1" x14ac:dyDescent="0.2">
      <c r="A125" s="821" t="s">
        <v>576</v>
      </c>
      <c r="B125" s="822" t="s">
        <v>577</v>
      </c>
      <c r="C125" s="825" t="s">
        <v>590</v>
      </c>
      <c r="D125" s="839" t="s">
        <v>591</v>
      </c>
      <c r="E125" s="825" t="s">
        <v>3541</v>
      </c>
      <c r="F125" s="839" t="s">
        <v>3542</v>
      </c>
      <c r="G125" s="825" t="s">
        <v>3549</v>
      </c>
      <c r="H125" s="825" t="s">
        <v>3550</v>
      </c>
      <c r="I125" s="831">
        <v>0.54571430172239033</v>
      </c>
      <c r="J125" s="831">
        <v>4300</v>
      </c>
      <c r="K125" s="832">
        <v>2343</v>
      </c>
    </row>
    <row r="126" spans="1:11" ht="14.45" customHeight="1" x14ac:dyDescent="0.2">
      <c r="A126" s="821" t="s">
        <v>576</v>
      </c>
      <c r="B126" s="822" t="s">
        <v>577</v>
      </c>
      <c r="C126" s="825" t="s">
        <v>590</v>
      </c>
      <c r="D126" s="839" t="s">
        <v>591</v>
      </c>
      <c r="E126" s="825" t="s">
        <v>3541</v>
      </c>
      <c r="F126" s="839" t="s">
        <v>3542</v>
      </c>
      <c r="G126" s="825" t="s">
        <v>3551</v>
      </c>
      <c r="H126" s="825" t="s">
        <v>3552</v>
      </c>
      <c r="I126" s="831">
        <v>1.7999999523162842</v>
      </c>
      <c r="J126" s="831">
        <v>1100</v>
      </c>
      <c r="K126" s="832">
        <v>1980</v>
      </c>
    </row>
    <row r="127" spans="1:11" ht="14.45" customHeight="1" x14ac:dyDescent="0.2">
      <c r="A127" s="821" t="s">
        <v>576</v>
      </c>
      <c r="B127" s="822" t="s">
        <v>577</v>
      </c>
      <c r="C127" s="825" t="s">
        <v>590</v>
      </c>
      <c r="D127" s="839" t="s">
        <v>591</v>
      </c>
      <c r="E127" s="825" t="s">
        <v>3553</v>
      </c>
      <c r="F127" s="839" t="s">
        <v>3554</v>
      </c>
      <c r="G127" s="825" t="s">
        <v>3555</v>
      </c>
      <c r="H127" s="825" t="s">
        <v>3556</v>
      </c>
      <c r="I127" s="831">
        <v>0.66571428094591412</v>
      </c>
      <c r="J127" s="831">
        <v>21000</v>
      </c>
      <c r="K127" s="832">
        <v>14280</v>
      </c>
    </row>
    <row r="128" spans="1:11" ht="14.45" customHeight="1" x14ac:dyDescent="0.2">
      <c r="A128" s="821" t="s">
        <v>576</v>
      </c>
      <c r="B128" s="822" t="s">
        <v>577</v>
      </c>
      <c r="C128" s="825" t="s">
        <v>590</v>
      </c>
      <c r="D128" s="839" t="s">
        <v>591</v>
      </c>
      <c r="E128" s="825" t="s">
        <v>3553</v>
      </c>
      <c r="F128" s="839" t="s">
        <v>3554</v>
      </c>
      <c r="G128" s="825" t="s">
        <v>3557</v>
      </c>
      <c r="H128" s="825" t="s">
        <v>3558</v>
      </c>
      <c r="I128" s="831">
        <v>0.69124999642372131</v>
      </c>
      <c r="J128" s="831">
        <v>19600</v>
      </c>
      <c r="K128" s="832">
        <v>13284</v>
      </c>
    </row>
    <row r="129" spans="1:11" ht="14.45" customHeight="1" x14ac:dyDescent="0.2">
      <c r="A129" s="821" t="s">
        <v>576</v>
      </c>
      <c r="B129" s="822" t="s">
        <v>577</v>
      </c>
      <c r="C129" s="825" t="s">
        <v>590</v>
      </c>
      <c r="D129" s="839" t="s">
        <v>591</v>
      </c>
      <c r="E129" s="825" t="s">
        <v>3553</v>
      </c>
      <c r="F129" s="839" t="s">
        <v>3554</v>
      </c>
      <c r="G129" s="825" t="s">
        <v>3559</v>
      </c>
      <c r="H129" s="825" t="s">
        <v>3560</v>
      </c>
      <c r="I129" s="831">
        <v>0.6849999874830246</v>
      </c>
      <c r="J129" s="831">
        <v>7000</v>
      </c>
      <c r="K129" s="832">
        <v>4780</v>
      </c>
    </row>
    <row r="130" spans="1:11" ht="14.45" customHeight="1" x14ac:dyDescent="0.2">
      <c r="A130" s="821" t="s">
        <v>576</v>
      </c>
      <c r="B130" s="822" t="s">
        <v>577</v>
      </c>
      <c r="C130" s="825" t="s">
        <v>590</v>
      </c>
      <c r="D130" s="839" t="s">
        <v>591</v>
      </c>
      <c r="E130" s="825" t="s">
        <v>3561</v>
      </c>
      <c r="F130" s="839" t="s">
        <v>3562</v>
      </c>
      <c r="G130" s="825" t="s">
        <v>3563</v>
      </c>
      <c r="H130" s="825" t="s">
        <v>3564</v>
      </c>
      <c r="I130" s="831">
        <v>13.189999580383301</v>
      </c>
      <c r="J130" s="831">
        <v>60</v>
      </c>
      <c r="K130" s="832">
        <v>791.4000244140625</v>
      </c>
    </row>
    <row r="131" spans="1:11" ht="14.45" customHeight="1" x14ac:dyDescent="0.2">
      <c r="A131" s="821" t="s">
        <v>576</v>
      </c>
      <c r="B131" s="822" t="s">
        <v>577</v>
      </c>
      <c r="C131" s="825" t="s">
        <v>3294</v>
      </c>
      <c r="D131" s="839" t="s">
        <v>3295</v>
      </c>
      <c r="E131" s="825" t="s">
        <v>3399</v>
      </c>
      <c r="F131" s="839" t="s">
        <v>3400</v>
      </c>
      <c r="G131" s="825" t="s">
        <v>3565</v>
      </c>
      <c r="H131" s="825" t="s">
        <v>3566</v>
      </c>
      <c r="I131" s="831">
        <v>11380.990234375</v>
      </c>
      <c r="J131" s="831">
        <v>3</v>
      </c>
      <c r="K131" s="832">
        <v>34142.970703125</v>
      </c>
    </row>
    <row r="132" spans="1:11" ht="14.45" customHeight="1" x14ac:dyDescent="0.2">
      <c r="A132" s="821" t="s">
        <v>576</v>
      </c>
      <c r="B132" s="822" t="s">
        <v>577</v>
      </c>
      <c r="C132" s="825" t="s">
        <v>3294</v>
      </c>
      <c r="D132" s="839" t="s">
        <v>3295</v>
      </c>
      <c r="E132" s="825" t="s">
        <v>3399</v>
      </c>
      <c r="F132" s="839" t="s">
        <v>3400</v>
      </c>
      <c r="G132" s="825" t="s">
        <v>3567</v>
      </c>
      <c r="H132" s="825" t="s">
        <v>3568</v>
      </c>
      <c r="I132" s="831">
        <v>11381</v>
      </c>
      <c r="J132" s="831">
        <v>2</v>
      </c>
      <c r="K132" s="832">
        <v>22761.990234375</v>
      </c>
    </row>
    <row r="133" spans="1:11" ht="14.45" customHeight="1" x14ac:dyDescent="0.2">
      <c r="A133" s="821" t="s">
        <v>576</v>
      </c>
      <c r="B133" s="822" t="s">
        <v>577</v>
      </c>
      <c r="C133" s="825" t="s">
        <v>3294</v>
      </c>
      <c r="D133" s="839" t="s">
        <v>3295</v>
      </c>
      <c r="E133" s="825" t="s">
        <v>3399</v>
      </c>
      <c r="F133" s="839" t="s">
        <v>3400</v>
      </c>
      <c r="G133" s="825" t="s">
        <v>3569</v>
      </c>
      <c r="H133" s="825" t="s">
        <v>3570</v>
      </c>
      <c r="I133" s="831">
        <v>11381</v>
      </c>
      <c r="J133" s="831">
        <v>2</v>
      </c>
      <c r="K133" s="832">
        <v>22761.990234375</v>
      </c>
    </row>
    <row r="134" spans="1:11" ht="14.45" customHeight="1" x14ac:dyDescent="0.2">
      <c r="A134" s="821" t="s">
        <v>576</v>
      </c>
      <c r="B134" s="822" t="s">
        <v>577</v>
      </c>
      <c r="C134" s="825" t="s">
        <v>3294</v>
      </c>
      <c r="D134" s="839" t="s">
        <v>3295</v>
      </c>
      <c r="E134" s="825" t="s">
        <v>3399</v>
      </c>
      <c r="F134" s="839" t="s">
        <v>3400</v>
      </c>
      <c r="G134" s="825" t="s">
        <v>3571</v>
      </c>
      <c r="H134" s="825" t="s">
        <v>3572</v>
      </c>
      <c r="I134" s="831">
        <v>13850.990234375</v>
      </c>
      <c r="J134" s="831">
        <v>2</v>
      </c>
      <c r="K134" s="832">
        <v>27701.98046875</v>
      </c>
    </row>
    <row r="135" spans="1:11" ht="14.45" customHeight="1" x14ac:dyDescent="0.2">
      <c r="A135" s="821" t="s">
        <v>576</v>
      </c>
      <c r="B135" s="822" t="s">
        <v>577</v>
      </c>
      <c r="C135" s="825" t="s">
        <v>3294</v>
      </c>
      <c r="D135" s="839" t="s">
        <v>3295</v>
      </c>
      <c r="E135" s="825" t="s">
        <v>3399</v>
      </c>
      <c r="F135" s="839" t="s">
        <v>3400</v>
      </c>
      <c r="G135" s="825" t="s">
        <v>3573</v>
      </c>
      <c r="H135" s="825" t="s">
        <v>3574</v>
      </c>
      <c r="I135" s="831">
        <v>13850.990234375</v>
      </c>
      <c r="J135" s="831">
        <v>3</v>
      </c>
      <c r="K135" s="832">
        <v>41552.970703125</v>
      </c>
    </row>
    <row r="136" spans="1:11" ht="14.45" customHeight="1" x14ac:dyDescent="0.2">
      <c r="A136" s="821" t="s">
        <v>576</v>
      </c>
      <c r="B136" s="822" t="s">
        <v>577</v>
      </c>
      <c r="C136" s="825" t="s">
        <v>3294</v>
      </c>
      <c r="D136" s="839" t="s">
        <v>3295</v>
      </c>
      <c r="E136" s="825" t="s">
        <v>3399</v>
      </c>
      <c r="F136" s="839" t="s">
        <v>3400</v>
      </c>
      <c r="G136" s="825" t="s">
        <v>3575</v>
      </c>
      <c r="H136" s="825" t="s">
        <v>3576</v>
      </c>
      <c r="I136" s="831">
        <v>13850.990234375</v>
      </c>
      <c r="J136" s="831">
        <v>2</v>
      </c>
      <c r="K136" s="832">
        <v>27701.98046875</v>
      </c>
    </row>
    <row r="137" spans="1:11" ht="14.45" customHeight="1" x14ac:dyDescent="0.2">
      <c r="A137" s="821" t="s">
        <v>576</v>
      </c>
      <c r="B137" s="822" t="s">
        <v>577</v>
      </c>
      <c r="C137" s="825" t="s">
        <v>3294</v>
      </c>
      <c r="D137" s="839" t="s">
        <v>3295</v>
      </c>
      <c r="E137" s="825" t="s">
        <v>3399</v>
      </c>
      <c r="F137" s="839" t="s">
        <v>3400</v>
      </c>
      <c r="G137" s="825" t="s">
        <v>3577</v>
      </c>
      <c r="H137" s="825" t="s">
        <v>3578</v>
      </c>
      <c r="I137" s="831">
        <v>66799.8984375</v>
      </c>
      <c r="J137" s="831">
        <v>6</v>
      </c>
      <c r="K137" s="832">
        <v>400799.390625</v>
      </c>
    </row>
    <row r="138" spans="1:11" ht="14.45" customHeight="1" x14ac:dyDescent="0.2">
      <c r="A138" s="821" t="s">
        <v>576</v>
      </c>
      <c r="B138" s="822" t="s">
        <v>577</v>
      </c>
      <c r="C138" s="825" t="s">
        <v>3294</v>
      </c>
      <c r="D138" s="839" t="s">
        <v>3295</v>
      </c>
      <c r="E138" s="825" t="s">
        <v>3399</v>
      </c>
      <c r="F138" s="839" t="s">
        <v>3400</v>
      </c>
      <c r="G138" s="825" t="s">
        <v>3579</v>
      </c>
      <c r="H138" s="825" t="s">
        <v>3580</v>
      </c>
      <c r="I138" s="831">
        <v>66799.8984375</v>
      </c>
      <c r="J138" s="831">
        <v>3</v>
      </c>
      <c r="K138" s="832">
        <v>200399.6953125</v>
      </c>
    </row>
    <row r="139" spans="1:11" ht="14.45" customHeight="1" x14ac:dyDescent="0.2">
      <c r="A139" s="821" t="s">
        <v>576</v>
      </c>
      <c r="B139" s="822" t="s">
        <v>577</v>
      </c>
      <c r="C139" s="825" t="s">
        <v>3294</v>
      </c>
      <c r="D139" s="839" t="s">
        <v>3295</v>
      </c>
      <c r="E139" s="825" t="s">
        <v>3535</v>
      </c>
      <c r="F139" s="839" t="s">
        <v>3536</v>
      </c>
      <c r="G139" s="825" t="s">
        <v>3581</v>
      </c>
      <c r="H139" s="825" t="s">
        <v>3582</v>
      </c>
      <c r="I139" s="831">
        <v>1652.8599853515625</v>
      </c>
      <c r="J139" s="831">
        <v>4</v>
      </c>
      <c r="K139" s="832">
        <v>6611.4400634765625</v>
      </c>
    </row>
    <row r="140" spans="1:11" ht="14.45" customHeight="1" x14ac:dyDescent="0.2">
      <c r="A140" s="821" t="s">
        <v>576</v>
      </c>
      <c r="B140" s="822" t="s">
        <v>577</v>
      </c>
      <c r="C140" s="825" t="s">
        <v>595</v>
      </c>
      <c r="D140" s="839" t="s">
        <v>596</v>
      </c>
      <c r="E140" s="825" t="s">
        <v>3311</v>
      </c>
      <c r="F140" s="839" t="s">
        <v>3312</v>
      </c>
      <c r="G140" s="825" t="s">
        <v>3583</v>
      </c>
      <c r="H140" s="825" t="s">
        <v>3584</v>
      </c>
      <c r="I140" s="831">
        <v>4.0999999046325684</v>
      </c>
      <c r="J140" s="831">
        <v>20</v>
      </c>
      <c r="K140" s="832">
        <v>82</v>
      </c>
    </row>
    <row r="141" spans="1:11" ht="14.45" customHeight="1" x14ac:dyDescent="0.2">
      <c r="A141" s="821" t="s">
        <v>576</v>
      </c>
      <c r="B141" s="822" t="s">
        <v>577</v>
      </c>
      <c r="C141" s="825" t="s">
        <v>595</v>
      </c>
      <c r="D141" s="839" t="s">
        <v>596</v>
      </c>
      <c r="E141" s="825" t="s">
        <v>3311</v>
      </c>
      <c r="F141" s="839" t="s">
        <v>3312</v>
      </c>
      <c r="G141" s="825" t="s">
        <v>3321</v>
      </c>
      <c r="H141" s="825" t="s">
        <v>3322</v>
      </c>
      <c r="I141" s="831">
        <v>6.25</v>
      </c>
      <c r="J141" s="831">
        <v>20</v>
      </c>
      <c r="K141" s="832">
        <v>125</v>
      </c>
    </row>
    <row r="142" spans="1:11" ht="14.45" customHeight="1" x14ac:dyDescent="0.2">
      <c r="A142" s="821" t="s">
        <v>576</v>
      </c>
      <c r="B142" s="822" t="s">
        <v>577</v>
      </c>
      <c r="C142" s="825" t="s">
        <v>595</v>
      </c>
      <c r="D142" s="839" t="s">
        <v>596</v>
      </c>
      <c r="E142" s="825" t="s">
        <v>3311</v>
      </c>
      <c r="F142" s="839" t="s">
        <v>3312</v>
      </c>
      <c r="G142" s="825" t="s">
        <v>3323</v>
      </c>
      <c r="H142" s="825" t="s">
        <v>3324</v>
      </c>
      <c r="I142" s="831">
        <v>0.97000002861022949</v>
      </c>
      <c r="J142" s="831">
        <v>100</v>
      </c>
      <c r="K142" s="832">
        <v>97</v>
      </c>
    </row>
    <row r="143" spans="1:11" ht="14.45" customHeight="1" x14ac:dyDescent="0.2">
      <c r="A143" s="821" t="s">
        <v>576</v>
      </c>
      <c r="B143" s="822" t="s">
        <v>577</v>
      </c>
      <c r="C143" s="825" t="s">
        <v>595</v>
      </c>
      <c r="D143" s="839" t="s">
        <v>596</v>
      </c>
      <c r="E143" s="825" t="s">
        <v>3311</v>
      </c>
      <c r="F143" s="839" t="s">
        <v>3312</v>
      </c>
      <c r="G143" s="825" t="s">
        <v>3327</v>
      </c>
      <c r="H143" s="825" t="s">
        <v>3328</v>
      </c>
      <c r="I143" s="831">
        <v>0.4699999988079071</v>
      </c>
      <c r="J143" s="831">
        <v>100</v>
      </c>
      <c r="K143" s="832">
        <v>47</v>
      </c>
    </row>
    <row r="144" spans="1:11" ht="14.45" customHeight="1" x14ac:dyDescent="0.2">
      <c r="A144" s="821" t="s">
        <v>576</v>
      </c>
      <c r="B144" s="822" t="s">
        <v>577</v>
      </c>
      <c r="C144" s="825" t="s">
        <v>595</v>
      </c>
      <c r="D144" s="839" t="s">
        <v>596</v>
      </c>
      <c r="E144" s="825" t="s">
        <v>3311</v>
      </c>
      <c r="F144" s="839" t="s">
        <v>3312</v>
      </c>
      <c r="G144" s="825" t="s">
        <v>3329</v>
      </c>
      <c r="H144" s="825" t="s">
        <v>3330</v>
      </c>
      <c r="I144" s="831">
        <v>1.1699999570846558</v>
      </c>
      <c r="J144" s="831">
        <v>50</v>
      </c>
      <c r="K144" s="832">
        <v>58.5</v>
      </c>
    </row>
    <row r="145" spans="1:11" ht="14.45" customHeight="1" x14ac:dyDescent="0.2">
      <c r="A145" s="821" t="s">
        <v>576</v>
      </c>
      <c r="B145" s="822" t="s">
        <v>577</v>
      </c>
      <c r="C145" s="825" t="s">
        <v>595</v>
      </c>
      <c r="D145" s="839" t="s">
        <v>596</v>
      </c>
      <c r="E145" s="825" t="s">
        <v>3311</v>
      </c>
      <c r="F145" s="839" t="s">
        <v>3312</v>
      </c>
      <c r="G145" s="825" t="s">
        <v>3585</v>
      </c>
      <c r="H145" s="825" t="s">
        <v>3586</v>
      </c>
      <c r="I145" s="831">
        <v>766.6400146484375</v>
      </c>
      <c r="J145" s="831">
        <v>1</v>
      </c>
      <c r="K145" s="832">
        <v>766.6400146484375</v>
      </c>
    </row>
    <row r="146" spans="1:11" ht="14.45" customHeight="1" x14ac:dyDescent="0.2">
      <c r="A146" s="821" t="s">
        <v>576</v>
      </c>
      <c r="B146" s="822" t="s">
        <v>577</v>
      </c>
      <c r="C146" s="825" t="s">
        <v>595</v>
      </c>
      <c r="D146" s="839" t="s">
        <v>596</v>
      </c>
      <c r="E146" s="825" t="s">
        <v>3311</v>
      </c>
      <c r="F146" s="839" t="s">
        <v>3312</v>
      </c>
      <c r="G146" s="825" t="s">
        <v>3587</v>
      </c>
      <c r="H146" s="825" t="s">
        <v>3588</v>
      </c>
      <c r="I146" s="831">
        <v>124.19999694824219</v>
      </c>
      <c r="J146" s="831">
        <v>10</v>
      </c>
      <c r="K146" s="832">
        <v>1242</v>
      </c>
    </row>
    <row r="147" spans="1:11" ht="14.45" customHeight="1" x14ac:dyDescent="0.2">
      <c r="A147" s="821" t="s">
        <v>576</v>
      </c>
      <c r="B147" s="822" t="s">
        <v>577</v>
      </c>
      <c r="C147" s="825" t="s">
        <v>595</v>
      </c>
      <c r="D147" s="839" t="s">
        <v>596</v>
      </c>
      <c r="E147" s="825" t="s">
        <v>3311</v>
      </c>
      <c r="F147" s="839" t="s">
        <v>3312</v>
      </c>
      <c r="G147" s="825" t="s">
        <v>3589</v>
      </c>
      <c r="H147" s="825" t="s">
        <v>3590</v>
      </c>
      <c r="I147" s="831">
        <v>26.020000457763672</v>
      </c>
      <c r="J147" s="831">
        <v>100</v>
      </c>
      <c r="K147" s="832">
        <v>2601.510009765625</v>
      </c>
    </row>
    <row r="148" spans="1:11" ht="14.45" customHeight="1" x14ac:dyDescent="0.2">
      <c r="A148" s="821" t="s">
        <v>576</v>
      </c>
      <c r="B148" s="822" t="s">
        <v>577</v>
      </c>
      <c r="C148" s="825" t="s">
        <v>595</v>
      </c>
      <c r="D148" s="839" t="s">
        <v>596</v>
      </c>
      <c r="E148" s="825" t="s">
        <v>3311</v>
      </c>
      <c r="F148" s="839" t="s">
        <v>3312</v>
      </c>
      <c r="G148" s="825" t="s">
        <v>3591</v>
      </c>
      <c r="H148" s="825" t="s">
        <v>3592</v>
      </c>
      <c r="I148" s="831">
        <v>61.560001373291016</v>
      </c>
      <c r="J148" s="831">
        <v>5</v>
      </c>
      <c r="K148" s="832">
        <v>307.79998779296875</v>
      </c>
    </row>
    <row r="149" spans="1:11" ht="14.45" customHeight="1" x14ac:dyDescent="0.2">
      <c r="A149" s="821" t="s">
        <v>576</v>
      </c>
      <c r="B149" s="822" t="s">
        <v>577</v>
      </c>
      <c r="C149" s="825" t="s">
        <v>595</v>
      </c>
      <c r="D149" s="839" t="s">
        <v>596</v>
      </c>
      <c r="E149" s="825" t="s">
        <v>3311</v>
      </c>
      <c r="F149" s="839" t="s">
        <v>3312</v>
      </c>
      <c r="G149" s="825" t="s">
        <v>3365</v>
      </c>
      <c r="H149" s="825" t="s">
        <v>3366</v>
      </c>
      <c r="I149" s="831">
        <v>2.059999942779541</v>
      </c>
      <c r="J149" s="831">
        <v>50</v>
      </c>
      <c r="K149" s="832">
        <v>103</v>
      </c>
    </row>
    <row r="150" spans="1:11" ht="14.45" customHeight="1" x14ac:dyDescent="0.2">
      <c r="A150" s="821" t="s">
        <v>576</v>
      </c>
      <c r="B150" s="822" t="s">
        <v>577</v>
      </c>
      <c r="C150" s="825" t="s">
        <v>595</v>
      </c>
      <c r="D150" s="839" t="s">
        <v>596</v>
      </c>
      <c r="E150" s="825" t="s">
        <v>3311</v>
      </c>
      <c r="F150" s="839" t="s">
        <v>3312</v>
      </c>
      <c r="G150" s="825" t="s">
        <v>3367</v>
      </c>
      <c r="H150" s="825" t="s">
        <v>3368</v>
      </c>
      <c r="I150" s="831">
        <v>3.3599998950958252</v>
      </c>
      <c r="J150" s="831">
        <v>50</v>
      </c>
      <c r="K150" s="832">
        <v>168</v>
      </c>
    </row>
    <row r="151" spans="1:11" ht="14.45" customHeight="1" x14ac:dyDescent="0.2">
      <c r="A151" s="821" t="s">
        <v>576</v>
      </c>
      <c r="B151" s="822" t="s">
        <v>577</v>
      </c>
      <c r="C151" s="825" t="s">
        <v>595</v>
      </c>
      <c r="D151" s="839" t="s">
        <v>596</v>
      </c>
      <c r="E151" s="825" t="s">
        <v>3311</v>
      </c>
      <c r="F151" s="839" t="s">
        <v>3312</v>
      </c>
      <c r="G151" s="825" t="s">
        <v>3369</v>
      </c>
      <c r="H151" s="825" t="s">
        <v>3370</v>
      </c>
      <c r="I151" s="831">
        <v>5.880000114440918</v>
      </c>
      <c r="J151" s="831">
        <v>50</v>
      </c>
      <c r="K151" s="832">
        <v>294</v>
      </c>
    </row>
    <row r="152" spans="1:11" ht="14.45" customHeight="1" x14ac:dyDescent="0.2">
      <c r="A152" s="821" t="s">
        <v>576</v>
      </c>
      <c r="B152" s="822" t="s">
        <v>577</v>
      </c>
      <c r="C152" s="825" t="s">
        <v>595</v>
      </c>
      <c r="D152" s="839" t="s">
        <v>596</v>
      </c>
      <c r="E152" s="825" t="s">
        <v>3311</v>
      </c>
      <c r="F152" s="839" t="s">
        <v>3312</v>
      </c>
      <c r="G152" s="825" t="s">
        <v>3373</v>
      </c>
      <c r="H152" s="825" t="s">
        <v>3374</v>
      </c>
      <c r="I152" s="831">
        <v>19.319999694824219</v>
      </c>
      <c r="J152" s="831">
        <v>24</v>
      </c>
      <c r="K152" s="832">
        <v>463.67999267578125</v>
      </c>
    </row>
    <row r="153" spans="1:11" ht="14.45" customHeight="1" x14ac:dyDescent="0.2">
      <c r="A153" s="821" t="s">
        <v>576</v>
      </c>
      <c r="B153" s="822" t="s">
        <v>577</v>
      </c>
      <c r="C153" s="825" t="s">
        <v>595</v>
      </c>
      <c r="D153" s="839" t="s">
        <v>596</v>
      </c>
      <c r="E153" s="825" t="s">
        <v>3311</v>
      </c>
      <c r="F153" s="839" t="s">
        <v>3312</v>
      </c>
      <c r="G153" s="825" t="s">
        <v>3393</v>
      </c>
      <c r="H153" s="825" t="s">
        <v>3394</v>
      </c>
      <c r="I153" s="831">
        <v>0.69000002145767214</v>
      </c>
      <c r="J153" s="831">
        <v>280</v>
      </c>
      <c r="K153" s="832">
        <v>192.60000038146973</v>
      </c>
    </row>
    <row r="154" spans="1:11" ht="14.45" customHeight="1" x14ac:dyDescent="0.2">
      <c r="A154" s="821" t="s">
        <v>576</v>
      </c>
      <c r="B154" s="822" t="s">
        <v>577</v>
      </c>
      <c r="C154" s="825" t="s">
        <v>595</v>
      </c>
      <c r="D154" s="839" t="s">
        <v>596</v>
      </c>
      <c r="E154" s="825" t="s">
        <v>3311</v>
      </c>
      <c r="F154" s="839" t="s">
        <v>3312</v>
      </c>
      <c r="G154" s="825" t="s">
        <v>3395</v>
      </c>
      <c r="H154" s="825" t="s">
        <v>3396</v>
      </c>
      <c r="I154" s="831">
        <v>30.5</v>
      </c>
      <c r="J154" s="831">
        <v>1</v>
      </c>
      <c r="K154" s="832">
        <v>30.5</v>
      </c>
    </row>
    <row r="155" spans="1:11" ht="14.45" customHeight="1" x14ac:dyDescent="0.2">
      <c r="A155" s="821" t="s">
        <v>576</v>
      </c>
      <c r="B155" s="822" t="s">
        <v>577</v>
      </c>
      <c r="C155" s="825" t="s">
        <v>595</v>
      </c>
      <c r="D155" s="839" t="s">
        <v>596</v>
      </c>
      <c r="E155" s="825" t="s">
        <v>3311</v>
      </c>
      <c r="F155" s="839" t="s">
        <v>3312</v>
      </c>
      <c r="G155" s="825" t="s">
        <v>3397</v>
      </c>
      <c r="H155" s="825" t="s">
        <v>3398</v>
      </c>
      <c r="I155" s="831">
        <v>30.328333218892414</v>
      </c>
      <c r="J155" s="831">
        <v>48</v>
      </c>
      <c r="K155" s="832">
        <v>1457.5599975585938</v>
      </c>
    </row>
    <row r="156" spans="1:11" ht="14.45" customHeight="1" x14ac:dyDescent="0.2">
      <c r="A156" s="821" t="s">
        <v>576</v>
      </c>
      <c r="B156" s="822" t="s">
        <v>577</v>
      </c>
      <c r="C156" s="825" t="s">
        <v>595</v>
      </c>
      <c r="D156" s="839" t="s">
        <v>596</v>
      </c>
      <c r="E156" s="825" t="s">
        <v>3399</v>
      </c>
      <c r="F156" s="839" t="s">
        <v>3400</v>
      </c>
      <c r="G156" s="825" t="s">
        <v>3411</v>
      </c>
      <c r="H156" s="825" t="s">
        <v>3412</v>
      </c>
      <c r="I156" s="831">
        <v>1.1666666405896345E-2</v>
      </c>
      <c r="J156" s="831">
        <v>400</v>
      </c>
      <c r="K156" s="832">
        <v>4.2000000178813934</v>
      </c>
    </row>
    <row r="157" spans="1:11" ht="14.45" customHeight="1" x14ac:dyDescent="0.2">
      <c r="A157" s="821" t="s">
        <v>576</v>
      </c>
      <c r="B157" s="822" t="s">
        <v>577</v>
      </c>
      <c r="C157" s="825" t="s">
        <v>595</v>
      </c>
      <c r="D157" s="839" t="s">
        <v>596</v>
      </c>
      <c r="E157" s="825" t="s">
        <v>3399</v>
      </c>
      <c r="F157" s="839" t="s">
        <v>3400</v>
      </c>
      <c r="G157" s="825" t="s">
        <v>3415</v>
      </c>
      <c r="H157" s="825" t="s">
        <v>3416</v>
      </c>
      <c r="I157" s="831">
        <v>4.3600001335144043</v>
      </c>
      <c r="J157" s="831">
        <v>300</v>
      </c>
      <c r="K157" s="832">
        <v>1306.800048828125</v>
      </c>
    </row>
    <row r="158" spans="1:11" ht="14.45" customHeight="1" x14ac:dyDescent="0.2">
      <c r="A158" s="821" t="s">
        <v>576</v>
      </c>
      <c r="B158" s="822" t="s">
        <v>577</v>
      </c>
      <c r="C158" s="825" t="s">
        <v>595</v>
      </c>
      <c r="D158" s="839" t="s">
        <v>596</v>
      </c>
      <c r="E158" s="825" t="s">
        <v>3399</v>
      </c>
      <c r="F158" s="839" t="s">
        <v>3400</v>
      </c>
      <c r="G158" s="825" t="s">
        <v>3593</v>
      </c>
      <c r="H158" s="825" t="s">
        <v>3594</v>
      </c>
      <c r="I158" s="831">
        <v>17.979999542236328</v>
      </c>
      <c r="J158" s="831">
        <v>20</v>
      </c>
      <c r="K158" s="832">
        <v>359.60000610351563</v>
      </c>
    </row>
    <row r="159" spans="1:11" ht="14.45" customHeight="1" x14ac:dyDescent="0.2">
      <c r="A159" s="821" t="s">
        <v>576</v>
      </c>
      <c r="B159" s="822" t="s">
        <v>577</v>
      </c>
      <c r="C159" s="825" t="s">
        <v>595</v>
      </c>
      <c r="D159" s="839" t="s">
        <v>596</v>
      </c>
      <c r="E159" s="825" t="s">
        <v>3399</v>
      </c>
      <c r="F159" s="839" t="s">
        <v>3400</v>
      </c>
      <c r="G159" s="825" t="s">
        <v>3595</v>
      </c>
      <c r="H159" s="825" t="s">
        <v>3596</v>
      </c>
      <c r="I159" s="831">
        <v>3.1500000953674316</v>
      </c>
      <c r="J159" s="831">
        <v>14</v>
      </c>
      <c r="K159" s="832">
        <v>44.100000381469727</v>
      </c>
    </row>
    <row r="160" spans="1:11" ht="14.45" customHeight="1" x14ac:dyDescent="0.2">
      <c r="A160" s="821" t="s">
        <v>576</v>
      </c>
      <c r="B160" s="822" t="s">
        <v>577</v>
      </c>
      <c r="C160" s="825" t="s">
        <v>595</v>
      </c>
      <c r="D160" s="839" t="s">
        <v>596</v>
      </c>
      <c r="E160" s="825" t="s">
        <v>3399</v>
      </c>
      <c r="F160" s="839" t="s">
        <v>3400</v>
      </c>
      <c r="G160" s="825" t="s">
        <v>3597</v>
      </c>
      <c r="H160" s="825" t="s">
        <v>3598</v>
      </c>
      <c r="I160" s="831">
        <v>11.734999656677246</v>
      </c>
      <c r="J160" s="831">
        <v>6</v>
      </c>
      <c r="K160" s="832">
        <v>70.409999847412109</v>
      </c>
    </row>
    <row r="161" spans="1:11" ht="14.45" customHeight="1" x14ac:dyDescent="0.2">
      <c r="A161" s="821" t="s">
        <v>576</v>
      </c>
      <c r="B161" s="822" t="s">
        <v>577</v>
      </c>
      <c r="C161" s="825" t="s">
        <v>595</v>
      </c>
      <c r="D161" s="839" t="s">
        <v>596</v>
      </c>
      <c r="E161" s="825" t="s">
        <v>3399</v>
      </c>
      <c r="F161" s="839" t="s">
        <v>3400</v>
      </c>
      <c r="G161" s="825" t="s">
        <v>3453</v>
      </c>
      <c r="H161" s="825" t="s">
        <v>3454</v>
      </c>
      <c r="I161" s="831">
        <v>13.310000419616699</v>
      </c>
      <c r="J161" s="831">
        <v>3</v>
      </c>
      <c r="K161" s="832">
        <v>39.930000305175781</v>
      </c>
    </row>
    <row r="162" spans="1:11" ht="14.45" customHeight="1" x14ac:dyDescent="0.2">
      <c r="A162" s="821" t="s">
        <v>576</v>
      </c>
      <c r="B162" s="822" t="s">
        <v>577</v>
      </c>
      <c r="C162" s="825" t="s">
        <v>595</v>
      </c>
      <c r="D162" s="839" t="s">
        <v>596</v>
      </c>
      <c r="E162" s="825" t="s">
        <v>3399</v>
      </c>
      <c r="F162" s="839" t="s">
        <v>3400</v>
      </c>
      <c r="G162" s="825" t="s">
        <v>3599</v>
      </c>
      <c r="H162" s="825" t="s">
        <v>3600</v>
      </c>
      <c r="I162" s="831">
        <v>1.5</v>
      </c>
      <c r="J162" s="831">
        <v>50</v>
      </c>
      <c r="K162" s="832">
        <v>75</v>
      </c>
    </row>
    <row r="163" spans="1:11" ht="14.45" customHeight="1" x14ac:dyDescent="0.2">
      <c r="A163" s="821" t="s">
        <v>576</v>
      </c>
      <c r="B163" s="822" t="s">
        <v>577</v>
      </c>
      <c r="C163" s="825" t="s">
        <v>595</v>
      </c>
      <c r="D163" s="839" t="s">
        <v>596</v>
      </c>
      <c r="E163" s="825" t="s">
        <v>3399</v>
      </c>
      <c r="F163" s="839" t="s">
        <v>3400</v>
      </c>
      <c r="G163" s="825" t="s">
        <v>3459</v>
      </c>
      <c r="H163" s="825" t="s">
        <v>3460</v>
      </c>
      <c r="I163" s="831">
        <v>9.1999998092651367</v>
      </c>
      <c r="J163" s="831">
        <v>150</v>
      </c>
      <c r="K163" s="832">
        <v>1380</v>
      </c>
    </row>
    <row r="164" spans="1:11" ht="14.45" customHeight="1" x14ac:dyDescent="0.2">
      <c r="A164" s="821" t="s">
        <v>576</v>
      </c>
      <c r="B164" s="822" t="s">
        <v>577</v>
      </c>
      <c r="C164" s="825" t="s">
        <v>595</v>
      </c>
      <c r="D164" s="839" t="s">
        <v>596</v>
      </c>
      <c r="E164" s="825" t="s">
        <v>3399</v>
      </c>
      <c r="F164" s="839" t="s">
        <v>3400</v>
      </c>
      <c r="G164" s="825" t="s">
        <v>3465</v>
      </c>
      <c r="H164" s="825" t="s">
        <v>3466</v>
      </c>
      <c r="I164" s="831">
        <v>172.5</v>
      </c>
      <c r="J164" s="831">
        <v>1</v>
      </c>
      <c r="K164" s="832">
        <v>172.5</v>
      </c>
    </row>
    <row r="165" spans="1:11" ht="14.45" customHeight="1" x14ac:dyDescent="0.2">
      <c r="A165" s="821" t="s">
        <v>576</v>
      </c>
      <c r="B165" s="822" t="s">
        <v>577</v>
      </c>
      <c r="C165" s="825" t="s">
        <v>595</v>
      </c>
      <c r="D165" s="839" t="s">
        <v>596</v>
      </c>
      <c r="E165" s="825" t="s">
        <v>3399</v>
      </c>
      <c r="F165" s="839" t="s">
        <v>3400</v>
      </c>
      <c r="G165" s="825" t="s">
        <v>3515</v>
      </c>
      <c r="H165" s="825" t="s">
        <v>3516</v>
      </c>
      <c r="I165" s="831">
        <v>1.9840000152587891</v>
      </c>
      <c r="J165" s="831">
        <v>400</v>
      </c>
      <c r="K165" s="832">
        <v>793.5</v>
      </c>
    </row>
    <row r="166" spans="1:11" ht="14.45" customHeight="1" x14ac:dyDescent="0.2">
      <c r="A166" s="821" t="s">
        <v>576</v>
      </c>
      <c r="B166" s="822" t="s">
        <v>577</v>
      </c>
      <c r="C166" s="825" t="s">
        <v>595</v>
      </c>
      <c r="D166" s="839" t="s">
        <v>596</v>
      </c>
      <c r="E166" s="825" t="s">
        <v>3399</v>
      </c>
      <c r="F166" s="839" t="s">
        <v>3400</v>
      </c>
      <c r="G166" s="825" t="s">
        <v>3517</v>
      </c>
      <c r="H166" s="825" t="s">
        <v>3518</v>
      </c>
      <c r="I166" s="831">
        <v>2.0459999561309816</v>
      </c>
      <c r="J166" s="831">
        <v>300</v>
      </c>
      <c r="K166" s="832">
        <v>613.5</v>
      </c>
    </row>
    <row r="167" spans="1:11" ht="14.45" customHeight="1" x14ac:dyDescent="0.2">
      <c r="A167" s="821" t="s">
        <v>576</v>
      </c>
      <c r="B167" s="822" t="s">
        <v>577</v>
      </c>
      <c r="C167" s="825" t="s">
        <v>595</v>
      </c>
      <c r="D167" s="839" t="s">
        <v>596</v>
      </c>
      <c r="E167" s="825" t="s">
        <v>3399</v>
      </c>
      <c r="F167" s="839" t="s">
        <v>3400</v>
      </c>
      <c r="G167" s="825" t="s">
        <v>3523</v>
      </c>
      <c r="H167" s="825" t="s">
        <v>3524</v>
      </c>
      <c r="I167" s="831">
        <v>1.9266666173934937</v>
      </c>
      <c r="J167" s="831">
        <v>200</v>
      </c>
      <c r="K167" s="832">
        <v>385</v>
      </c>
    </row>
    <row r="168" spans="1:11" ht="14.45" customHeight="1" x14ac:dyDescent="0.2">
      <c r="A168" s="821" t="s">
        <v>576</v>
      </c>
      <c r="B168" s="822" t="s">
        <v>577</v>
      </c>
      <c r="C168" s="825" t="s">
        <v>595</v>
      </c>
      <c r="D168" s="839" t="s">
        <v>596</v>
      </c>
      <c r="E168" s="825" t="s">
        <v>3399</v>
      </c>
      <c r="F168" s="839" t="s">
        <v>3400</v>
      </c>
      <c r="G168" s="825" t="s">
        <v>3525</v>
      </c>
      <c r="H168" s="825" t="s">
        <v>3526</v>
      </c>
      <c r="I168" s="831">
        <v>3.0966665744781494</v>
      </c>
      <c r="J168" s="831">
        <v>400</v>
      </c>
      <c r="K168" s="832">
        <v>1239</v>
      </c>
    </row>
    <row r="169" spans="1:11" ht="14.45" customHeight="1" x14ac:dyDescent="0.2">
      <c r="A169" s="821" t="s">
        <v>576</v>
      </c>
      <c r="B169" s="822" t="s">
        <v>577</v>
      </c>
      <c r="C169" s="825" t="s">
        <v>595</v>
      </c>
      <c r="D169" s="839" t="s">
        <v>596</v>
      </c>
      <c r="E169" s="825" t="s">
        <v>3399</v>
      </c>
      <c r="F169" s="839" t="s">
        <v>3400</v>
      </c>
      <c r="G169" s="825" t="s">
        <v>3527</v>
      </c>
      <c r="H169" s="825" t="s">
        <v>3528</v>
      </c>
      <c r="I169" s="831">
        <v>2.1700000762939453</v>
      </c>
      <c r="J169" s="831">
        <v>300</v>
      </c>
      <c r="K169" s="832">
        <v>651</v>
      </c>
    </row>
    <row r="170" spans="1:11" ht="14.45" customHeight="1" x14ac:dyDescent="0.2">
      <c r="A170" s="821" t="s">
        <v>576</v>
      </c>
      <c r="B170" s="822" t="s">
        <v>577</v>
      </c>
      <c r="C170" s="825" t="s">
        <v>595</v>
      </c>
      <c r="D170" s="839" t="s">
        <v>596</v>
      </c>
      <c r="E170" s="825" t="s">
        <v>3399</v>
      </c>
      <c r="F170" s="839" t="s">
        <v>3400</v>
      </c>
      <c r="G170" s="825" t="s">
        <v>3533</v>
      </c>
      <c r="H170" s="825" t="s">
        <v>3534</v>
      </c>
      <c r="I170" s="831">
        <v>23.469999313354492</v>
      </c>
      <c r="J170" s="831">
        <v>36</v>
      </c>
      <c r="K170" s="832">
        <v>844.91998291015625</v>
      </c>
    </row>
    <row r="171" spans="1:11" ht="14.45" customHeight="1" x14ac:dyDescent="0.2">
      <c r="A171" s="821" t="s">
        <v>576</v>
      </c>
      <c r="B171" s="822" t="s">
        <v>577</v>
      </c>
      <c r="C171" s="825" t="s">
        <v>595</v>
      </c>
      <c r="D171" s="839" t="s">
        <v>596</v>
      </c>
      <c r="E171" s="825" t="s">
        <v>3541</v>
      </c>
      <c r="F171" s="839" t="s">
        <v>3542</v>
      </c>
      <c r="G171" s="825" t="s">
        <v>3551</v>
      </c>
      <c r="H171" s="825" t="s">
        <v>3552</v>
      </c>
      <c r="I171" s="831">
        <v>1.7999999523162842</v>
      </c>
      <c r="J171" s="831">
        <v>100</v>
      </c>
      <c r="K171" s="832">
        <v>180</v>
      </c>
    </row>
    <row r="172" spans="1:11" ht="14.45" customHeight="1" x14ac:dyDescent="0.2">
      <c r="A172" s="821" t="s">
        <v>576</v>
      </c>
      <c r="B172" s="822" t="s">
        <v>577</v>
      </c>
      <c r="C172" s="825" t="s">
        <v>595</v>
      </c>
      <c r="D172" s="839" t="s">
        <v>596</v>
      </c>
      <c r="E172" s="825" t="s">
        <v>3553</v>
      </c>
      <c r="F172" s="839" t="s">
        <v>3554</v>
      </c>
      <c r="G172" s="825" t="s">
        <v>3601</v>
      </c>
      <c r="H172" s="825" t="s">
        <v>3602</v>
      </c>
      <c r="I172" s="831">
        <v>7.0199999809265137</v>
      </c>
      <c r="J172" s="831">
        <v>3</v>
      </c>
      <c r="K172" s="832">
        <v>21.059999465942383</v>
      </c>
    </row>
    <row r="173" spans="1:11" ht="14.45" customHeight="1" x14ac:dyDescent="0.2">
      <c r="A173" s="821" t="s">
        <v>576</v>
      </c>
      <c r="B173" s="822" t="s">
        <v>577</v>
      </c>
      <c r="C173" s="825" t="s">
        <v>595</v>
      </c>
      <c r="D173" s="839" t="s">
        <v>596</v>
      </c>
      <c r="E173" s="825" t="s">
        <v>3553</v>
      </c>
      <c r="F173" s="839" t="s">
        <v>3554</v>
      </c>
      <c r="G173" s="825" t="s">
        <v>3555</v>
      </c>
      <c r="H173" s="825" t="s">
        <v>3556</v>
      </c>
      <c r="I173" s="831">
        <v>0.66333333651224768</v>
      </c>
      <c r="J173" s="831">
        <v>600</v>
      </c>
      <c r="K173" s="832">
        <v>398</v>
      </c>
    </row>
    <row r="174" spans="1:11" ht="14.45" customHeight="1" x14ac:dyDescent="0.2">
      <c r="A174" s="821" t="s">
        <v>576</v>
      </c>
      <c r="B174" s="822" t="s">
        <v>577</v>
      </c>
      <c r="C174" s="825" t="s">
        <v>595</v>
      </c>
      <c r="D174" s="839" t="s">
        <v>596</v>
      </c>
      <c r="E174" s="825" t="s">
        <v>3553</v>
      </c>
      <c r="F174" s="839" t="s">
        <v>3554</v>
      </c>
      <c r="G174" s="825" t="s">
        <v>3559</v>
      </c>
      <c r="H174" s="825" t="s">
        <v>3560</v>
      </c>
      <c r="I174" s="831">
        <v>0.67666665712992347</v>
      </c>
      <c r="J174" s="831">
        <v>600</v>
      </c>
      <c r="K174" s="832">
        <v>406</v>
      </c>
    </row>
    <row r="175" spans="1:11" ht="14.45" customHeight="1" x14ac:dyDescent="0.2">
      <c r="A175" s="821" t="s">
        <v>576</v>
      </c>
      <c r="B175" s="822" t="s">
        <v>577</v>
      </c>
      <c r="C175" s="825" t="s">
        <v>598</v>
      </c>
      <c r="D175" s="839" t="s">
        <v>599</v>
      </c>
      <c r="E175" s="825" t="s">
        <v>3297</v>
      </c>
      <c r="F175" s="839" t="s">
        <v>3298</v>
      </c>
      <c r="G175" s="825" t="s">
        <v>3603</v>
      </c>
      <c r="H175" s="825" t="s">
        <v>3604</v>
      </c>
      <c r="I175" s="831">
        <v>2210.719970703125</v>
      </c>
      <c r="J175" s="831">
        <v>1</v>
      </c>
      <c r="K175" s="832">
        <v>2210.719970703125</v>
      </c>
    </row>
    <row r="176" spans="1:11" ht="14.45" customHeight="1" x14ac:dyDescent="0.2">
      <c r="A176" s="821" t="s">
        <v>576</v>
      </c>
      <c r="B176" s="822" t="s">
        <v>577</v>
      </c>
      <c r="C176" s="825" t="s">
        <v>598</v>
      </c>
      <c r="D176" s="839" t="s">
        <v>599</v>
      </c>
      <c r="E176" s="825" t="s">
        <v>3297</v>
      </c>
      <c r="F176" s="839" t="s">
        <v>3298</v>
      </c>
      <c r="G176" s="825" t="s">
        <v>3605</v>
      </c>
      <c r="H176" s="825" t="s">
        <v>3606</v>
      </c>
      <c r="I176" s="831">
        <v>5445</v>
      </c>
      <c r="J176" s="831">
        <v>3</v>
      </c>
      <c r="K176" s="832">
        <v>16335</v>
      </c>
    </row>
    <row r="177" spans="1:11" ht="14.45" customHeight="1" x14ac:dyDescent="0.2">
      <c r="A177" s="821" t="s">
        <v>576</v>
      </c>
      <c r="B177" s="822" t="s">
        <v>577</v>
      </c>
      <c r="C177" s="825" t="s">
        <v>598</v>
      </c>
      <c r="D177" s="839" t="s">
        <v>599</v>
      </c>
      <c r="E177" s="825" t="s">
        <v>3297</v>
      </c>
      <c r="F177" s="839" t="s">
        <v>3298</v>
      </c>
      <c r="G177" s="825" t="s">
        <v>3607</v>
      </c>
      <c r="H177" s="825" t="s">
        <v>3608</v>
      </c>
      <c r="I177" s="831">
        <v>5445</v>
      </c>
      <c r="J177" s="831">
        <v>3</v>
      </c>
      <c r="K177" s="832">
        <v>16335</v>
      </c>
    </row>
    <row r="178" spans="1:11" ht="14.45" customHeight="1" x14ac:dyDescent="0.2">
      <c r="A178" s="821" t="s">
        <v>576</v>
      </c>
      <c r="B178" s="822" t="s">
        <v>577</v>
      </c>
      <c r="C178" s="825" t="s">
        <v>598</v>
      </c>
      <c r="D178" s="839" t="s">
        <v>599</v>
      </c>
      <c r="E178" s="825" t="s">
        <v>3297</v>
      </c>
      <c r="F178" s="839" t="s">
        <v>3298</v>
      </c>
      <c r="G178" s="825" t="s">
        <v>3609</v>
      </c>
      <c r="H178" s="825" t="s">
        <v>3610</v>
      </c>
      <c r="I178" s="831">
        <v>5445</v>
      </c>
      <c r="J178" s="831">
        <v>3</v>
      </c>
      <c r="K178" s="832">
        <v>16335</v>
      </c>
    </row>
    <row r="179" spans="1:11" ht="14.45" customHeight="1" x14ac:dyDescent="0.2">
      <c r="A179" s="821" t="s">
        <v>576</v>
      </c>
      <c r="B179" s="822" t="s">
        <v>577</v>
      </c>
      <c r="C179" s="825" t="s">
        <v>598</v>
      </c>
      <c r="D179" s="839" t="s">
        <v>599</v>
      </c>
      <c r="E179" s="825" t="s">
        <v>3297</v>
      </c>
      <c r="F179" s="839" t="s">
        <v>3298</v>
      </c>
      <c r="G179" s="825" t="s">
        <v>3611</v>
      </c>
      <c r="H179" s="825" t="s">
        <v>3612</v>
      </c>
      <c r="I179" s="831">
        <v>5445</v>
      </c>
      <c r="J179" s="831">
        <v>2</v>
      </c>
      <c r="K179" s="832">
        <v>10890</v>
      </c>
    </row>
    <row r="180" spans="1:11" ht="14.45" customHeight="1" x14ac:dyDescent="0.2">
      <c r="A180" s="821" t="s">
        <v>576</v>
      </c>
      <c r="B180" s="822" t="s">
        <v>577</v>
      </c>
      <c r="C180" s="825" t="s">
        <v>598</v>
      </c>
      <c r="D180" s="839" t="s">
        <v>599</v>
      </c>
      <c r="E180" s="825" t="s">
        <v>3297</v>
      </c>
      <c r="F180" s="839" t="s">
        <v>3298</v>
      </c>
      <c r="G180" s="825" t="s">
        <v>3299</v>
      </c>
      <c r="H180" s="825" t="s">
        <v>3300</v>
      </c>
      <c r="I180" s="831">
        <v>147.17999267578125</v>
      </c>
      <c r="J180" s="831">
        <v>43</v>
      </c>
      <c r="K180" s="832">
        <v>6328.8499145507813</v>
      </c>
    </row>
    <row r="181" spans="1:11" ht="14.45" customHeight="1" x14ac:dyDescent="0.2">
      <c r="A181" s="821" t="s">
        <v>576</v>
      </c>
      <c r="B181" s="822" t="s">
        <v>577</v>
      </c>
      <c r="C181" s="825" t="s">
        <v>598</v>
      </c>
      <c r="D181" s="839" t="s">
        <v>599</v>
      </c>
      <c r="E181" s="825" t="s">
        <v>3297</v>
      </c>
      <c r="F181" s="839" t="s">
        <v>3298</v>
      </c>
      <c r="G181" s="825" t="s">
        <v>3301</v>
      </c>
      <c r="H181" s="825" t="s">
        <v>3302</v>
      </c>
      <c r="I181" s="831">
        <v>147.17999267578125</v>
      </c>
      <c r="J181" s="831">
        <v>43</v>
      </c>
      <c r="K181" s="832">
        <v>6328.8399658203125</v>
      </c>
    </row>
    <row r="182" spans="1:11" ht="14.45" customHeight="1" x14ac:dyDescent="0.2">
      <c r="A182" s="821" t="s">
        <v>576</v>
      </c>
      <c r="B182" s="822" t="s">
        <v>577</v>
      </c>
      <c r="C182" s="825" t="s">
        <v>598</v>
      </c>
      <c r="D182" s="839" t="s">
        <v>599</v>
      </c>
      <c r="E182" s="825" t="s">
        <v>3297</v>
      </c>
      <c r="F182" s="839" t="s">
        <v>3298</v>
      </c>
      <c r="G182" s="825" t="s">
        <v>3303</v>
      </c>
      <c r="H182" s="825" t="s">
        <v>3304</v>
      </c>
      <c r="I182" s="831">
        <v>164.55999755859375</v>
      </c>
      <c r="J182" s="831">
        <v>22</v>
      </c>
      <c r="K182" s="832">
        <v>3620.3199462890625</v>
      </c>
    </row>
    <row r="183" spans="1:11" ht="14.45" customHeight="1" x14ac:dyDescent="0.2">
      <c r="A183" s="821" t="s">
        <v>576</v>
      </c>
      <c r="B183" s="822" t="s">
        <v>577</v>
      </c>
      <c r="C183" s="825" t="s">
        <v>598</v>
      </c>
      <c r="D183" s="839" t="s">
        <v>599</v>
      </c>
      <c r="E183" s="825" t="s">
        <v>3297</v>
      </c>
      <c r="F183" s="839" t="s">
        <v>3298</v>
      </c>
      <c r="G183" s="825" t="s">
        <v>3613</v>
      </c>
      <c r="H183" s="825" t="s">
        <v>3614</v>
      </c>
      <c r="I183" s="831">
        <v>150</v>
      </c>
      <c r="J183" s="831">
        <v>1</v>
      </c>
      <c r="K183" s="832">
        <v>150</v>
      </c>
    </row>
    <row r="184" spans="1:11" ht="14.45" customHeight="1" x14ac:dyDescent="0.2">
      <c r="A184" s="821" t="s">
        <v>576</v>
      </c>
      <c r="B184" s="822" t="s">
        <v>577</v>
      </c>
      <c r="C184" s="825" t="s">
        <v>598</v>
      </c>
      <c r="D184" s="839" t="s">
        <v>599</v>
      </c>
      <c r="E184" s="825" t="s">
        <v>3297</v>
      </c>
      <c r="F184" s="839" t="s">
        <v>3298</v>
      </c>
      <c r="G184" s="825" t="s">
        <v>3615</v>
      </c>
      <c r="H184" s="825" t="s">
        <v>3616</v>
      </c>
      <c r="I184" s="831">
        <v>9228.1904296875</v>
      </c>
      <c r="J184" s="831">
        <v>1</v>
      </c>
      <c r="K184" s="832">
        <v>9228.1904296875</v>
      </c>
    </row>
    <row r="185" spans="1:11" ht="14.45" customHeight="1" x14ac:dyDescent="0.2">
      <c r="A185" s="821" t="s">
        <v>576</v>
      </c>
      <c r="B185" s="822" t="s">
        <v>577</v>
      </c>
      <c r="C185" s="825" t="s">
        <v>598</v>
      </c>
      <c r="D185" s="839" t="s">
        <v>599</v>
      </c>
      <c r="E185" s="825" t="s">
        <v>3297</v>
      </c>
      <c r="F185" s="839" t="s">
        <v>3298</v>
      </c>
      <c r="G185" s="825" t="s">
        <v>3305</v>
      </c>
      <c r="H185" s="825" t="s">
        <v>3306</v>
      </c>
      <c r="I185" s="831">
        <v>12.607777807447645</v>
      </c>
      <c r="J185" s="831">
        <v>90</v>
      </c>
      <c r="K185" s="832">
        <v>1134.5000228881836</v>
      </c>
    </row>
    <row r="186" spans="1:11" ht="14.45" customHeight="1" x14ac:dyDescent="0.2">
      <c r="A186" s="821" t="s">
        <v>576</v>
      </c>
      <c r="B186" s="822" t="s">
        <v>577</v>
      </c>
      <c r="C186" s="825" t="s">
        <v>598</v>
      </c>
      <c r="D186" s="839" t="s">
        <v>599</v>
      </c>
      <c r="E186" s="825" t="s">
        <v>3297</v>
      </c>
      <c r="F186" s="839" t="s">
        <v>3298</v>
      </c>
      <c r="G186" s="825" t="s">
        <v>3617</v>
      </c>
      <c r="H186" s="825" t="s">
        <v>3618</v>
      </c>
      <c r="I186" s="831">
        <v>3035.31005859375</v>
      </c>
      <c r="J186" s="831">
        <v>10</v>
      </c>
      <c r="K186" s="832">
        <v>30353.1005859375</v>
      </c>
    </row>
    <row r="187" spans="1:11" ht="14.45" customHeight="1" x14ac:dyDescent="0.2">
      <c r="A187" s="821" t="s">
        <v>576</v>
      </c>
      <c r="B187" s="822" t="s">
        <v>577</v>
      </c>
      <c r="C187" s="825" t="s">
        <v>598</v>
      </c>
      <c r="D187" s="839" t="s">
        <v>599</v>
      </c>
      <c r="E187" s="825" t="s">
        <v>3297</v>
      </c>
      <c r="F187" s="839" t="s">
        <v>3298</v>
      </c>
      <c r="G187" s="825" t="s">
        <v>3619</v>
      </c>
      <c r="H187" s="825" t="s">
        <v>3620</v>
      </c>
      <c r="I187" s="831">
        <v>3035.31005859375</v>
      </c>
      <c r="J187" s="831">
        <v>4</v>
      </c>
      <c r="K187" s="832">
        <v>12141.240234375</v>
      </c>
    </row>
    <row r="188" spans="1:11" ht="14.45" customHeight="1" x14ac:dyDescent="0.2">
      <c r="A188" s="821" t="s">
        <v>576</v>
      </c>
      <c r="B188" s="822" t="s">
        <v>577</v>
      </c>
      <c r="C188" s="825" t="s">
        <v>598</v>
      </c>
      <c r="D188" s="839" t="s">
        <v>599</v>
      </c>
      <c r="E188" s="825" t="s">
        <v>3297</v>
      </c>
      <c r="F188" s="839" t="s">
        <v>3298</v>
      </c>
      <c r="G188" s="825" t="s">
        <v>3621</v>
      </c>
      <c r="H188" s="825" t="s">
        <v>3622</v>
      </c>
      <c r="I188" s="831">
        <v>2277.85009765625</v>
      </c>
      <c r="J188" s="831">
        <v>5</v>
      </c>
      <c r="K188" s="832">
        <v>11389.25048828125</v>
      </c>
    </row>
    <row r="189" spans="1:11" ht="14.45" customHeight="1" x14ac:dyDescent="0.2">
      <c r="A189" s="821" t="s">
        <v>576</v>
      </c>
      <c r="B189" s="822" t="s">
        <v>577</v>
      </c>
      <c r="C189" s="825" t="s">
        <v>598</v>
      </c>
      <c r="D189" s="839" t="s">
        <v>599</v>
      </c>
      <c r="E189" s="825" t="s">
        <v>3297</v>
      </c>
      <c r="F189" s="839" t="s">
        <v>3298</v>
      </c>
      <c r="G189" s="825" t="s">
        <v>3623</v>
      </c>
      <c r="H189" s="825" t="s">
        <v>3624</v>
      </c>
      <c r="I189" s="831">
        <v>2277.85009765625</v>
      </c>
      <c r="J189" s="831">
        <v>3</v>
      </c>
      <c r="K189" s="832">
        <v>6833.55029296875</v>
      </c>
    </row>
    <row r="190" spans="1:11" ht="14.45" customHeight="1" x14ac:dyDescent="0.2">
      <c r="A190" s="821" t="s">
        <v>576</v>
      </c>
      <c r="B190" s="822" t="s">
        <v>577</v>
      </c>
      <c r="C190" s="825" t="s">
        <v>598</v>
      </c>
      <c r="D190" s="839" t="s">
        <v>599</v>
      </c>
      <c r="E190" s="825" t="s">
        <v>3297</v>
      </c>
      <c r="F190" s="839" t="s">
        <v>3298</v>
      </c>
      <c r="G190" s="825" t="s">
        <v>3625</v>
      </c>
      <c r="H190" s="825" t="s">
        <v>3626</v>
      </c>
      <c r="I190" s="831">
        <v>9228.1904296875</v>
      </c>
      <c r="J190" s="831">
        <v>2</v>
      </c>
      <c r="K190" s="832">
        <v>18456.380859375</v>
      </c>
    </row>
    <row r="191" spans="1:11" ht="14.45" customHeight="1" x14ac:dyDescent="0.2">
      <c r="A191" s="821" t="s">
        <v>576</v>
      </c>
      <c r="B191" s="822" t="s">
        <v>577</v>
      </c>
      <c r="C191" s="825" t="s">
        <v>598</v>
      </c>
      <c r="D191" s="839" t="s">
        <v>599</v>
      </c>
      <c r="E191" s="825" t="s">
        <v>3297</v>
      </c>
      <c r="F191" s="839" t="s">
        <v>3298</v>
      </c>
      <c r="G191" s="825" t="s">
        <v>3627</v>
      </c>
      <c r="H191" s="825" t="s">
        <v>3628</v>
      </c>
      <c r="I191" s="831">
        <v>22994.599609375</v>
      </c>
      <c r="J191" s="831">
        <v>1.5</v>
      </c>
      <c r="K191" s="832">
        <v>34491.8994140625</v>
      </c>
    </row>
    <row r="192" spans="1:11" ht="14.45" customHeight="1" x14ac:dyDescent="0.2">
      <c r="A192" s="821" t="s">
        <v>576</v>
      </c>
      <c r="B192" s="822" t="s">
        <v>577</v>
      </c>
      <c r="C192" s="825" t="s">
        <v>598</v>
      </c>
      <c r="D192" s="839" t="s">
        <v>599</v>
      </c>
      <c r="E192" s="825" t="s">
        <v>3297</v>
      </c>
      <c r="F192" s="839" t="s">
        <v>3298</v>
      </c>
      <c r="G192" s="825" t="s">
        <v>3629</v>
      </c>
      <c r="H192" s="825" t="s">
        <v>3630</v>
      </c>
      <c r="I192" s="831">
        <v>22994.599609375</v>
      </c>
      <c r="J192" s="831">
        <v>1</v>
      </c>
      <c r="K192" s="832">
        <v>22994.599609375</v>
      </c>
    </row>
    <row r="193" spans="1:11" ht="14.45" customHeight="1" x14ac:dyDescent="0.2">
      <c r="A193" s="821" t="s">
        <v>576</v>
      </c>
      <c r="B193" s="822" t="s">
        <v>577</v>
      </c>
      <c r="C193" s="825" t="s">
        <v>598</v>
      </c>
      <c r="D193" s="839" t="s">
        <v>599</v>
      </c>
      <c r="E193" s="825" t="s">
        <v>3297</v>
      </c>
      <c r="F193" s="839" t="s">
        <v>3298</v>
      </c>
      <c r="G193" s="825" t="s">
        <v>3631</v>
      </c>
      <c r="H193" s="825" t="s">
        <v>3632</v>
      </c>
      <c r="I193" s="831">
        <v>16187.7099609375</v>
      </c>
      <c r="J193" s="831">
        <v>1</v>
      </c>
      <c r="K193" s="832">
        <v>16187.7099609375</v>
      </c>
    </row>
    <row r="194" spans="1:11" ht="14.45" customHeight="1" x14ac:dyDescent="0.2">
      <c r="A194" s="821" t="s">
        <v>576</v>
      </c>
      <c r="B194" s="822" t="s">
        <v>577</v>
      </c>
      <c r="C194" s="825" t="s">
        <v>598</v>
      </c>
      <c r="D194" s="839" t="s">
        <v>599</v>
      </c>
      <c r="E194" s="825" t="s">
        <v>3297</v>
      </c>
      <c r="F194" s="839" t="s">
        <v>3298</v>
      </c>
      <c r="G194" s="825" t="s">
        <v>3633</v>
      </c>
      <c r="H194" s="825" t="s">
        <v>3634</v>
      </c>
      <c r="I194" s="831">
        <v>3709.6749267578125</v>
      </c>
      <c r="J194" s="831">
        <v>0.75</v>
      </c>
      <c r="K194" s="832">
        <v>2782.2499389648438</v>
      </c>
    </row>
    <row r="195" spans="1:11" ht="14.45" customHeight="1" x14ac:dyDescent="0.2">
      <c r="A195" s="821" t="s">
        <v>576</v>
      </c>
      <c r="B195" s="822" t="s">
        <v>577</v>
      </c>
      <c r="C195" s="825" t="s">
        <v>598</v>
      </c>
      <c r="D195" s="839" t="s">
        <v>599</v>
      </c>
      <c r="E195" s="825" t="s">
        <v>3297</v>
      </c>
      <c r="F195" s="839" t="s">
        <v>3298</v>
      </c>
      <c r="G195" s="825" t="s">
        <v>3635</v>
      </c>
      <c r="H195" s="825" t="s">
        <v>3636</v>
      </c>
      <c r="I195" s="831">
        <v>3130.7520019531248</v>
      </c>
      <c r="J195" s="831">
        <v>6</v>
      </c>
      <c r="K195" s="832">
        <v>18784.509765625</v>
      </c>
    </row>
    <row r="196" spans="1:11" ht="14.45" customHeight="1" x14ac:dyDescent="0.2">
      <c r="A196" s="821" t="s">
        <v>576</v>
      </c>
      <c r="B196" s="822" t="s">
        <v>577</v>
      </c>
      <c r="C196" s="825" t="s">
        <v>598</v>
      </c>
      <c r="D196" s="839" t="s">
        <v>599</v>
      </c>
      <c r="E196" s="825" t="s">
        <v>3297</v>
      </c>
      <c r="F196" s="839" t="s">
        <v>3298</v>
      </c>
      <c r="G196" s="825" t="s">
        <v>3637</v>
      </c>
      <c r="H196" s="825" t="s">
        <v>3638</v>
      </c>
      <c r="I196" s="831">
        <v>213.35000610351563</v>
      </c>
      <c r="J196" s="831">
        <v>16</v>
      </c>
      <c r="K196" s="832">
        <v>3413.5599975585938</v>
      </c>
    </row>
    <row r="197" spans="1:11" ht="14.45" customHeight="1" x14ac:dyDescent="0.2">
      <c r="A197" s="821" t="s">
        <v>576</v>
      </c>
      <c r="B197" s="822" t="s">
        <v>577</v>
      </c>
      <c r="C197" s="825" t="s">
        <v>598</v>
      </c>
      <c r="D197" s="839" t="s">
        <v>599</v>
      </c>
      <c r="E197" s="825" t="s">
        <v>3297</v>
      </c>
      <c r="F197" s="839" t="s">
        <v>3298</v>
      </c>
      <c r="G197" s="825" t="s">
        <v>3639</v>
      </c>
      <c r="H197" s="825" t="s">
        <v>3640</v>
      </c>
      <c r="I197" s="831">
        <v>2722.498982747396</v>
      </c>
      <c r="J197" s="831">
        <v>33</v>
      </c>
      <c r="K197" s="832">
        <v>89842.48046875</v>
      </c>
    </row>
    <row r="198" spans="1:11" ht="14.45" customHeight="1" x14ac:dyDescent="0.2">
      <c r="A198" s="821" t="s">
        <v>576</v>
      </c>
      <c r="B198" s="822" t="s">
        <v>577</v>
      </c>
      <c r="C198" s="825" t="s">
        <v>598</v>
      </c>
      <c r="D198" s="839" t="s">
        <v>599</v>
      </c>
      <c r="E198" s="825" t="s">
        <v>3297</v>
      </c>
      <c r="F198" s="839" t="s">
        <v>3298</v>
      </c>
      <c r="G198" s="825" t="s">
        <v>3641</v>
      </c>
      <c r="H198" s="825" t="s">
        <v>3642</v>
      </c>
      <c r="I198" s="831">
        <v>125.83999633789063</v>
      </c>
      <c r="J198" s="831">
        <v>1</v>
      </c>
      <c r="K198" s="832">
        <v>125.83999633789063</v>
      </c>
    </row>
    <row r="199" spans="1:11" ht="14.45" customHeight="1" x14ac:dyDescent="0.2">
      <c r="A199" s="821" t="s">
        <v>576</v>
      </c>
      <c r="B199" s="822" t="s">
        <v>577</v>
      </c>
      <c r="C199" s="825" t="s">
        <v>598</v>
      </c>
      <c r="D199" s="839" t="s">
        <v>599</v>
      </c>
      <c r="E199" s="825" t="s">
        <v>3297</v>
      </c>
      <c r="F199" s="839" t="s">
        <v>3298</v>
      </c>
      <c r="G199" s="825" t="s">
        <v>3643</v>
      </c>
      <c r="H199" s="825" t="s">
        <v>3644</v>
      </c>
      <c r="I199" s="831">
        <v>2624.5400390625</v>
      </c>
      <c r="J199" s="831">
        <v>1</v>
      </c>
      <c r="K199" s="832">
        <v>2624.5400390625</v>
      </c>
    </row>
    <row r="200" spans="1:11" ht="14.45" customHeight="1" x14ac:dyDescent="0.2">
      <c r="A200" s="821" t="s">
        <v>576</v>
      </c>
      <c r="B200" s="822" t="s">
        <v>577</v>
      </c>
      <c r="C200" s="825" t="s">
        <v>598</v>
      </c>
      <c r="D200" s="839" t="s">
        <v>599</v>
      </c>
      <c r="E200" s="825" t="s">
        <v>3297</v>
      </c>
      <c r="F200" s="839" t="s">
        <v>3298</v>
      </c>
      <c r="G200" s="825" t="s">
        <v>3645</v>
      </c>
      <c r="H200" s="825" t="s">
        <v>3646</v>
      </c>
      <c r="I200" s="831">
        <v>11883</v>
      </c>
      <c r="J200" s="831">
        <v>1</v>
      </c>
      <c r="K200" s="832">
        <v>11883</v>
      </c>
    </row>
    <row r="201" spans="1:11" ht="14.45" customHeight="1" x14ac:dyDescent="0.2">
      <c r="A201" s="821" t="s">
        <v>576</v>
      </c>
      <c r="B201" s="822" t="s">
        <v>577</v>
      </c>
      <c r="C201" s="825" t="s">
        <v>598</v>
      </c>
      <c r="D201" s="839" t="s">
        <v>599</v>
      </c>
      <c r="E201" s="825" t="s">
        <v>3307</v>
      </c>
      <c r="F201" s="839" t="s">
        <v>3308</v>
      </c>
      <c r="G201" s="825" t="s">
        <v>3309</v>
      </c>
      <c r="H201" s="825" t="s">
        <v>3310</v>
      </c>
      <c r="I201" s="831">
        <v>21.239999771118164</v>
      </c>
      <c r="J201" s="831">
        <v>28</v>
      </c>
      <c r="K201" s="832">
        <v>594.719970703125</v>
      </c>
    </row>
    <row r="202" spans="1:11" ht="14.45" customHeight="1" x14ac:dyDescent="0.2">
      <c r="A202" s="821" t="s">
        <v>576</v>
      </c>
      <c r="B202" s="822" t="s">
        <v>577</v>
      </c>
      <c r="C202" s="825" t="s">
        <v>598</v>
      </c>
      <c r="D202" s="839" t="s">
        <v>599</v>
      </c>
      <c r="E202" s="825" t="s">
        <v>3647</v>
      </c>
      <c r="F202" s="839" t="s">
        <v>3648</v>
      </c>
      <c r="G202" s="825" t="s">
        <v>3649</v>
      </c>
      <c r="H202" s="825" t="s">
        <v>3650</v>
      </c>
      <c r="I202" s="831">
        <v>50.580001831054688</v>
      </c>
      <c r="J202" s="831">
        <v>3</v>
      </c>
      <c r="K202" s="832">
        <v>151.72999572753906</v>
      </c>
    </row>
    <row r="203" spans="1:11" ht="14.45" customHeight="1" x14ac:dyDescent="0.2">
      <c r="A203" s="821" t="s">
        <v>576</v>
      </c>
      <c r="B203" s="822" t="s">
        <v>577</v>
      </c>
      <c r="C203" s="825" t="s">
        <v>598</v>
      </c>
      <c r="D203" s="839" t="s">
        <v>599</v>
      </c>
      <c r="E203" s="825" t="s">
        <v>3647</v>
      </c>
      <c r="F203" s="839" t="s">
        <v>3648</v>
      </c>
      <c r="G203" s="825" t="s">
        <v>3651</v>
      </c>
      <c r="H203" s="825" t="s">
        <v>3652</v>
      </c>
      <c r="I203" s="831">
        <v>40.900001525878906</v>
      </c>
      <c r="J203" s="831">
        <v>3</v>
      </c>
      <c r="K203" s="832">
        <v>122.69000244140625</v>
      </c>
    </row>
    <row r="204" spans="1:11" ht="14.45" customHeight="1" x14ac:dyDescent="0.2">
      <c r="A204" s="821" t="s">
        <v>576</v>
      </c>
      <c r="B204" s="822" t="s">
        <v>577</v>
      </c>
      <c r="C204" s="825" t="s">
        <v>598</v>
      </c>
      <c r="D204" s="839" t="s">
        <v>599</v>
      </c>
      <c r="E204" s="825" t="s">
        <v>3311</v>
      </c>
      <c r="F204" s="839" t="s">
        <v>3312</v>
      </c>
      <c r="G204" s="825" t="s">
        <v>3319</v>
      </c>
      <c r="H204" s="825" t="s">
        <v>3320</v>
      </c>
      <c r="I204" s="831">
        <v>1568</v>
      </c>
      <c r="J204" s="831">
        <v>4</v>
      </c>
      <c r="K204" s="832">
        <v>6272</v>
      </c>
    </row>
    <row r="205" spans="1:11" ht="14.45" customHeight="1" x14ac:dyDescent="0.2">
      <c r="A205" s="821" t="s">
        <v>576</v>
      </c>
      <c r="B205" s="822" t="s">
        <v>577</v>
      </c>
      <c r="C205" s="825" t="s">
        <v>598</v>
      </c>
      <c r="D205" s="839" t="s">
        <v>599</v>
      </c>
      <c r="E205" s="825" t="s">
        <v>3311</v>
      </c>
      <c r="F205" s="839" t="s">
        <v>3312</v>
      </c>
      <c r="G205" s="825" t="s">
        <v>3583</v>
      </c>
      <c r="H205" s="825" t="s">
        <v>3584</v>
      </c>
      <c r="I205" s="831">
        <v>4.2300000190734863</v>
      </c>
      <c r="J205" s="831">
        <v>30</v>
      </c>
      <c r="K205" s="832">
        <v>126.90000152587891</v>
      </c>
    </row>
    <row r="206" spans="1:11" ht="14.45" customHeight="1" x14ac:dyDescent="0.2">
      <c r="A206" s="821" t="s">
        <v>576</v>
      </c>
      <c r="B206" s="822" t="s">
        <v>577</v>
      </c>
      <c r="C206" s="825" t="s">
        <v>598</v>
      </c>
      <c r="D206" s="839" t="s">
        <v>599</v>
      </c>
      <c r="E206" s="825" t="s">
        <v>3311</v>
      </c>
      <c r="F206" s="839" t="s">
        <v>3312</v>
      </c>
      <c r="G206" s="825" t="s">
        <v>3321</v>
      </c>
      <c r="H206" s="825" t="s">
        <v>3322</v>
      </c>
      <c r="I206" s="831">
        <v>6.3033332824707031</v>
      </c>
      <c r="J206" s="831">
        <v>90</v>
      </c>
      <c r="K206" s="832">
        <v>567.30000305175781</v>
      </c>
    </row>
    <row r="207" spans="1:11" ht="14.45" customHeight="1" x14ac:dyDescent="0.2">
      <c r="A207" s="821" t="s">
        <v>576</v>
      </c>
      <c r="B207" s="822" t="s">
        <v>577</v>
      </c>
      <c r="C207" s="825" t="s">
        <v>598</v>
      </c>
      <c r="D207" s="839" t="s">
        <v>599</v>
      </c>
      <c r="E207" s="825" t="s">
        <v>3311</v>
      </c>
      <c r="F207" s="839" t="s">
        <v>3312</v>
      </c>
      <c r="G207" s="825" t="s">
        <v>3653</v>
      </c>
      <c r="H207" s="825" t="s">
        <v>3654</v>
      </c>
      <c r="I207" s="831">
        <v>8.7566668192545567</v>
      </c>
      <c r="J207" s="831">
        <v>90</v>
      </c>
      <c r="K207" s="832">
        <v>788.10003662109375</v>
      </c>
    </row>
    <row r="208" spans="1:11" ht="14.45" customHeight="1" x14ac:dyDescent="0.2">
      <c r="A208" s="821" t="s">
        <v>576</v>
      </c>
      <c r="B208" s="822" t="s">
        <v>577</v>
      </c>
      <c r="C208" s="825" t="s">
        <v>598</v>
      </c>
      <c r="D208" s="839" t="s">
        <v>599</v>
      </c>
      <c r="E208" s="825" t="s">
        <v>3311</v>
      </c>
      <c r="F208" s="839" t="s">
        <v>3312</v>
      </c>
      <c r="G208" s="825" t="s">
        <v>3655</v>
      </c>
      <c r="H208" s="825" t="s">
        <v>3656</v>
      </c>
      <c r="I208" s="831">
        <v>13.430000305175781</v>
      </c>
      <c r="J208" s="831">
        <v>50</v>
      </c>
      <c r="K208" s="832">
        <v>671.5</v>
      </c>
    </row>
    <row r="209" spans="1:11" ht="14.45" customHeight="1" x14ac:dyDescent="0.2">
      <c r="A209" s="821" t="s">
        <v>576</v>
      </c>
      <c r="B209" s="822" t="s">
        <v>577</v>
      </c>
      <c r="C209" s="825" t="s">
        <v>598</v>
      </c>
      <c r="D209" s="839" t="s">
        <v>599</v>
      </c>
      <c r="E209" s="825" t="s">
        <v>3311</v>
      </c>
      <c r="F209" s="839" t="s">
        <v>3312</v>
      </c>
      <c r="G209" s="825" t="s">
        <v>3657</v>
      </c>
      <c r="H209" s="825" t="s">
        <v>3658</v>
      </c>
      <c r="I209" s="831">
        <v>0.44333333770434064</v>
      </c>
      <c r="J209" s="831">
        <v>1500</v>
      </c>
      <c r="K209" s="832">
        <v>665</v>
      </c>
    </row>
    <row r="210" spans="1:11" ht="14.45" customHeight="1" x14ac:dyDescent="0.2">
      <c r="A210" s="821" t="s">
        <v>576</v>
      </c>
      <c r="B210" s="822" t="s">
        <v>577</v>
      </c>
      <c r="C210" s="825" t="s">
        <v>598</v>
      </c>
      <c r="D210" s="839" t="s">
        <v>599</v>
      </c>
      <c r="E210" s="825" t="s">
        <v>3311</v>
      </c>
      <c r="F210" s="839" t="s">
        <v>3312</v>
      </c>
      <c r="G210" s="825" t="s">
        <v>3659</v>
      </c>
      <c r="H210" s="825" t="s">
        <v>3660</v>
      </c>
      <c r="I210" s="831">
        <v>0.63333332538604736</v>
      </c>
      <c r="J210" s="831">
        <v>4000</v>
      </c>
      <c r="K210" s="832">
        <v>2540</v>
      </c>
    </row>
    <row r="211" spans="1:11" ht="14.45" customHeight="1" x14ac:dyDescent="0.2">
      <c r="A211" s="821" t="s">
        <v>576</v>
      </c>
      <c r="B211" s="822" t="s">
        <v>577</v>
      </c>
      <c r="C211" s="825" t="s">
        <v>598</v>
      </c>
      <c r="D211" s="839" t="s">
        <v>599</v>
      </c>
      <c r="E211" s="825" t="s">
        <v>3311</v>
      </c>
      <c r="F211" s="839" t="s">
        <v>3312</v>
      </c>
      <c r="G211" s="825" t="s">
        <v>3325</v>
      </c>
      <c r="H211" s="825" t="s">
        <v>3326</v>
      </c>
      <c r="I211" s="831">
        <v>1.3242856775011336</v>
      </c>
      <c r="J211" s="831">
        <v>5600</v>
      </c>
      <c r="K211" s="832">
        <v>7404</v>
      </c>
    </row>
    <row r="212" spans="1:11" ht="14.45" customHeight="1" x14ac:dyDescent="0.2">
      <c r="A212" s="821" t="s">
        <v>576</v>
      </c>
      <c r="B212" s="822" t="s">
        <v>577</v>
      </c>
      <c r="C212" s="825" t="s">
        <v>598</v>
      </c>
      <c r="D212" s="839" t="s">
        <v>599</v>
      </c>
      <c r="E212" s="825" t="s">
        <v>3311</v>
      </c>
      <c r="F212" s="839" t="s">
        <v>3312</v>
      </c>
      <c r="G212" s="825" t="s">
        <v>3661</v>
      </c>
      <c r="H212" s="825" t="s">
        <v>3662</v>
      </c>
      <c r="I212" s="831">
        <v>0.1550000011920929</v>
      </c>
      <c r="J212" s="831">
        <v>700</v>
      </c>
      <c r="K212" s="832">
        <v>110</v>
      </c>
    </row>
    <row r="213" spans="1:11" ht="14.45" customHeight="1" x14ac:dyDescent="0.2">
      <c r="A213" s="821" t="s">
        <v>576</v>
      </c>
      <c r="B213" s="822" t="s">
        <v>577</v>
      </c>
      <c r="C213" s="825" t="s">
        <v>598</v>
      </c>
      <c r="D213" s="839" t="s">
        <v>599</v>
      </c>
      <c r="E213" s="825" t="s">
        <v>3311</v>
      </c>
      <c r="F213" s="839" t="s">
        <v>3312</v>
      </c>
      <c r="G213" s="825" t="s">
        <v>3327</v>
      </c>
      <c r="H213" s="825" t="s">
        <v>3328</v>
      </c>
      <c r="I213" s="831">
        <v>0.4699999988079071</v>
      </c>
      <c r="J213" s="831">
        <v>1906</v>
      </c>
      <c r="K213" s="832">
        <v>895.8199999332428</v>
      </c>
    </row>
    <row r="214" spans="1:11" ht="14.45" customHeight="1" x14ac:dyDescent="0.2">
      <c r="A214" s="821" t="s">
        <v>576</v>
      </c>
      <c r="B214" s="822" t="s">
        <v>577</v>
      </c>
      <c r="C214" s="825" t="s">
        <v>598</v>
      </c>
      <c r="D214" s="839" t="s">
        <v>599</v>
      </c>
      <c r="E214" s="825" t="s">
        <v>3311</v>
      </c>
      <c r="F214" s="839" t="s">
        <v>3312</v>
      </c>
      <c r="G214" s="825" t="s">
        <v>3663</v>
      </c>
      <c r="H214" s="825" t="s">
        <v>3664</v>
      </c>
      <c r="I214" s="831">
        <v>0.2800000011920929</v>
      </c>
      <c r="J214" s="831">
        <v>700</v>
      </c>
      <c r="K214" s="832">
        <v>196</v>
      </c>
    </row>
    <row r="215" spans="1:11" ht="14.45" customHeight="1" x14ac:dyDescent="0.2">
      <c r="A215" s="821" t="s">
        <v>576</v>
      </c>
      <c r="B215" s="822" t="s">
        <v>577</v>
      </c>
      <c r="C215" s="825" t="s">
        <v>598</v>
      </c>
      <c r="D215" s="839" t="s">
        <v>599</v>
      </c>
      <c r="E215" s="825" t="s">
        <v>3311</v>
      </c>
      <c r="F215" s="839" t="s">
        <v>3312</v>
      </c>
      <c r="G215" s="825" t="s">
        <v>3329</v>
      </c>
      <c r="H215" s="825" t="s">
        <v>3330</v>
      </c>
      <c r="I215" s="831">
        <v>1.213333288828532</v>
      </c>
      <c r="J215" s="831">
        <v>900</v>
      </c>
      <c r="K215" s="832">
        <v>1092</v>
      </c>
    </row>
    <row r="216" spans="1:11" ht="14.45" customHeight="1" x14ac:dyDescent="0.2">
      <c r="A216" s="821" t="s">
        <v>576</v>
      </c>
      <c r="B216" s="822" t="s">
        <v>577</v>
      </c>
      <c r="C216" s="825" t="s">
        <v>598</v>
      </c>
      <c r="D216" s="839" t="s">
        <v>599</v>
      </c>
      <c r="E216" s="825" t="s">
        <v>3311</v>
      </c>
      <c r="F216" s="839" t="s">
        <v>3312</v>
      </c>
      <c r="G216" s="825" t="s">
        <v>3665</v>
      </c>
      <c r="H216" s="825" t="s">
        <v>3666</v>
      </c>
      <c r="I216" s="831">
        <v>0.43999999761581421</v>
      </c>
      <c r="J216" s="831">
        <v>5000</v>
      </c>
      <c r="K216" s="832">
        <v>2200</v>
      </c>
    </row>
    <row r="217" spans="1:11" ht="14.45" customHeight="1" x14ac:dyDescent="0.2">
      <c r="A217" s="821" t="s">
        <v>576</v>
      </c>
      <c r="B217" s="822" t="s">
        <v>577</v>
      </c>
      <c r="C217" s="825" t="s">
        <v>598</v>
      </c>
      <c r="D217" s="839" t="s">
        <v>599</v>
      </c>
      <c r="E217" s="825" t="s">
        <v>3311</v>
      </c>
      <c r="F217" s="839" t="s">
        <v>3312</v>
      </c>
      <c r="G217" s="825" t="s">
        <v>3331</v>
      </c>
      <c r="H217" s="825" t="s">
        <v>3332</v>
      </c>
      <c r="I217" s="831">
        <v>157.79800109863282</v>
      </c>
      <c r="J217" s="831">
        <v>14</v>
      </c>
      <c r="K217" s="832">
        <v>2208.4600524902344</v>
      </c>
    </row>
    <row r="218" spans="1:11" ht="14.45" customHeight="1" x14ac:dyDescent="0.2">
      <c r="A218" s="821" t="s">
        <v>576</v>
      </c>
      <c r="B218" s="822" t="s">
        <v>577</v>
      </c>
      <c r="C218" s="825" t="s">
        <v>598</v>
      </c>
      <c r="D218" s="839" t="s">
        <v>599</v>
      </c>
      <c r="E218" s="825" t="s">
        <v>3311</v>
      </c>
      <c r="F218" s="839" t="s">
        <v>3312</v>
      </c>
      <c r="G218" s="825" t="s">
        <v>3667</v>
      </c>
      <c r="H218" s="825" t="s">
        <v>3668</v>
      </c>
      <c r="I218" s="831">
        <v>2.5399999618530273</v>
      </c>
      <c r="J218" s="831">
        <v>70</v>
      </c>
      <c r="K218" s="832">
        <v>177.80000305175781</v>
      </c>
    </row>
    <row r="219" spans="1:11" ht="14.45" customHeight="1" x14ac:dyDescent="0.2">
      <c r="A219" s="821" t="s">
        <v>576</v>
      </c>
      <c r="B219" s="822" t="s">
        <v>577</v>
      </c>
      <c r="C219" s="825" t="s">
        <v>598</v>
      </c>
      <c r="D219" s="839" t="s">
        <v>599</v>
      </c>
      <c r="E219" s="825" t="s">
        <v>3311</v>
      </c>
      <c r="F219" s="839" t="s">
        <v>3312</v>
      </c>
      <c r="G219" s="825" t="s">
        <v>3669</v>
      </c>
      <c r="H219" s="825" t="s">
        <v>3670</v>
      </c>
      <c r="I219" s="831">
        <v>109.875</v>
      </c>
      <c r="J219" s="831">
        <v>3</v>
      </c>
      <c r="K219" s="832">
        <v>329.41000366210938</v>
      </c>
    </row>
    <row r="220" spans="1:11" ht="14.45" customHeight="1" x14ac:dyDescent="0.2">
      <c r="A220" s="821" t="s">
        <v>576</v>
      </c>
      <c r="B220" s="822" t="s">
        <v>577</v>
      </c>
      <c r="C220" s="825" t="s">
        <v>598</v>
      </c>
      <c r="D220" s="839" t="s">
        <v>599</v>
      </c>
      <c r="E220" s="825" t="s">
        <v>3311</v>
      </c>
      <c r="F220" s="839" t="s">
        <v>3312</v>
      </c>
      <c r="G220" s="825" t="s">
        <v>3671</v>
      </c>
      <c r="H220" s="825" t="s">
        <v>3672</v>
      </c>
      <c r="I220" s="831">
        <v>355.35000610351563</v>
      </c>
      <c r="J220" s="831">
        <v>4</v>
      </c>
      <c r="K220" s="832">
        <v>1421.4000244140625</v>
      </c>
    </row>
    <row r="221" spans="1:11" ht="14.45" customHeight="1" x14ac:dyDescent="0.2">
      <c r="A221" s="821" t="s">
        <v>576</v>
      </c>
      <c r="B221" s="822" t="s">
        <v>577</v>
      </c>
      <c r="C221" s="825" t="s">
        <v>598</v>
      </c>
      <c r="D221" s="839" t="s">
        <v>599</v>
      </c>
      <c r="E221" s="825" t="s">
        <v>3311</v>
      </c>
      <c r="F221" s="839" t="s">
        <v>3312</v>
      </c>
      <c r="G221" s="825" t="s">
        <v>3337</v>
      </c>
      <c r="H221" s="825" t="s">
        <v>3338</v>
      </c>
      <c r="I221" s="831">
        <v>65.204999923706055</v>
      </c>
      <c r="J221" s="831">
        <v>30</v>
      </c>
      <c r="K221" s="832">
        <v>1978.1800537109375</v>
      </c>
    </row>
    <row r="222" spans="1:11" ht="14.45" customHeight="1" x14ac:dyDescent="0.2">
      <c r="A222" s="821" t="s">
        <v>576</v>
      </c>
      <c r="B222" s="822" t="s">
        <v>577</v>
      </c>
      <c r="C222" s="825" t="s">
        <v>598</v>
      </c>
      <c r="D222" s="839" t="s">
        <v>599</v>
      </c>
      <c r="E222" s="825" t="s">
        <v>3311</v>
      </c>
      <c r="F222" s="839" t="s">
        <v>3312</v>
      </c>
      <c r="G222" s="825" t="s">
        <v>3673</v>
      </c>
      <c r="H222" s="825" t="s">
        <v>3674</v>
      </c>
      <c r="I222" s="831">
        <v>123.27999877929688</v>
      </c>
      <c r="J222" s="831">
        <v>10</v>
      </c>
      <c r="K222" s="832">
        <v>1232.800048828125</v>
      </c>
    </row>
    <row r="223" spans="1:11" ht="14.45" customHeight="1" x14ac:dyDescent="0.2">
      <c r="A223" s="821" t="s">
        <v>576</v>
      </c>
      <c r="B223" s="822" t="s">
        <v>577</v>
      </c>
      <c r="C223" s="825" t="s">
        <v>598</v>
      </c>
      <c r="D223" s="839" t="s">
        <v>599</v>
      </c>
      <c r="E223" s="825" t="s">
        <v>3311</v>
      </c>
      <c r="F223" s="839" t="s">
        <v>3312</v>
      </c>
      <c r="G223" s="825" t="s">
        <v>3339</v>
      </c>
      <c r="H223" s="825" t="s">
        <v>3340</v>
      </c>
      <c r="I223" s="831">
        <v>272.44000244140625</v>
      </c>
      <c r="J223" s="831">
        <v>6</v>
      </c>
      <c r="K223" s="832">
        <v>1634.6099853515625</v>
      </c>
    </row>
    <row r="224" spans="1:11" ht="14.45" customHeight="1" x14ac:dyDescent="0.2">
      <c r="A224" s="821" t="s">
        <v>576</v>
      </c>
      <c r="B224" s="822" t="s">
        <v>577</v>
      </c>
      <c r="C224" s="825" t="s">
        <v>598</v>
      </c>
      <c r="D224" s="839" t="s">
        <v>599</v>
      </c>
      <c r="E224" s="825" t="s">
        <v>3311</v>
      </c>
      <c r="F224" s="839" t="s">
        <v>3312</v>
      </c>
      <c r="G224" s="825" t="s">
        <v>3341</v>
      </c>
      <c r="H224" s="825" t="s">
        <v>3342</v>
      </c>
      <c r="I224" s="831">
        <v>22.149999618530273</v>
      </c>
      <c r="J224" s="831">
        <v>75</v>
      </c>
      <c r="K224" s="832">
        <v>1661.25</v>
      </c>
    </row>
    <row r="225" spans="1:11" ht="14.45" customHeight="1" x14ac:dyDescent="0.2">
      <c r="A225" s="821" t="s">
        <v>576</v>
      </c>
      <c r="B225" s="822" t="s">
        <v>577</v>
      </c>
      <c r="C225" s="825" t="s">
        <v>598</v>
      </c>
      <c r="D225" s="839" t="s">
        <v>599</v>
      </c>
      <c r="E225" s="825" t="s">
        <v>3311</v>
      </c>
      <c r="F225" s="839" t="s">
        <v>3312</v>
      </c>
      <c r="G225" s="825" t="s">
        <v>3343</v>
      </c>
      <c r="H225" s="825" t="s">
        <v>3344</v>
      </c>
      <c r="I225" s="831">
        <v>30.170000076293945</v>
      </c>
      <c r="J225" s="831">
        <v>25</v>
      </c>
      <c r="K225" s="832">
        <v>754.25</v>
      </c>
    </row>
    <row r="226" spans="1:11" ht="14.45" customHeight="1" x14ac:dyDescent="0.2">
      <c r="A226" s="821" t="s">
        <v>576</v>
      </c>
      <c r="B226" s="822" t="s">
        <v>577</v>
      </c>
      <c r="C226" s="825" t="s">
        <v>598</v>
      </c>
      <c r="D226" s="839" t="s">
        <v>599</v>
      </c>
      <c r="E226" s="825" t="s">
        <v>3311</v>
      </c>
      <c r="F226" s="839" t="s">
        <v>3312</v>
      </c>
      <c r="G226" s="825" t="s">
        <v>3675</v>
      </c>
      <c r="H226" s="825" t="s">
        <v>3676</v>
      </c>
      <c r="I226" s="831">
        <v>2.875</v>
      </c>
      <c r="J226" s="831">
        <v>100</v>
      </c>
      <c r="K226" s="832">
        <v>287.5</v>
      </c>
    </row>
    <row r="227" spans="1:11" ht="14.45" customHeight="1" x14ac:dyDescent="0.2">
      <c r="A227" s="821" t="s">
        <v>576</v>
      </c>
      <c r="B227" s="822" t="s">
        <v>577</v>
      </c>
      <c r="C227" s="825" t="s">
        <v>598</v>
      </c>
      <c r="D227" s="839" t="s">
        <v>599</v>
      </c>
      <c r="E227" s="825" t="s">
        <v>3311</v>
      </c>
      <c r="F227" s="839" t="s">
        <v>3312</v>
      </c>
      <c r="G227" s="825" t="s">
        <v>3677</v>
      </c>
      <c r="H227" s="825" t="s">
        <v>3678</v>
      </c>
      <c r="I227" s="831">
        <v>5.2699999809265137</v>
      </c>
      <c r="J227" s="831">
        <v>60</v>
      </c>
      <c r="K227" s="832">
        <v>316.20000839233398</v>
      </c>
    </row>
    <row r="228" spans="1:11" ht="14.45" customHeight="1" x14ac:dyDescent="0.2">
      <c r="A228" s="821" t="s">
        <v>576</v>
      </c>
      <c r="B228" s="822" t="s">
        <v>577</v>
      </c>
      <c r="C228" s="825" t="s">
        <v>598</v>
      </c>
      <c r="D228" s="839" t="s">
        <v>599</v>
      </c>
      <c r="E228" s="825" t="s">
        <v>3311</v>
      </c>
      <c r="F228" s="839" t="s">
        <v>3312</v>
      </c>
      <c r="G228" s="825" t="s">
        <v>3679</v>
      </c>
      <c r="H228" s="825" t="s">
        <v>3680</v>
      </c>
      <c r="I228" s="831">
        <v>214.29999923706055</v>
      </c>
      <c r="J228" s="831">
        <v>11</v>
      </c>
      <c r="K228" s="832">
        <v>2357.5900268554688</v>
      </c>
    </row>
    <row r="229" spans="1:11" ht="14.45" customHeight="1" x14ac:dyDescent="0.2">
      <c r="A229" s="821" t="s">
        <v>576</v>
      </c>
      <c r="B229" s="822" t="s">
        <v>577</v>
      </c>
      <c r="C229" s="825" t="s">
        <v>598</v>
      </c>
      <c r="D229" s="839" t="s">
        <v>599</v>
      </c>
      <c r="E229" s="825" t="s">
        <v>3311</v>
      </c>
      <c r="F229" s="839" t="s">
        <v>3312</v>
      </c>
      <c r="G229" s="825" t="s">
        <v>3681</v>
      </c>
      <c r="H229" s="825" t="s">
        <v>3682</v>
      </c>
      <c r="I229" s="831">
        <v>790.280029296875</v>
      </c>
      <c r="J229" s="831">
        <v>1</v>
      </c>
      <c r="K229" s="832">
        <v>790.280029296875</v>
      </c>
    </row>
    <row r="230" spans="1:11" ht="14.45" customHeight="1" x14ac:dyDescent="0.2">
      <c r="A230" s="821" t="s">
        <v>576</v>
      </c>
      <c r="B230" s="822" t="s">
        <v>577</v>
      </c>
      <c r="C230" s="825" t="s">
        <v>598</v>
      </c>
      <c r="D230" s="839" t="s">
        <v>599</v>
      </c>
      <c r="E230" s="825" t="s">
        <v>3311</v>
      </c>
      <c r="F230" s="839" t="s">
        <v>3312</v>
      </c>
      <c r="G230" s="825" t="s">
        <v>3683</v>
      </c>
      <c r="H230" s="825" t="s">
        <v>3684</v>
      </c>
      <c r="I230" s="831">
        <v>5.7300000190734863</v>
      </c>
      <c r="J230" s="831">
        <v>30</v>
      </c>
      <c r="K230" s="832">
        <v>171.83000183105469</v>
      </c>
    </row>
    <row r="231" spans="1:11" ht="14.45" customHeight="1" x14ac:dyDescent="0.2">
      <c r="A231" s="821" t="s">
        <v>576</v>
      </c>
      <c r="B231" s="822" t="s">
        <v>577</v>
      </c>
      <c r="C231" s="825" t="s">
        <v>598</v>
      </c>
      <c r="D231" s="839" t="s">
        <v>599</v>
      </c>
      <c r="E231" s="825" t="s">
        <v>3311</v>
      </c>
      <c r="F231" s="839" t="s">
        <v>3312</v>
      </c>
      <c r="G231" s="825" t="s">
        <v>3685</v>
      </c>
      <c r="H231" s="825" t="s">
        <v>3686</v>
      </c>
      <c r="I231" s="831">
        <v>129.25999450683594</v>
      </c>
      <c r="J231" s="831">
        <v>10</v>
      </c>
      <c r="K231" s="832">
        <v>1292.5999755859375</v>
      </c>
    </row>
    <row r="232" spans="1:11" ht="14.45" customHeight="1" x14ac:dyDescent="0.2">
      <c r="A232" s="821" t="s">
        <v>576</v>
      </c>
      <c r="B232" s="822" t="s">
        <v>577</v>
      </c>
      <c r="C232" s="825" t="s">
        <v>598</v>
      </c>
      <c r="D232" s="839" t="s">
        <v>599</v>
      </c>
      <c r="E232" s="825" t="s">
        <v>3311</v>
      </c>
      <c r="F232" s="839" t="s">
        <v>3312</v>
      </c>
      <c r="G232" s="825" t="s">
        <v>3353</v>
      </c>
      <c r="H232" s="825" t="s">
        <v>3354</v>
      </c>
      <c r="I232" s="831">
        <v>283.01998901367188</v>
      </c>
      <c r="J232" s="831">
        <v>5</v>
      </c>
      <c r="K232" s="832">
        <v>1415.0799560546875</v>
      </c>
    </row>
    <row r="233" spans="1:11" ht="14.45" customHeight="1" x14ac:dyDescent="0.2">
      <c r="A233" s="821" t="s">
        <v>576</v>
      </c>
      <c r="B233" s="822" t="s">
        <v>577</v>
      </c>
      <c r="C233" s="825" t="s">
        <v>598</v>
      </c>
      <c r="D233" s="839" t="s">
        <v>599</v>
      </c>
      <c r="E233" s="825" t="s">
        <v>3311</v>
      </c>
      <c r="F233" s="839" t="s">
        <v>3312</v>
      </c>
      <c r="G233" s="825" t="s">
        <v>3687</v>
      </c>
      <c r="H233" s="825" t="s">
        <v>3688</v>
      </c>
      <c r="I233" s="831">
        <v>58.529998779296875</v>
      </c>
      <c r="J233" s="831">
        <v>10</v>
      </c>
      <c r="K233" s="832">
        <v>585.34002685546875</v>
      </c>
    </row>
    <row r="234" spans="1:11" ht="14.45" customHeight="1" x14ac:dyDescent="0.2">
      <c r="A234" s="821" t="s">
        <v>576</v>
      </c>
      <c r="B234" s="822" t="s">
        <v>577</v>
      </c>
      <c r="C234" s="825" t="s">
        <v>598</v>
      </c>
      <c r="D234" s="839" t="s">
        <v>599</v>
      </c>
      <c r="E234" s="825" t="s">
        <v>3311</v>
      </c>
      <c r="F234" s="839" t="s">
        <v>3312</v>
      </c>
      <c r="G234" s="825" t="s">
        <v>3589</v>
      </c>
      <c r="H234" s="825" t="s">
        <v>3590</v>
      </c>
      <c r="I234" s="831">
        <v>26.020000457763672</v>
      </c>
      <c r="J234" s="831">
        <v>10</v>
      </c>
      <c r="K234" s="832">
        <v>260.14999389648438</v>
      </c>
    </row>
    <row r="235" spans="1:11" ht="14.45" customHeight="1" x14ac:dyDescent="0.2">
      <c r="A235" s="821" t="s">
        <v>576</v>
      </c>
      <c r="B235" s="822" t="s">
        <v>577</v>
      </c>
      <c r="C235" s="825" t="s">
        <v>598</v>
      </c>
      <c r="D235" s="839" t="s">
        <v>599</v>
      </c>
      <c r="E235" s="825" t="s">
        <v>3311</v>
      </c>
      <c r="F235" s="839" t="s">
        <v>3312</v>
      </c>
      <c r="G235" s="825" t="s">
        <v>3689</v>
      </c>
      <c r="H235" s="825" t="s">
        <v>3690</v>
      </c>
      <c r="I235" s="831">
        <v>21.200000762939453</v>
      </c>
      <c r="J235" s="831">
        <v>10</v>
      </c>
      <c r="K235" s="832">
        <v>212.03999328613281</v>
      </c>
    </row>
    <row r="236" spans="1:11" ht="14.45" customHeight="1" x14ac:dyDescent="0.2">
      <c r="A236" s="821" t="s">
        <v>576</v>
      </c>
      <c r="B236" s="822" t="s">
        <v>577</v>
      </c>
      <c r="C236" s="825" t="s">
        <v>598</v>
      </c>
      <c r="D236" s="839" t="s">
        <v>599</v>
      </c>
      <c r="E236" s="825" t="s">
        <v>3311</v>
      </c>
      <c r="F236" s="839" t="s">
        <v>3312</v>
      </c>
      <c r="G236" s="825" t="s">
        <v>3691</v>
      </c>
      <c r="H236" s="825" t="s">
        <v>3692</v>
      </c>
      <c r="I236" s="831">
        <v>37.279998779296875</v>
      </c>
      <c r="J236" s="831">
        <v>10</v>
      </c>
      <c r="K236" s="832">
        <v>372.77999877929688</v>
      </c>
    </row>
    <row r="237" spans="1:11" ht="14.45" customHeight="1" x14ac:dyDescent="0.2">
      <c r="A237" s="821" t="s">
        <v>576</v>
      </c>
      <c r="B237" s="822" t="s">
        <v>577</v>
      </c>
      <c r="C237" s="825" t="s">
        <v>598</v>
      </c>
      <c r="D237" s="839" t="s">
        <v>599</v>
      </c>
      <c r="E237" s="825" t="s">
        <v>3311</v>
      </c>
      <c r="F237" s="839" t="s">
        <v>3312</v>
      </c>
      <c r="G237" s="825" t="s">
        <v>3693</v>
      </c>
      <c r="H237" s="825" t="s">
        <v>3694</v>
      </c>
      <c r="I237" s="831">
        <v>72.680000305175781</v>
      </c>
      <c r="J237" s="831">
        <v>10</v>
      </c>
      <c r="K237" s="832">
        <v>726.75</v>
      </c>
    </row>
    <row r="238" spans="1:11" ht="14.45" customHeight="1" x14ac:dyDescent="0.2">
      <c r="A238" s="821" t="s">
        <v>576</v>
      </c>
      <c r="B238" s="822" t="s">
        <v>577</v>
      </c>
      <c r="C238" s="825" t="s">
        <v>598</v>
      </c>
      <c r="D238" s="839" t="s">
        <v>599</v>
      </c>
      <c r="E238" s="825" t="s">
        <v>3311</v>
      </c>
      <c r="F238" s="839" t="s">
        <v>3312</v>
      </c>
      <c r="G238" s="825" t="s">
        <v>3695</v>
      </c>
      <c r="H238" s="825" t="s">
        <v>3696</v>
      </c>
      <c r="I238" s="831">
        <v>7.0883333683013916</v>
      </c>
      <c r="J238" s="831">
        <v>600</v>
      </c>
      <c r="K238" s="832">
        <v>4253</v>
      </c>
    </row>
    <row r="239" spans="1:11" ht="14.45" customHeight="1" x14ac:dyDescent="0.2">
      <c r="A239" s="821" t="s">
        <v>576</v>
      </c>
      <c r="B239" s="822" t="s">
        <v>577</v>
      </c>
      <c r="C239" s="825" t="s">
        <v>598</v>
      </c>
      <c r="D239" s="839" t="s">
        <v>599</v>
      </c>
      <c r="E239" s="825" t="s">
        <v>3311</v>
      </c>
      <c r="F239" s="839" t="s">
        <v>3312</v>
      </c>
      <c r="G239" s="825" t="s">
        <v>3355</v>
      </c>
      <c r="H239" s="825" t="s">
        <v>3356</v>
      </c>
      <c r="I239" s="831">
        <v>22.945714678083146</v>
      </c>
      <c r="J239" s="831">
        <v>700</v>
      </c>
      <c r="K239" s="832">
        <v>16060.920043945313</v>
      </c>
    </row>
    <row r="240" spans="1:11" ht="14.45" customHeight="1" x14ac:dyDescent="0.2">
      <c r="A240" s="821" t="s">
        <v>576</v>
      </c>
      <c r="B240" s="822" t="s">
        <v>577</v>
      </c>
      <c r="C240" s="825" t="s">
        <v>598</v>
      </c>
      <c r="D240" s="839" t="s">
        <v>599</v>
      </c>
      <c r="E240" s="825" t="s">
        <v>3311</v>
      </c>
      <c r="F240" s="839" t="s">
        <v>3312</v>
      </c>
      <c r="G240" s="825" t="s">
        <v>3357</v>
      </c>
      <c r="H240" s="825" t="s">
        <v>3358</v>
      </c>
      <c r="I240" s="831">
        <v>227.55999755859375</v>
      </c>
      <c r="J240" s="831">
        <v>25</v>
      </c>
      <c r="K240" s="832">
        <v>5688.9599609375</v>
      </c>
    </row>
    <row r="241" spans="1:11" ht="14.45" customHeight="1" x14ac:dyDescent="0.2">
      <c r="A241" s="821" t="s">
        <v>576</v>
      </c>
      <c r="B241" s="822" t="s">
        <v>577</v>
      </c>
      <c r="C241" s="825" t="s">
        <v>598</v>
      </c>
      <c r="D241" s="839" t="s">
        <v>599</v>
      </c>
      <c r="E241" s="825" t="s">
        <v>3311</v>
      </c>
      <c r="F241" s="839" t="s">
        <v>3312</v>
      </c>
      <c r="G241" s="825" t="s">
        <v>3361</v>
      </c>
      <c r="H241" s="825" t="s">
        <v>3362</v>
      </c>
      <c r="I241" s="831">
        <v>0.8566666841506958</v>
      </c>
      <c r="J241" s="831">
        <v>400</v>
      </c>
      <c r="K241" s="832">
        <v>343</v>
      </c>
    </row>
    <row r="242" spans="1:11" ht="14.45" customHeight="1" x14ac:dyDescent="0.2">
      <c r="A242" s="821" t="s">
        <v>576</v>
      </c>
      <c r="B242" s="822" t="s">
        <v>577</v>
      </c>
      <c r="C242" s="825" t="s">
        <v>598</v>
      </c>
      <c r="D242" s="839" t="s">
        <v>599</v>
      </c>
      <c r="E242" s="825" t="s">
        <v>3311</v>
      </c>
      <c r="F242" s="839" t="s">
        <v>3312</v>
      </c>
      <c r="G242" s="825" t="s">
        <v>3365</v>
      </c>
      <c r="H242" s="825" t="s">
        <v>3366</v>
      </c>
      <c r="I242" s="831">
        <v>2.06333327293396</v>
      </c>
      <c r="J242" s="831">
        <v>1400</v>
      </c>
      <c r="K242" s="832">
        <v>2889.5</v>
      </c>
    </row>
    <row r="243" spans="1:11" ht="14.45" customHeight="1" x14ac:dyDescent="0.2">
      <c r="A243" s="821" t="s">
        <v>576</v>
      </c>
      <c r="B243" s="822" t="s">
        <v>577</v>
      </c>
      <c r="C243" s="825" t="s">
        <v>598</v>
      </c>
      <c r="D243" s="839" t="s">
        <v>599</v>
      </c>
      <c r="E243" s="825" t="s">
        <v>3311</v>
      </c>
      <c r="F243" s="839" t="s">
        <v>3312</v>
      </c>
      <c r="G243" s="825" t="s">
        <v>3369</v>
      </c>
      <c r="H243" s="825" t="s">
        <v>3370</v>
      </c>
      <c r="I243" s="831">
        <v>5.8783334096272783</v>
      </c>
      <c r="J243" s="831">
        <v>900</v>
      </c>
      <c r="K243" s="832">
        <v>5290</v>
      </c>
    </row>
    <row r="244" spans="1:11" ht="14.45" customHeight="1" x14ac:dyDescent="0.2">
      <c r="A244" s="821" t="s">
        <v>576</v>
      </c>
      <c r="B244" s="822" t="s">
        <v>577</v>
      </c>
      <c r="C244" s="825" t="s">
        <v>598</v>
      </c>
      <c r="D244" s="839" t="s">
        <v>599</v>
      </c>
      <c r="E244" s="825" t="s">
        <v>3311</v>
      </c>
      <c r="F244" s="839" t="s">
        <v>3312</v>
      </c>
      <c r="G244" s="825" t="s">
        <v>3697</v>
      </c>
      <c r="H244" s="825" t="s">
        <v>3698</v>
      </c>
      <c r="I244" s="831">
        <v>24.840000152587891</v>
      </c>
      <c r="J244" s="831">
        <v>24</v>
      </c>
      <c r="K244" s="832">
        <v>596.15997314453125</v>
      </c>
    </row>
    <row r="245" spans="1:11" ht="14.45" customHeight="1" x14ac:dyDescent="0.2">
      <c r="A245" s="821" t="s">
        <v>576</v>
      </c>
      <c r="B245" s="822" t="s">
        <v>577</v>
      </c>
      <c r="C245" s="825" t="s">
        <v>598</v>
      </c>
      <c r="D245" s="839" t="s">
        <v>599</v>
      </c>
      <c r="E245" s="825" t="s">
        <v>3311</v>
      </c>
      <c r="F245" s="839" t="s">
        <v>3312</v>
      </c>
      <c r="G245" s="825" t="s">
        <v>3699</v>
      </c>
      <c r="H245" s="825" t="s">
        <v>3700</v>
      </c>
      <c r="I245" s="831">
        <v>9.3000001907348633</v>
      </c>
      <c r="J245" s="831">
        <v>50</v>
      </c>
      <c r="K245" s="832">
        <v>465</v>
      </c>
    </row>
    <row r="246" spans="1:11" ht="14.45" customHeight="1" x14ac:dyDescent="0.2">
      <c r="A246" s="821" t="s">
        <v>576</v>
      </c>
      <c r="B246" s="822" t="s">
        <v>577</v>
      </c>
      <c r="C246" s="825" t="s">
        <v>598</v>
      </c>
      <c r="D246" s="839" t="s">
        <v>599</v>
      </c>
      <c r="E246" s="825" t="s">
        <v>3311</v>
      </c>
      <c r="F246" s="839" t="s">
        <v>3312</v>
      </c>
      <c r="G246" s="825" t="s">
        <v>3701</v>
      </c>
      <c r="H246" s="825" t="s">
        <v>3702</v>
      </c>
      <c r="I246" s="831">
        <v>14.470000267028809</v>
      </c>
      <c r="J246" s="831">
        <v>12</v>
      </c>
      <c r="K246" s="832">
        <v>173.63999938964844</v>
      </c>
    </row>
    <row r="247" spans="1:11" ht="14.45" customHeight="1" x14ac:dyDescent="0.2">
      <c r="A247" s="821" t="s">
        <v>576</v>
      </c>
      <c r="B247" s="822" t="s">
        <v>577</v>
      </c>
      <c r="C247" s="825" t="s">
        <v>598</v>
      </c>
      <c r="D247" s="839" t="s">
        <v>599</v>
      </c>
      <c r="E247" s="825" t="s">
        <v>3311</v>
      </c>
      <c r="F247" s="839" t="s">
        <v>3312</v>
      </c>
      <c r="G247" s="825" t="s">
        <v>3703</v>
      </c>
      <c r="H247" s="825" t="s">
        <v>3704</v>
      </c>
      <c r="I247" s="831">
        <v>46</v>
      </c>
      <c r="J247" s="831">
        <v>2</v>
      </c>
      <c r="K247" s="832">
        <v>92</v>
      </c>
    </row>
    <row r="248" spans="1:11" ht="14.45" customHeight="1" x14ac:dyDescent="0.2">
      <c r="A248" s="821" t="s">
        <v>576</v>
      </c>
      <c r="B248" s="822" t="s">
        <v>577</v>
      </c>
      <c r="C248" s="825" t="s">
        <v>598</v>
      </c>
      <c r="D248" s="839" t="s">
        <v>599</v>
      </c>
      <c r="E248" s="825" t="s">
        <v>3311</v>
      </c>
      <c r="F248" s="839" t="s">
        <v>3312</v>
      </c>
      <c r="G248" s="825" t="s">
        <v>3705</v>
      </c>
      <c r="H248" s="825" t="s">
        <v>3706</v>
      </c>
      <c r="I248" s="831">
        <v>98.375</v>
      </c>
      <c r="J248" s="831">
        <v>10</v>
      </c>
      <c r="K248" s="832">
        <v>983.75</v>
      </c>
    </row>
    <row r="249" spans="1:11" ht="14.45" customHeight="1" x14ac:dyDescent="0.2">
      <c r="A249" s="821" t="s">
        <v>576</v>
      </c>
      <c r="B249" s="822" t="s">
        <v>577</v>
      </c>
      <c r="C249" s="825" t="s">
        <v>598</v>
      </c>
      <c r="D249" s="839" t="s">
        <v>599</v>
      </c>
      <c r="E249" s="825" t="s">
        <v>3311</v>
      </c>
      <c r="F249" s="839" t="s">
        <v>3312</v>
      </c>
      <c r="G249" s="825" t="s">
        <v>3707</v>
      </c>
      <c r="H249" s="825" t="s">
        <v>3708</v>
      </c>
      <c r="I249" s="831">
        <v>8.3933334350585938</v>
      </c>
      <c r="J249" s="831">
        <v>36</v>
      </c>
      <c r="K249" s="832">
        <v>302.16000366210938</v>
      </c>
    </row>
    <row r="250" spans="1:11" ht="14.45" customHeight="1" x14ac:dyDescent="0.2">
      <c r="A250" s="821" t="s">
        <v>576</v>
      </c>
      <c r="B250" s="822" t="s">
        <v>577</v>
      </c>
      <c r="C250" s="825" t="s">
        <v>598</v>
      </c>
      <c r="D250" s="839" t="s">
        <v>599</v>
      </c>
      <c r="E250" s="825" t="s">
        <v>3311</v>
      </c>
      <c r="F250" s="839" t="s">
        <v>3312</v>
      </c>
      <c r="G250" s="825" t="s">
        <v>3709</v>
      </c>
      <c r="H250" s="825" t="s">
        <v>3710</v>
      </c>
      <c r="I250" s="831">
        <v>7.9600000381469727</v>
      </c>
      <c r="J250" s="831">
        <v>24</v>
      </c>
      <c r="K250" s="832">
        <v>191.03999328613281</v>
      </c>
    </row>
    <row r="251" spans="1:11" ht="14.45" customHeight="1" x14ac:dyDescent="0.2">
      <c r="A251" s="821" t="s">
        <v>576</v>
      </c>
      <c r="B251" s="822" t="s">
        <v>577</v>
      </c>
      <c r="C251" s="825" t="s">
        <v>598</v>
      </c>
      <c r="D251" s="839" t="s">
        <v>599</v>
      </c>
      <c r="E251" s="825" t="s">
        <v>3311</v>
      </c>
      <c r="F251" s="839" t="s">
        <v>3312</v>
      </c>
      <c r="G251" s="825" t="s">
        <v>3373</v>
      </c>
      <c r="H251" s="825" t="s">
        <v>3374</v>
      </c>
      <c r="I251" s="831">
        <v>19.139999389648438</v>
      </c>
      <c r="J251" s="831">
        <v>24</v>
      </c>
      <c r="K251" s="832">
        <v>459.36000061035156</v>
      </c>
    </row>
    <row r="252" spans="1:11" ht="14.45" customHeight="1" x14ac:dyDescent="0.2">
      <c r="A252" s="821" t="s">
        <v>576</v>
      </c>
      <c r="B252" s="822" t="s">
        <v>577</v>
      </c>
      <c r="C252" s="825" t="s">
        <v>598</v>
      </c>
      <c r="D252" s="839" t="s">
        <v>599</v>
      </c>
      <c r="E252" s="825" t="s">
        <v>3311</v>
      </c>
      <c r="F252" s="839" t="s">
        <v>3312</v>
      </c>
      <c r="G252" s="825" t="s">
        <v>3711</v>
      </c>
      <c r="H252" s="825" t="s">
        <v>3712</v>
      </c>
      <c r="I252" s="831">
        <v>2.0449999173482261</v>
      </c>
      <c r="J252" s="831">
        <v>140</v>
      </c>
      <c r="K252" s="832">
        <v>283.2599983215332</v>
      </c>
    </row>
    <row r="253" spans="1:11" ht="14.45" customHeight="1" x14ac:dyDescent="0.2">
      <c r="A253" s="821" t="s">
        <v>576</v>
      </c>
      <c r="B253" s="822" t="s">
        <v>577</v>
      </c>
      <c r="C253" s="825" t="s">
        <v>598</v>
      </c>
      <c r="D253" s="839" t="s">
        <v>599</v>
      </c>
      <c r="E253" s="825" t="s">
        <v>3311</v>
      </c>
      <c r="F253" s="839" t="s">
        <v>3312</v>
      </c>
      <c r="G253" s="825" t="s">
        <v>3713</v>
      </c>
      <c r="H253" s="825" t="s">
        <v>3714</v>
      </c>
      <c r="I253" s="831">
        <v>25.554999351501465</v>
      </c>
      <c r="J253" s="831">
        <v>48</v>
      </c>
      <c r="K253" s="832">
        <v>1226.6699829101563</v>
      </c>
    </row>
    <row r="254" spans="1:11" ht="14.45" customHeight="1" x14ac:dyDescent="0.2">
      <c r="A254" s="821" t="s">
        <v>576</v>
      </c>
      <c r="B254" s="822" t="s">
        <v>577</v>
      </c>
      <c r="C254" s="825" t="s">
        <v>598</v>
      </c>
      <c r="D254" s="839" t="s">
        <v>599</v>
      </c>
      <c r="E254" s="825" t="s">
        <v>3311</v>
      </c>
      <c r="F254" s="839" t="s">
        <v>3312</v>
      </c>
      <c r="G254" s="825" t="s">
        <v>3715</v>
      </c>
      <c r="H254" s="825" t="s">
        <v>3716</v>
      </c>
      <c r="I254" s="831">
        <v>15.760000228881836</v>
      </c>
      <c r="J254" s="831">
        <v>600</v>
      </c>
      <c r="K254" s="832">
        <v>9454</v>
      </c>
    </row>
    <row r="255" spans="1:11" ht="14.45" customHeight="1" x14ac:dyDescent="0.2">
      <c r="A255" s="821" t="s">
        <v>576</v>
      </c>
      <c r="B255" s="822" t="s">
        <v>577</v>
      </c>
      <c r="C255" s="825" t="s">
        <v>598</v>
      </c>
      <c r="D255" s="839" t="s">
        <v>599</v>
      </c>
      <c r="E255" s="825" t="s">
        <v>3311</v>
      </c>
      <c r="F255" s="839" t="s">
        <v>3312</v>
      </c>
      <c r="G255" s="825" t="s">
        <v>3717</v>
      </c>
      <c r="H255" s="825" t="s">
        <v>3718</v>
      </c>
      <c r="I255" s="831">
        <v>2.5324999690055847</v>
      </c>
      <c r="J255" s="831">
        <v>80</v>
      </c>
      <c r="K255" s="832">
        <v>202.59999847412109</v>
      </c>
    </row>
    <row r="256" spans="1:11" ht="14.45" customHeight="1" x14ac:dyDescent="0.2">
      <c r="A256" s="821" t="s">
        <v>576</v>
      </c>
      <c r="B256" s="822" t="s">
        <v>577</v>
      </c>
      <c r="C256" s="825" t="s">
        <v>598</v>
      </c>
      <c r="D256" s="839" t="s">
        <v>599</v>
      </c>
      <c r="E256" s="825" t="s">
        <v>3311</v>
      </c>
      <c r="F256" s="839" t="s">
        <v>3312</v>
      </c>
      <c r="G256" s="825" t="s">
        <v>3375</v>
      </c>
      <c r="H256" s="825" t="s">
        <v>3376</v>
      </c>
      <c r="I256" s="831">
        <v>3.9950000643730164</v>
      </c>
      <c r="J256" s="831">
        <v>80</v>
      </c>
      <c r="K256" s="832">
        <v>319.60000610351563</v>
      </c>
    </row>
    <row r="257" spans="1:11" ht="14.45" customHeight="1" x14ac:dyDescent="0.2">
      <c r="A257" s="821" t="s">
        <v>576</v>
      </c>
      <c r="B257" s="822" t="s">
        <v>577</v>
      </c>
      <c r="C257" s="825" t="s">
        <v>598</v>
      </c>
      <c r="D257" s="839" t="s">
        <v>599</v>
      </c>
      <c r="E257" s="825" t="s">
        <v>3311</v>
      </c>
      <c r="F257" s="839" t="s">
        <v>3312</v>
      </c>
      <c r="G257" s="825" t="s">
        <v>3383</v>
      </c>
      <c r="H257" s="825" t="s">
        <v>3384</v>
      </c>
      <c r="I257" s="831">
        <v>1490.4000244140625</v>
      </c>
      <c r="J257" s="831">
        <v>3</v>
      </c>
      <c r="K257" s="832">
        <v>4471.2001953125</v>
      </c>
    </row>
    <row r="258" spans="1:11" ht="14.45" customHeight="1" x14ac:dyDescent="0.2">
      <c r="A258" s="821" t="s">
        <v>576</v>
      </c>
      <c r="B258" s="822" t="s">
        <v>577</v>
      </c>
      <c r="C258" s="825" t="s">
        <v>598</v>
      </c>
      <c r="D258" s="839" t="s">
        <v>599</v>
      </c>
      <c r="E258" s="825" t="s">
        <v>3311</v>
      </c>
      <c r="F258" s="839" t="s">
        <v>3312</v>
      </c>
      <c r="G258" s="825" t="s">
        <v>3385</v>
      </c>
      <c r="H258" s="825" t="s">
        <v>3386</v>
      </c>
      <c r="I258" s="831">
        <v>77.419998168945313</v>
      </c>
      <c r="J258" s="831">
        <v>35</v>
      </c>
      <c r="K258" s="832">
        <v>2709.6298828125</v>
      </c>
    </row>
    <row r="259" spans="1:11" ht="14.45" customHeight="1" x14ac:dyDescent="0.2">
      <c r="A259" s="821" t="s">
        <v>576</v>
      </c>
      <c r="B259" s="822" t="s">
        <v>577</v>
      </c>
      <c r="C259" s="825" t="s">
        <v>598</v>
      </c>
      <c r="D259" s="839" t="s">
        <v>599</v>
      </c>
      <c r="E259" s="825" t="s">
        <v>3311</v>
      </c>
      <c r="F259" s="839" t="s">
        <v>3312</v>
      </c>
      <c r="G259" s="825" t="s">
        <v>3719</v>
      </c>
      <c r="H259" s="825" t="s">
        <v>3720</v>
      </c>
      <c r="I259" s="831">
        <v>0.50499999523162842</v>
      </c>
      <c r="J259" s="831">
        <v>500</v>
      </c>
      <c r="K259" s="832">
        <v>252</v>
      </c>
    </row>
    <row r="260" spans="1:11" ht="14.45" customHeight="1" x14ac:dyDescent="0.2">
      <c r="A260" s="821" t="s">
        <v>576</v>
      </c>
      <c r="B260" s="822" t="s">
        <v>577</v>
      </c>
      <c r="C260" s="825" t="s">
        <v>598</v>
      </c>
      <c r="D260" s="839" t="s">
        <v>599</v>
      </c>
      <c r="E260" s="825" t="s">
        <v>3311</v>
      </c>
      <c r="F260" s="839" t="s">
        <v>3312</v>
      </c>
      <c r="G260" s="825" t="s">
        <v>3393</v>
      </c>
      <c r="H260" s="825" t="s">
        <v>3394</v>
      </c>
      <c r="I260" s="831">
        <v>0.68666668732961023</v>
      </c>
      <c r="J260" s="831">
        <v>2000</v>
      </c>
      <c r="K260" s="832">
        <v>1365</v>
      </c>
    </row>
    <row r="261" spans="1:11" ht="14.45" customHeight="1" x14ac:dyDescent="0.2">
      <c r="A261" s="821" t="s">
        <v>576</v>
      </c>
      <c r="B261" s="822" t="s">
        <v>577</v>
      </c>
      <c r="C261" s="825" t="s">
        <v>598</v>
      </c>
      <c r="D261" s="839" t="s">
        <v>599</v>
      </c>
      <c r="E261" s="825" t="s">
        <v>3311</v>
      </c>
      <c r="F261" s="839" t="s">
        <v>3312</v>
      </c>
      <c r="G261" s="825" t="s">
        <v>3721</v>
      </c>
      <c r="H261" s="825" t="s">
        <v>3722</v>
      </c>
      <c r="I261" s="831">
        <v>1.2599999904632568</v>
      </c>
      <c r="J261" s="831">
        <v>6000</v>
      </c>
      <c r="K261" s="832">
        <v>7569.300048828125</v>
      </c>
    </row>
    <row r="262" spans="1:11" ht="14.45" customHeight="1" x14ac:dyDescent="0.2">
      <c r="A262" s="821" t="s">
        <v>576</v>
      </c>
      <c r="B262" s="822" t="s">
        <v>577</v>
      </c>
      <c r="C262" s="825" t="s">
        <v>598</v>
      </c>
      <c r="D262" s="839" t="s">
        <v>599</v>
      </c>
      <c r="E262" s="825" t="s">
        <v>3311</v>
      </c>
      <c r="F262" s="839" t="s">
        <v>3312</v>
      </c>
      <c r="G262" s="825" t="s">
        <v>3723</v>
      </c>
      <c r="H262" s="825" t="s">
        <v>3724</v>
      </c>
      <c r="I262" s="831">
        <v>3.9460000514984133</v>
      </c>
      <c r="J262" s="831">
        <v>1250</v>
      </c>
      <c r="K262" s="832">
        <v>4934.4000244140625</v>
      </c>
    </row>
    <row r="263" spans="1:11" ht="14.45" customHeight="1" x14ac:dyDescent="0.2">
      <c r="A263" s="821" t="s">
        <v>576</v>
      </c>
      <c r="B263" s="822" t="s">
        <v>577</v>
      </c>
      <c r="C263" s="825" t="s">
        <v>598</v>
      </c>
      <c r="D263" s="839" t="s">
        <v>599</v>
      </c>
      <c r="E263" s="825" t="s">
        <v>3311</v>
      </c>
      <c r="F263" s="839" t="s">
        <v>3312</v>
      </c>
      <c r="G263" s="825" t="s">
        <v>3395</v>
      </c>
      <c r="H263" s="825" t="s">
        <v>3396</v>
      </c>
      <c r="I263" s="831">
        <v>30.962500095367432</v>
      </c>
      <c r="J263" s="831">
        <v>6</v>
      </c>
      <c r="K263" s="832">
        <v>185.77000045776367</v>
      </c>
    </row>
    <row r="264" spans="1:11" ht="14.45" customHeight="1" x14ac:dyDescent="0.2">
      <c r="A264" s="821" t="s">
        <v>576</v>
      </c>
      <c r="B264" s="822" t="s">
        <v>577</v>
      </c>
      <c r="C264" s="825" t="s">
        <v>598</v>
      </c>
      <c r="D264" s="839" t="s">
        <v>599</v>
      </c>
      <c r="E264" s="825" t="s">
        <v>3311</v>
      </c>
      <c r="F264" s="839" t="s">
        <v>3312</v>
      </c>
      <c r="G264" s="825" t="s">
        <v>3397</v>
      </c>
      <c r="H264" s="825" t="s">
        <v>3398</v>
      </c>
      <c r="I264" s="831">
        <v>30.328333218892414</v>
      </c>
      <c r="J264" s="831">
        <v>216</v>
      </c>
      <c r="K264" s="832">
        <v>6518.639892578125</v>
      </c>
    </row>
    <row r="265" spans="1:11" ht="14.45" customHeight="1" x14ac:dyDescent="0.2">
      <c r="A265" s="821" t="s">
        <v>576</v>
      </c>
      <c r="B265" s="822" t="s">
        <v>577</v>
      </c>
      <c r="C265" s="825" t="s">
        <v>598</v>
      </c>
      <c r="D265" s="839" t="s">
        <v>599</v>
      </c>
      <c r="E265" s="825" t="s">
        <v>3399</v>
      </c>
      <c r="F265" s="839" t="s">
        <v>3400</v>
      </c>
      <c r="G265" s="825" t="s">
        <v>3401</v>
      </c>
      <c r="H265" s="825" t="s">
        <v>3402</v>
      </c>
      <c r="I265" s="831">
        <v>2.0449999570846558</v>
      </c>
      <c r="J265" s="831">
        <v>200</v>
      </c>
      <c r="K265" s="832">
        <v>409</v>
      </c>
    </row>
    <row r="266" spans="1:11" ht="14.45" customHeight="1" x14ac:dyDescent="0.2">
      <c r="A266" s="821" t="s">
        <v>576</v>
      </c>
      <c r="B266" s="822" t="s">
        <v>577</v>
      </c>
      <c r="C266" s="825" t="s">
        <v>598</v>
      </c>
      <c r="D266" s="839" t="s">
        <v>599</v>
      </c>
      <c r="E266" s="825" t="s">
        <v>3399</v>
      </c>
      <c r="F266" s="839" t="s">
        <v>3400</v>
      </c>
      <c r="G266" s="825" t="s">
        <v>3725</v>
      </c>
      <c r="H266" s="825" t="s">
        <v>3726</v>
      </c>
      <c r="I266" s="831">
        <v>650.33001708984375</v>
      </c>
      <c r="J266" s="831">
        <v>2</v>
      </c>
      <c r="K266" s="832">
        <v>1300.6500244140625</v>
      </c>
    </row>
    <row r="267" spans="1:11" ht="14.45" customHeight="1" x14ac:dyDescent="0.2">
      <c r="A267" s="821" t="s">
        <v>576</v>
      </c>
      <c r="B267" s="822" t="s">
        <v>577</v>
      </c>
      <c r="C267" s="825" t="s">
        <v>598</v>
      </c>
      <c r="D267" s="839" t="s">
        <v>599</v>
      </c>
      <c r="E267" s="825" t="s">
        <v>3399</v>
      </c>
      <c r="F267" s="839" t="s">
        <v>3400</v>
      </c>
      <c r="G267" s="825" t="s">
        <v>3403</v>
      </c>
      <c r="H267" s="825" t="s">
        <v>3404</v>
      </c>
      <c r="I267" s="831">
        <v>47.189998626708984</v>
      </c>
      <c r="J267" s="831">
        <v>352</v>
      </c>
      <c r="K267" s="832">
        <v>16610.879516601563</v>
      </c>
    </row>
    <row r="268" spans="1:11" ht="14.45" customHeight="1" x14ac:dyDescent="0.2">
      <c r="A268" s="821" t="s">
        <v>576</v>
      </c>
      <c r="B268" s="822" t="s">
        <v>577</v>
      </c>
      <c r="C268" s="825" t="s">
        <v>598</v>
      </c>
      <c r="D268" s="839" t="s">
        <v>599</v>
      </c>
      <c r="E268" s="825" t="s">
        <v>3399</v>
      </c>
      <c r="F268" s="839" t="s">
        <v>3400</v>
      </c>
      <c r="G268" s="825" t="s">
        <v>3405</v>
      </c>
      <c r="H268" s="825" t="s">
        <v>3406</v>
      </c>
      <c r="I268" s="831">
        <v>2.9033334255218506</v>
      </c>
      <c r="J268" s="831">
        <v>300</v>
      </c>
      <c r="K268" s="832">
        <v>871</v>
      </c>
    </row>
    <row r="269" spans="1:11" ht="14.45" customHeight="1" x14ac:dyDescent="0.2">
      <c r="A269" s="821" t="s">
        <v>576</v>
      </c>
      <c r="B269" s="822" t="s">
        <v>577</v>
      </c>
      <c r="C269" s="825" t="s">
        <v>598</v>
      </c>
      <c r="D269" s="839" t="s">
        <v>599</v>
      </c>
      <c r="E269" s="825" t="s">
        <v>3399</v>
      </c>
      <c r="F269" s="839" t="s">
        <v>3400</v>
      </c>
      <c r="G269" s="825" t="s">
        <v>3727</v>
      </c>
      <c r="H269" s="825" t="s">
        <v>3728</v>
      </c>
      <c r="I269" s="831">
        <v>13.808571815490723</v>
      </c>
      <c r="J269" s="831">
        <v>350</v>
      </c>
      <c r="K269" s="832">
        <v>4832.18994140625</v>
      </c>
    </row>
    <row r="270" spans="1:11" ht="14.45" customHeight="1" x14ac:dyDescent="0.2">
      <c r="A270" s="821" t="s">
        <v>576</v>
      </c>
      <c r="B270" s="822" t="s">
        <v>577</v>
      </c>
      <c r="C270" s="825" t="s">
        <v>598</v>
      </c>
      <c r="D270" s="839" t="s">
        <v>599</v>
      </c>
      <c r="E270" s="825" t="s">
        <v>3399</v>
      </c>
      <c r="F270" s="839" t="s">
        <v>3400</v>
      </c>
      <c r="G270" s="825" t="s">
        <v>3729</v>
      </c>
      <c r="H270" s="825" t="s">
        <v>3730</v>
      </c>
      <c r="I270" s="831">
        <v>2.3599998950958252</v>
      </c>
      <c r="J270" s="831">
        <v>400</v>
      </c>
      <c r="K270" s="832">
        <v>944</v>
      </c>
    </row>
    <row r="271" spans="1:11" ht="14.45" customHeight="1" x14ac:dyDescent="0.2">
      <c r="A271" s="821" t="s">
        <v>576</v>
      </c>
      <c r="B271" s="822" t="s">
        <v>577</v>
      </c>
      <c r="C271" s="825" t="s">
        <v>598</v>
      </c>
      <c r="D271" s="839" t="s">
        <v>599</v>
      </c>
      <c r="E271" s="825" t="s">
        <v>3399</v>
      </c>
      <c r="F271" s="839" t="s">
        <v>3400</v>
      </c>
      <c r="G271" s="825" t="s">
        <v>3731</v>
      </c>
      <c r="H271" s="825" t="s">
        <v>3732</v>
      </c>
      <c r="I271" s="831">
        <v>2.3599998950958252</v>
      </c>
      <c r="J271" s="831">
        <v>1100</v>
      </c>
      <c r="K271" s="832">
        <v>2596</v>
      </c>
    </row>
    <row r="272" spans="1:11" ht="14.45" customHeight="1" x14ac:dyDescent="0.2">
      <c r="A272" s="821" t="s">
        <v>576</v>
      </c>
      <c r="B272" s="822" t="s">
        <v>577</v>
      </c>
      <c r="C272" s="825" t="s">
        <v>598</v>
      </c>
      <c r="D272" s="839" t="s">
        <v>599</v>
      </c>
      <c r="E272" s="825" t="s">
        <v>3399</v>
      </c>
      <c r="F272" s="839" t="s">
        <v>3400</v>
      </c>
      <c r="G272" s="825" t="s">
        <v>3733</v>
      </c>
      <c r="H272" s="825" t="s">
        <v>3734</v>
      </c>
      <c r="I272" s="831">
        <v>2.357499897480011</v>
      </c>
      <c r="J272" s="831">
        <v>600</v>
      </c>
      <c r="K272" s="832">
        <v>1415</v>
      </c>
    </row>
    <row r="273" spans="1:11" ht="14.45" customHeight="1" x14ac:dyDescent="0.2">
      <c r="A273" s="821" t="s">
        <v>576</v>
      </c>
      <c r="B273" s="822" t="s">
        <v>577</v>
      </c>
      <c r="C273" s="825" t="s">
        <v>598</v>
      </c>
      <c r="D273" s="839" t="s">
        <v>599</v>
      </c>
      <c r="E273" s="825" t="s">
        <v>3399</v>
      </c>
      <c r="F273" s="839" t="s">
        <v>3400</v>
      </c>
      <c r="G273" s="825" t="s">
        <v>3411</v>
      </c>
      <c r="H273" s="825" t="s">
        <v>3412</v>
      </c>
      <c r="I273" s="831">
        <v>9.9999997764825821E-3</v>
      </c>
      <c r="J273" s="831">
        <v>1800</v>
      </c>
      <c r="K273" s="832">
        <v>18</v>
      </c>
    </row>
    <row r="274" spans="1:11" ht="14.45" customHeight="1" x14ac:dyDescent="0.2">
      <c r="A274" s="821" t="s">
        <v>576</v>
      </c>
      <c r="B274" s="822" t="s">
        <v>577</v>
      </c>
      <c r="C274" s="825" t="s">
        <v>598</v>
      </c>
      <c r="D274" s="839" t="s">
        <v>599</v>
      </c>
      <c r="E274" s="825" t="s">
        <v>3399</v>
      </c>
      <c r="F274" s="839" t="s">
        <v>3400</v>
      </c>
      <c r="G274" s="825" t="s">
        <v>3735</v>
      </c>
      <c r="H274" s="825" t="s">
        <v>3736</v>
      </c>
      <c r="I274" s="831">
        <v>601.3699951171875</v>
      </c>
      <c r="J274" s="831">
        <v>4</v>
      </c>
      <c r="K274" s="832">
        <v>2405.47998046875</v>
      </c>
    </row>
    <row r="275" spans="1:11" ht="14.45" customHeight="1" x14ac:dyDescent="0.2">
      <c r="A275" s="821" t="s">
        <v>576</v>
      </c>
      <c r="B275" s="822" t="s">
        <v>577</v>
      </c>
      <c r="C275" s="825" t="s">
        <v>598</v>
      </c>
      <c r="D275" s="839" t="s">
        <v>599</v>
      </c>
      <c r="E275" s="825" t="s">
        <v>3399</v>
      </c>
      <c r="F275" s="839" t="s">
        <v>3400</v>
      </c>
      <c r="G275" s="825" t="s">
        <v>3737</v>
      </c>
      <c r="H275" s="825" t="s">
        <v>3738</v>
      </c>
      <c r="I275" s="831">
        <v>2.6300000349680581</v>
      </c>
      <c r="J275" s="831">
        <v>3900</v>
      </c>
      <c r="K275" s="832">
        <v>10065</v>
      </c>
    </row>
    <row r="276" spans="1:11" ht="14.45" customHeight="1" x14ac:dyDescent="0.2">
      <c r="A276" s="821" t="s">
        <v>576</v>
      </c>
      <c r="B276" s="822" t="s">
        <v>577</v>
      </c>
      <c r="C276" s="825" t="s">
        <v>598</v>
      </c>
      <c r="D276" s="839" t="s">
        <v>599</v>
      </c>
      <c r="E276" s="825" t="s">
        <v>3399</v>
      </c>
      <c r="F276" s="839" t="s">
        <v>3400</v>
      </c>
      <c r="G276" s="825" t="s">
        <v>3739</v>
      </c>
      <c r="H276" s="825" t="s">
        <v>3740</v>
      </c>
      <c r="I276" s="831">
        <v>11.494999885559082</v>
      </c>
      <c r="J276" s="831">
        <v>70</v>
      </c>
      <c r="K276" s="832">
        <v>804.70001220703125</v>
      </c>
    </row>
    <row r="277" spans="1:11" ht="14.45" customHeight="1" x14ac:dyDescent="0.2">
      <c r="A277" s="821" t="s">
        <v>576</v>
      </c>
      <c r="B277" s="822" t="s">
        <v>577</v>
      </c>
      <c r="C277" s="825" t="s">
        <v>598</v>
      </c>
      <c r="D277" s="839" t="s">
        <v>599</v>
      </c>
      <c r="E277" s="825" t="s">
        <v>3399</v>
      </c>
      <c r="F277" s="839" t="s">
        <v>3400</v>
      </c>
      <c r="G277" s="825" t="s">
        <v>3417</v>
      </c>
      <c r="H277" s="825" t="s">
        <v>3418</v>
      </c>
      <c r="I277" s="831">
        <v>21.221999359130859</v>
      </c>
      <c r="J277" s="831">
        <v>325</v>
      </c>
      <c r="K277" s="832">
        <v>6897.7701416015625</v>
      </c>
    </row>
    <row r="278" spans="1:11" ht="14.45" customHeight="1" x14ac:dyDescent="0.2">
      <c r="A278" s="821" t="s">
        <v>576</v>
      </c>
      <c r="B278" s="822" t="s">
        <v>577</v>
      </c>
      <c r="C278" s="825" t="s">
        <v>598</v>
      </c>
      <c r="D278" s="839" t="s">
        <v>599</v>
      </c>
      <c r="E278" s="825" t="s">
        <v>3399</v>
      </c>
      <c r="F278" s="839" t="s">
        <v>3400</v>
      </c>
      <c r="G278" s="825" t="s">
        <v>3741</v>
      </c>
      <c r="H278" s="825" t="s">
        <v>3742</v>
      </c>
      <c r="I278" s="831">
        <v>45.498333613077797</v>
      </c>
      <c r="J278" s="831">
        <v>290</v>
      </c>
      <c r="K278" s="832">
        <v>13193.799926757813</v>
      </c>
    </row>
    <row r="279" spans="1:11" ht="14.45" customHeight="1" x14ac:dyDescent="0.2">
      <c r="A279" s="821" t="s">
        <v>576</v>
      </c>
      <c r="B279" s="822" t="s">
        <v>577</v>
      </c>
      <c r="C279" s="825" t="s">
        <v>598</v>
      </c>
      <c r="D279" s="839" t="s">
        <v>599</v>
      </c>
      <c r="E279" s="825" t="s">
        <v>3399</v>
      </c>
      <c r="F279" s="839" t="s">
        <v>3400</v>
      </c>
      <c r="G279" s="825" t="s">
        <v>3419</v>
      </c>
      <c r="H279" s="825" t="s">
        <v>3420</v>
      </c>
      <c r="I279" s="831">
        <v>11.146666526794434</v>
      </c>
      <c r="J279" s="831">
        <v>1550</v>
      </c>
      <c r="K279" s="832">
        <v>17277</v>
      </c>
    </row>
    <row r="280" spans="1:11" ht="14.45" customHeight="1" x14ac:dyDescent="0.2">
      <c r="A280" s="821" t="s">
        <v>576</v>
      </c>
      <c r="B280" s="822" t="s">
        <v>577</v>
      </c>
      <c r="C280" s="825" t="s">
        <v>598</v>
      </c>
      <c r="D280" s="839" t="s">
        <v>599</v>
      </c>
      <c r="E280" s="825" t="s">
        <v>3399</v>
      </c>
      <c r="F280" s="839" t="s">
        <v>3400</v>
      </c>
      <c r="G280" s="825" t="s">
        <v>3743</v>
      </c>
      <c r="H280" s="825" t="s">
        <v>3744</v>
      </c>
      <c r="I280" s="831">
        <v>85.379997253417969</v>
      </c>
      <c r="J280" s="831">
        <v>25</v>
      </c>
      <c r="K280" s="832">
        <v>2134.43994140625</v>
      </c>
    </row>
    <row r="281" spans="1:11" ht="14.45" customHeight="1" x14ac:dyDescent="0.2">
      <c r="A281" s="821" t="s">
        <v>576</v>
      </c>
      <c r="B281" s="822" t="s">
        <v>577</v>
      </c>
      <c r="C281" s="825" t="s">
        <v>598</v>
      </c>
      <c r="D281" s="839" t="s">
        <v>599</v>
      </c>
      <c r="E281" s="825" t="s">
        <v>3399</v>
      </c>
      <c r="F281" s="839" t="s">
        <v>3400</v>
      </c>
      <c r="G281" s="825" t="s">
        <v>3745</v>
      </c>
      <c r="H281" s="825" t="s">
        <v>3746</v>
      </c>
      <c r="I281" s="831">
        <v>40.861666997273765</v>
      </c>
      <c r="J281" s="831">
        <v>140</v>
      </c>
      <c r="K281" s="832">
        <v>5720.6700439453125</v>
      </c>
    </row>
    <row r="282" spans="1:11" ht="14.45" customHeight="1" x14ac:dyDescent="0.2">
      <c r="A282" s="821" t="s">
        <v>576</v>
      </c>
      <c r="B282" s="822" t="s">
        <v>577</v>
      </c>
      <c r="C282" s="825" t="s">
        <v>598</v>
      </c>
      <c r="D282" s="839" t="s">
        <v>599</v>
      </c>
      <c r="E282" s="825" t="s">
        <v>3399</v>
      </c>
      <c r="F282" s="839" t="s">
        <v>3400</v>
      </c>
      <c r="G282" s="825" t="s">
        <v>3747</v>
      </c>
      <c r="H282" s="825" t="s">
        <v>3748</v>
      </c>
      <c r="I282" s="831">
        <v>263.77999877929688</v>
      </c>
      <c r="J282" s="831">
        <v>20</v>
      </c>
      <c r="K282" s="832">
        <v>5275.5999755859375</v>
      </c>
    </row>
    <row r="283" spans="1:11" ht="14.45" customHeight="1" x14ac:dyDescent="0.2">
      <c r="A283" s="821" t="s">
        <v>576</v>
      </c>
      <c r="B283" s="822" t="s">
        <v>577</v>
      </c>
      <c r="C283" s="825" t="s">
        <v>598</v>
      </c>
      <c r="D283" s="839" t="s">
        <v>599</v>
      </c>
      <c r="E283" s="825" t="s">
        <v>3399</v>
      </c>
      <c r="F283" s="839" t="s">
        <v>3400</v>
      </c>
      <c r="G283" s="825" t="s">
        <v>3749</v>
      </c>
      <c r="H283" s="825" t="s">
        <v>3750</v>
      </c>
      <c r="I283" s="831">
        <v>396.8800048828125</v>
      </c>
      <c r="J283" s="831">
        <v>1</v>
      </c>
      <c r="K283" s="832">
        <v>396.8800048828125</v>
      </c>
    </row>
    <row r="284" spans="1:11" ht="14.45" customHeight="1" x14ac:dyDescent="0.2">
      <c r="A284" s="821" t="s">
        <v>576</v>
      </c>
      <c r="B284" s="822" t="s">
        <v>577</v>
      </c>
      <c r="C284" s="825" t="s">
        <v>598</v>
      </c>
      <c r="D284" s="839" t="s">
        <v>599</v>
      </c>
      <c r="E284" s="825" t="s">
        <v>3399</v>
      </c>
      <c r="F284" s="839" t="s">
        <v>3400</v>
      </c>
      <c r="G284" s="825" t="s">
        <v>3751</v>
      </c>
      <c r="H284" s="825" t="s">
        <v>3752</v>
      </c>
      <c r="I284" s="831">
        <v>5.2899999618530273</v>
      </c>
      <c r="J284" s="831">
        <v>300</v>
      </c>
      <c r="K284" s="832">
        <v>1587</v>
      </c>
    </row>
    <row r="285" spans="1:11" ht="14.45" customHeight="1" x14ac:dyDescent="0.2">
      <c r="A285" s="821" t="s">
        <v>576</v>
      </c>
      <c r="B285" s="822" t="s">
        <v>577</v>
      </c>
      <c r="C285" s="825" t="s">
        <v>598</v>
      </c>
      <c r="D285" s="839" t="s">
        <v>599</v>
      </c>
      <c r="E285" s="825" t="s">
        <v>3399</v>
      </c>
      <c r="F285" s="839" t="s">
        <v>3400</v>
      </c>
      <c r="G285" s="825" t="s">
        <v>3425</v>
      </c>
      <c r="H285" s="825" t="s">
        <v>3426</v>
      </c>
      <c r="I285" s="831">
        <v>27.840000152587891</v>
      </c>
      <c r="J285" s="831">
        <v>50</v>
      </c>
      <c r="K285" s="832">
        <v>1392.2099609375</v>
      </c>
    </row>
    <row r="286" spans="1:11" ht="14.45" customHeight="1" x14ac:dyDescent="0.2">
      <c r="A286" s="821" t="s">
        <v>576</v>
      </c>
      <c r="B286" s="822" t="s">
        <v>577</v>
      </c>
      <c r="C286" s="825" t="s">
        <v>598</v>
      </c>
      <c r="D286" s="839" t="s">
        <v>599</v>
      </c>
      <c r="E286" s="825" t="s">
        <v>3399</v>
      </c>
      <c r="F286" s="839" t="s">
        <v>3400</v>
      </c>
      <c r="G286" s="825" t="s">
        <v>3427</v>
      </c>
      <c r="H286" s="825" t="s">
        <v>3428</v>
      </c>
      <c r="I286" s="831">
        <v>5.2633334795633955</v>
      </c>
      <c r="J286" s="831">
        <v>2600</v>
      </c>
      <c r="K286" s="832">
        <v>13682</v>
      </c>
    </row>
    <row r="287" spans="1:11" ht="14.45" customHeight="1" x14ac:dyDescent="0.2">
      <c r="A287" s="821" t="s">
        <v>576</v>
      </c>
      <c r="B287" s="822" t="s">
        <v>577</v>
      </c>
      <c r="C287" s="825" t="s">
        <v>598</v>
      </c>
      <c r="D287" s="839" t="s">
        <v>599</v>
      </c>
      <c r="E287" s="825" t="s">
        <v>3399</v>
      </c>
      <c r="F287" s="839" t="s">
        <v>3400</v>
      </c>
      <c r="G287" s="825" t="s">
        <v>3753</v>
      </c>
      <c r="H287" s="825" t="s">
        <v>3754</v>
      </c>
      <c r="I287" s="831">
        <v>3.4866666793823242</v>
      </c>
      <c r="J287" s="831">
        <v>2400</v>
      </c>
      <c r="K287" s="832">
        <v>8368</v>
      </c>
    </row>
    <row r="288" spans="1:11" ht="14.45" customHeight="1" x14ac:dyDescent="0.2">
      <c r="A288" s="821" t="s">
        <v>576</v>
      </c>
      <c r="B288" s="822" t="s">
        <v>577</v>
      </c>
      <c r="C288" s="825" t="s">
        <v>598</v>
      </c>
      <c r="D288" s="839" t="s">
        <v>599</v>
      </c>
      <c r="E288" s="825" t="s">
        <v>3399</v>
      </c>
      <c r="F288" s="839" t="s">
        <v>3400</v>
      </c>
      <c r="G288" s="825" t="s">
        <v>3755</v>
      </c>
      <c r="H288" s="825" t="s">
        <v>3756</v>
      </c>
      <c r="I288" s="831">
        <v>17.659999847412109</v>
      </c>
      <c r="J288" s="831">
        <v>20</v>
      </c>
      <c r="K288" s="832">
        <v>353.20001220703125</v>
      </c>
    </row>
    <row r="289" spans="1:11" ht="14.45" customHeight="1" x14ac:dyDescent="0.2">
      <c r="A289" s="821" t="s">
        <v>576</v>
      </c>
      <c r="B289" s="822" t="s">
        <v>577</v>
      </c>
      <c r="C289" s="825" t="s">
        <v>598</v>
      </c>
      <c r="D289" s="839" t="s">
        <v>599</v>
      </c>
      <c r="E289" s="825" t="s">
        <v>3399</v>
      </c>
      <c r="F289" s="839" t="s">
        <v>3400</v>
      </c>
      <c r="G289" s="825" t="s">
        <v>3757</v>
      </c>
      <c r="H289" s="825" t="s">
        <v>3758</v>
      </c>
      <c r="I289" s="831">
        <v>24.409999847412109</v>
      </c>
      <c r="J289" s="831">
        <v>200</v>
      </c>
      <c r="K289" s="832">
        <v>4881.150146484375</v>
      </c>
    </row>
    <row r="290" spans="1:11" ht="14.45" customHeight="1" x14ac:dyDescent="0.2">
      <c r="A290" s="821" t="s">
        <v>576</v>
      </c>
      <c r="B290" s="822" t="s">
        <v>577</v>
      </c>
      <c r="C290" s="825" t="s">
        <v>598</v>
      </c>
      <c r="D290" s="839" t="s">
        <v>599</v>
      </c>
      <c r="E290" s="825" t="s">
        <v>3399</v>
      </c>
      <c r="F290" s="839" t="s">
        <v>3400</v>
      </c>
      <c r="G290" s="825" t="s">
        <v>3759</v>
      </c>
      <c r="H290" s="825" t="s">
        <v>3760</v>
      </c>
      <c r="I290" s="831">
        <v>49.909999847412109</v>
      </c>
      <c r="J290" s="831">
        <v>50</v>
      </c>
      <c r="K290" s="832">
        <v>2495.6298828125</v>
      </c>
    </row>
    <row r="291" spans="1:11" ht="14.45" customHeight="1" x14ac:dyDescent="0.2">
      <c r="A291" s="821" t="s">
        <v>576</v>
      </c>
      <c r="B291" s="822" t="s">
        <v>577</v>
      </c>
      <c r="C291" s="825" t="s">
        <v>598</v>
      </c>
      <c r="D291" s="839" t="s">
        <v>599</v>
      </c>
      <c r="E291" s="825" t="s">
        <v>3399</v>
      </c>
      <c r="F291" s="839" t="s">
        <v>3400</v>
      </c>
      <c r="G291" s="825" t="s">
        <v>3761</v>
      </c>
      <c r="H291" s="825" t="s">
        <v>3762</v>
      </c>
      <c r="I291" s="831">
        <v>3500</v>
      </c>
      <c r="J291" s="831">
        <v>1</v>
      </c>
      <c r="K291" s="832">
        <v>3500</v>
      </c>
    </row>
    <row r="292" spans="1:11" ht="14.45" customHeight="1" x14ac:dyDescent="0.2">
      <c r="A292" s="821" t="s">
        <v>576</v>
      </c>
      <c r="B292" s="822" t="s">
        <v>577</v>
      </c>
      <c r="C292" s="825" t="s">
        <v>598</v>
      </c>
      <c r="D292" s="839" t="s">
        <v>599</v>
      </c>
      <c r="E292" s="825" t="s">
        <v>3399</v>
      </c>
      <c r="F292" s="839" t="s">
        <v>3400</v>
      </c>
      <c r="G292" s="825" t="s">
        <v>3763</v>
      </c>
      <c r="H292" s="825" t="s">
        <v>3764</v>
      </c>
      <c r="I292" s="831">
        <v>32.900001525878906</v>
      </c>
      <c r="J292" s="831">
        <v>60</v>
      </c>
      <c r="K292" s="832">
        <v>1974</v>
      </c>
    </row>
    <row r="293" spans="1:11" ht="14.45" customHeight="1" x14ac:dyDescent="0.2">
      <c r="A293" s="821" t="s">
        <v>576</v>
      </c>
      <c r="B293" s="822" t="s">
        <v>577</v>
      </c>
      <c r="C293" s="825" t="s">
        <v>598</v>
      </c>
      <c r="D293" s="839" t="s">
        <v>599</v>
      </c>
      <c r="E293" s="825" t="s">
        <v>3399</v>
      </c>
      <c r="F293" s="839" t="s">
        <v>3400</v>
      </c>
      <c r="G293" s="825" t="s">
        <v>3765</v>
      </c>
      <c r="H293" s="825" t="s">
        <v>3766</v>
      </c>
      <c r="I293" s="831">
        <v>171.82000732421875</v>
      </c>
      <c r="J293" s="831">
        <v>10</v>
      </c>
      <c r="K293" s="832">
        <v>1718.199951171875</v>
      </c>
    </row>
    <row r="294" spans="1:11" ht="14.45" customHeight="1" x14ac:dyDescent="0.2">
      <c r="A294" s="821" t="s">
        <v>576</v>
      </c>
      <c r="B294" s="822" t="s">
        <v>577</v>
      </c>
      <c r="C294" s="825" t="s">
        <v>598</v>
      </c>
      <c r="D294" s="839" t="s">
        <v>599</v>
      </c>
      <c r="E294" s="825" t="s">
        <v>3399</v>
      </c>
      <c r="F294" s="839" t="s">
        <v>3400</v>
      </c>
      <c r="G294" s="825" t="s">
        <v>3767</v>
      </c>
      <c r="H294" s="825" t="s">
        <v>3768</v>
      </c>
      <c r="I294" s="831">
        <v>45.979999542236328</v>
      </c>
      <c r="J294" s="831">
        <v>20</v>
      </c>
      <c r="K294" s="832">
        <v>919.5999755859375</v>
      </c>
    </row>
    <row r="295" spans="1:11" ht="14.45" customHeight="1" x14ac:dyDescent="0.2">
      <c r="A295" s="821" t="s">
        <v>576</v>
      </c>
      <c r="B295" s="822" t="s">
        <v>577</v>
      </c>
      <c r="C295" s="825" t="s">
        <v>598</v>
      </c>
      <c r="D295" s="839" t="s">
        <v>599</v>
      </c>
      <c r="E295" s="825" t="s">
        <v>3399</v>
      </c>
      <c r="F295" s="839" t="s">
        <v>3400</v>
      </c>
      <c r="G295" s="825" t="s">
        <v>3769</v>
      </c>
      <c r="H295" s="825" t="s">
        <v>3770</v>
      </c>
      <c r="I295" s="831">
        <v>45.979999542236328</v>
      </c>
      <c r="J295" s="831">
        <v>40</v>
      </c>
      <c r="K295" s="832">
        <v>1839.199951171875</v>
      </c>
    </row>
    <row r="296" spans="1:11" ht="14.45" customHeight="1" x14ac:dyDescent="0.2">
      <c r="A296" s="821" t="s">
        <v>576</v>
      </c>
      <c r="B296" s="822" t="s">
        <v>577</v>
      </c>
      <c r="C296" s="825" t="s">
        <v>598</v>
      </c>
      <c r="D296" s="839" t="s">
        <v>599</v>
      </c>
      <c r="E296" s="825" t="s">
        <v>3399</v>
      </c>
      <c r="F296" s="839" t="s">
        <v>3400</v>
      </c>
      <c r="G296" s="825" t="s">
        <v>3771</v>
      </c>
      <c r="H296" s="825" t="s">
        <v>3772</v>
      </c>
      <c r="I296" s="831">
        <v>750.20001220703125</v>
      </c>
      <c r="J296" s="831">
        <v>18</v>
      </c>
      <c r="K296" s="832">
        <v>13503.600219726563</v>
      </c>
    </row>
    <row r="297" spans="1:11" ht="14.45" customHeight="1" x14ac:dyDescent="0.2">
      <c r="A297" s="821" t="s">
        <v>576</v>
      </c>
      <c r="B297" s="822" t="s">
        <v>577</v>
      </c>
      <c r="C297" s="825" t="s">
        <v>598</v>
      </c>
      <c r="D297" s="839" t="s">
        <v>599</v>
      </c>
      <c r="E297" s="825" t="s">
        <v>3399</v>
      </c>
      <c r="F297" s="839" t="s">
        <v>3400</v>
      </c>
      <c r="G297" s="825" t="s">
        <v>3773</v>
      </c>
      <c r="H297" s="825" t="s">
        <v>3774</v>
      </c>
      <c r="I297" s="831">
        <v>17.979999542236328</v>
      </c>
      <c r="J297" s="831">
        <v>50</v>
      </c>
      <c r="K297" s="832">
        <v>899</v>
      </c>
    </row>
    <row r="298" spans="1:11" ht="14.45" customHeight="1" x14ac:dyDescent="0.2">
      <c r="A298" s="821" t="s">
        <v>576</v>
      </c>
      <c r="B298" s="822" t="s">
        <v>577</v>
      </c>
      <c r="C298" s="825" t="s">
        <v>598</v>
      </c>
      <c r="D298" s="839" t="s">
        <v>599</v>
      </c>
      <c r="E298" s="825" t="s">
        <v>3399</v>
      </c>
      <c r="F298" s="839" t="s">
        <v>3400</v>
      </c>
      <c r="G298" s="825" t="s">
        <v>3439</v>
      </c>
      <c r="H298" s="825" t="s">
        <v>3440</v>
      </c>
      <c r="I298" s="831">
        <v>13.199999809265137</v>
      </c>
      <c r="J298" s="831">
        <v>20</v>
      </c>
      <c r="K298" s="832">
        <v>264</v>
      </c>
    </row>
    <row r="299" spans="1:11" ht="14.45" customHeight="1" x14ac:dyDescent="0.2">
      <c r="A299" s="821" t="s">
        <v>576</v>
      </c>
      <c r="B299" s="822" t="s">
        <v>577</v>
      </c>
      <c r="C299" s="825" t="s">
        <v>598</v>
      </c>
      <c r="D299" s="839" t="s">
        <v>599</v>
      </c>
      <c r="E299" s="825" t="s">
        <v>3399</v>
      </c>
      <c r="F299" s="839" t="s">
        <v>3400</v>
      </c>
      <c r="G299" s="825" t="s">
        <v>3441</v>
      </c>
      <c r="H299" s="825" t="s">
        <v>3442</v>
      </c>
      <c r="I299" s="831">
        <v>13.199999809265137</v>
      </c>
      <c r="J299" s="831">
        <v>10</v>
      </c>
      <c r="K299" s="832">
        <v>132</v>
      </c>
    </row>
    <row r="300" spans="1:11" ht="14.45" customHeight="1" x14ac:dyDescent="0.2">
      <c r="A300" s="821" t="s">
        <v>576</v>
      </c>
      <c r="B300" s="822" t="s">
        <v>577</v>
      </c>
      <c r="C300" s="825" t="s">
        <v>598</v>
      </c>
      <c r="D300" s="839" t="s">
        <v>599</v>
      </c>
      <c r="E300" s="825" t="s">
        <v>3399</v>
      </c>
      <c r="F300" s="839" t="s">
        <v>3400</v>
      </c>
      <c r="G300" s="825" t="s">
        <v>3775</v>
      </c>
      <c r="H300" s="825" t="s">
        <v>3776</v>
      </c>
      <c r="I300" s="831">
        <v>317</v>
      </c>
      <c r="J300" s="831">
        <v>5</v>
      </c>
      <c r="K300" s="832">
        <v>1584.97998046875</v>
      </c>
    </row>
    <row r="301" spans="1:11" ht="14.45" customHeight="1" x14ac:dyDescent="0.2">
      <c r="A301" s="821" t="s">
        <v>576</v>
      </c>
      <c r="B301" s="822" t="s">
        <v>577</v>
      </c>
      <c r="C301" s="825" t="s">
        <v>598</v>
      </c>
      <c r="D301" s="839" t="s">
        <v>599</v>
      </c>
      <c r="E301" s="825" t="s">
        <v>3399</v>
      </c>
      <c r="F301" s="839" t="s">
        <v>3400</v>
      </c>
      <c r="G301" s="825" t="s">
        <v>3777</v>
      </c>
      <c r="H301" s="825" t="s">
        <v>3778</v>
      </c>
      <c r="I301" s="831">
        <v>317</v>
      </c>
      <c r="J301" s="831">
        <v>5</v>
      </c>
      <c r="K301" s="832">
        <v>1584.97998046875</v>
      </c>
    </row>
    <row r="302" spans="1:11" ht="14.45" customHeight="1" x14ac:dyDescent="0.2">
      <c r="A302" s="821" t="s">
        <v>576</v>
      </c>
      <c r="B302" s="822" t="s">
        <v>577</v>
      </c>
      <c r="C302" s="825" t="s">
        <v>598</v>
      </c>
      <c r="D302" s="839" t="s">
        <v>599</v>
      </c>
      <c r="E302" s="825" t="s">
        <v>3399</v>
      </c>
      <c r="F302" s="839" t="s">
        <v>3400</v>
      </c>
      <c r="G302" s="825" t="s">
        <v>3779</v>
      </c>
      <c r="H302" s="825" t="s">
        <v>3780</v>
      </c>
      <c r="I302" s="831">
        <v>2311.10009765625</v>
      </c>
      <c r="J302" s="831">
        <v>5</v>
      </c>
      <c r="K302" s="832">
        <v>11555.5</v>
      </c>
    </row>
    <row r="303" spans="1:11" ht="14.45" customHeight="1" x14ac:dyDescent="0.2">
      <c r="A303" s="821" t="s">
        <v>576</v>
      </c>
      <c r="B303" s="822" t="s">
        <v>577</v>
      </c>
      <c r="C303" s="825" t="s">
        <v>598</v>
      </c>
      <c r="D303" s="839" t="s">
        <v>599</v>
      </c>
      <c r="E303" s="825" t="s">
        <v>3399</v>
      </c>
      <c r="F303" s="839" t="s">
        <v>3400</v>
      </c>
      <c r="G303" s="825" t="s">
        <v>3443</v>
      </c>
      <c r="H303" s="825" t="s">
        <v>3444</v>
      </c>
      <c r="I303" s="831">
        <v>4.0300002098083496</v>
      </c>
      <c r="J303" s="831">
        <v>1100</v>
      </c>
      <c r="K303" s="832">
        <v>4433</v>
      </c>
    </row>
    <row r="304" spans="1:11" ht="14.45" customHeight="1" x14ac:dyDescent="0.2">
      <c r="A304" s="821" t="s">
        <v>576</v>
      </c>
      <c r="B304" s="822" t="s">
        <v>577</v>
      </c>
      <c r="C304" s="825" t="s">
        <v>598</v>
      </c>
      <c r="D304" s="839" t="s">
        <v>599</v>
      </c>
      <c r="E304" s="825" t="s">
        <v>3399</v>
      </c>
      <c r="F304" s="839" t="s">
        <v>3400</v>
      </c>
      <c r="G304" s="825" t="s">
        <v>3781</v>
      </c>
      <c r="H304" s="825" t="s">
        <v>3782</v>
      </c>
      <c r="I304" s="831">
        <v>103.15000152587891</v>
      </c>
      <c r="J304" s="831">
        <v>15</v>
      </c>
      <c r="K304" s="832">
        <v>1547.3199462890625</v>
      </c>
    </row>
    <row r="305" spans="1:11" ht="14.45" customHeight="1" x14ac:dyDescent="0.2">
      <c r="A305" s="821" t="s">
        <v>576</v>
      </c>
      <c r="B305" s="822" t="s">
        <v>577</v>
      </c>
      <c r="C305" s="825" t="s">
        <v>598</v>
      </c>
      <c r="D305" s="839" t="s">
        <v>599</v>
      </c>
      <c r="E305" s="825" t="s">
        <v>3399</v>
      </c>
      <c r="F305" s="839" t="s">
        <v>3400</v>
      </c>
      <c r="G305" s="825" t="s">
        <v>3783</v>
      </c>
      <c r="H305" s="825" t="s">
        <v>3784</v>
      </c>
      <c r="I305" s="831">
        <v>232.32000732421875</v>
      </c>
      <c r="J305" s="831">
        <v>10</v>
      </c>
      <c r="K305" s="832">
        <v>2323.199951171875</v>
      </c>
    </row>
    <row r="306" spans="1:11" ht="14.45" customHeight="1" x14ac:dyDescent="0.2">
      <c r="A306" s="821" t="s">
        <v>576</v>
      </c>
      <c r="B306" s="822" t="s">
        <v>577</v>
      </c>
      <c r="C306" s="825" t="s">
        <v>598</v>
      </c>
      <c r="D306" s="839" t="s">
        <v>599</v>
      </c>
      <c r="E306" s="825" t="s">
        <v>3399</v>
      </c>
      <c r="F306" s="839" t="s">
        <v>3400</v>
      </c>
      <c r="G306" s="825" t="s">
        <v>3785</v>
      </c>
      <c r="H306" s="825" t="s">
        <v>3786</v>
      </c>
      <c r="I306" s="831">
        <v>232.32000732421875</v>
      </c>
      <c r="J306" s="831">
        <v>10</v>
      </c>
      <c r="K306" s="832">
        <v>2323.199951171875</v>
      </c>
    </row>
    <row r="307" spans="1:11" ht="14.45" customHeight="1" x14ac:dyDescent="0.2">
      <c r="A307" s="821" t="s">
        <v>576</v>
      </c>
      <c r="B307" s="822" t="s">
        <v>577</v>
      </c>
      <c r="C307" s="825" t="s">
        <v>598</v>
      </c>
      <c r="D307" s="839" t="s">
        <v>599</v>
      </c>
      <c r="E307" s="825" t="s">
        <v>3399</v>
      </c>
      <c r="F307" s="839" t="s">
        <v>3400</v>
      </c>
      <c r="G307" s="825" t="s">
        <v>3445</v>
      </c>
      <c r="H307" s="825" t="s">
        <v>3446</v>
      </c>
      <c r="I307" s="831">
        <v>7.8650000095367432</v>
      </c>
      <c r="J307" s="831">
        <v>1200</v>
      </c>
      <c r="K307" s="832">
        <v>9439</v>
      </c>
    </row>
    <row r="308" spans="1:11" ht="14.45" customHeight="1" x14ac:dyDescent="0.2">
      <c r="A308" s="821" t="s">
        <v>576</v>
      </c>
      <c r="B308" s="822" t="s">
        <v>577</v>
      </c>
      <c r="C308" s="825" t="s">
        <v>598</v>
      </c>
      <c r="D308" s="839" t="s">
        <v>599</v>
      </c>
      <c r="E308" s="825" t="s">
        <v>3399</v>
      </c>
      <c r="F308" s="839" t="s">
        <v>3400</v>
      </c>
      <c r="G308" s="825" t="s">
        <v>3787</v>
      </c>
      <c r="H308" s="825" t="s">
        <v>3788</v>
      </c>
      <c r="I308" s="831">
        <v>10.074999809265137</v>
      </c>
      <c r="J308" s="831">
        <v>120</v>
      </c>
      <c r="K308" s="832">
        <v>1209</v>
      </c>
    </row>
    <row r="309" spans="1:11" ht="14.45" customHeight="1" x14ac:dyDescent="0.2">
      <c r="A309" s="821" t="s">
        <v>576</v>
      </c>
      <c r="B309" s="822" t="s">
        <v>577</v>
      </c>
      <c r="C309" s="825" t="s">
        <v>598</v>
      </c>
      <c r="D309" s="839" t="s">
        <v>599</v>
      </c>
      <c r="E309" s="825" t="s">
        <v>3399</v>
      </c>
      <c r="F309" s="839" t="s">
        <v>3400</v>
      </c>
      <c r="G309" s="825" t="s">
        <v>3789</v>
      </c>
      <c r="H309" s="825" t="s">
        <v>3790</v>
      </c>
      <c r="I309" s="831">
        <v>180.78399353027345</v>
      </c>
      <c r="J309" s="831">
        <v>270</v>
      </c>
      <c r="K309" s="832">
        <v>48638.21875</v>
      </c>
    </row>
    <row r="310" spans="1:11" ht="14.45" customHeight="1" x14ac:dyDescent="0.2">
      <c r="A310" s="821" t="s">
        <v>576</v>
      </c>
      <c r="B310" s="822" t="s">
        <v>577</v>
      </c>
      <c r="C310" s="825" t="s">
        <v>598</v>
      </c>
      <c r="D310" s="839" t="s">
        <v>599</v>
      </c>
      <c r="E310" s="825" t="s">
        <v>3399</v>
      </c>
      <c r="F310" s="839" t="s">
        <v>3400</v>
      </c>
      <c r="G310" s="825" t="s">
        <v>3447</v>
      </c>
      <c r="H310" s="825" t="s">
        <v>3448</v>
      </c>
      <c r="I310" s="831">
        <v>35.090000152587891</v>
      </c>
      <c r="J310" s="831">
        <v>4</v>
      </c>
      <c r="K310" s="832">
        <v>140.36000061035156</v>
      </c>
    </row>
    <row r="311" spans="1:11" ht="14.45" customHeight="1" x14ac:dyDescent="0.2">
      <c r="A311" s="821" t="s">
        <v>576</v>
      </c>
      <c r="B311" s="822" t="s">
        <v>577</v>
      </c>
      <c r="C311" s="825" t="s">
        <v>598</v>
      </c>
      <c r="D311" s="839" t="s">
        <v>599</v>
      </c>
      <c r="E311" s="825" t="s">
        <v>3399</v>
      </c>
      <c r="F311" s="839" t="s">
        <v>3400</v>
      </c>
      <c r="G311" s="825" t="s">
        <v>3791</v>
      </c>
      <c r="H311" s="825" t="s">
        <v>3792</v>
      </c>
      <c r="I311" s="831">
        <v>81.738332112630204</v>
      </c>
      <c r="J311" s="831">
        <v>410</v>
      </c>
      <c r="K311" s="832">
        <v>33512.50048828125</v>
      </c>
    </row>
    <row r="312" spans="1:11" ht="14.45" customHeight="1" x14ac:dyDescent="0.2">
      <c r="A312" s="821" t="s">
        <v>576</v>
      </c>
      <c r="B312" s="822" t="s">
        <v>577</v>
      </c>
      <c r="C312" s="825" t="s">
        <v>598</v>
      </c>
      <c r="D312" s="839" t="s">
        <v>599</v>
      </c>
      <c r="E312" s="825" t="s">
        <v>3399</v>
      </c>
      <c r="F312" s="839" t="s">
        <v>3400</v>
      </c>
      <c r="G312" s="825" t="s">
        <v>3449</v>
      </c>
      <c r="H312" s="825" t="s">
        <v>3450</v>
      </c>
      <c r="I312" s="831">
        <v>32.303333282470703</v>
      </c>
      <c r="J312" s="831">
        <v>150</v>
      </c>
      <c r="K312" s="832">
        <v>4845.5</v>
      </c>
    </row>
    <row r="313" spans="1:11" ht="14.45" customHeight="1" x14ac:dyDescent="0.2">
      <c r="A313" s="821" t="s">
        <v>576</v>
      </c>
      <c r="B313" s="822" t="s">
        <v>577</v>
      </c>
      <c r="C313" s="825" t="s">
        <v>598</v>
      </c>
      <c r="D313" s="839" t="s">
        <v>599</v>
      </c>
      <c r="E313" s="825" t="s">
        <v>3399</v>
      </c>
      <c r="F313" s="839" t="s">
        <v>3400</v>
      </c>
      <c r="G313" s="825" t="s">
        <v>3793</v>
      </c>
      <c r="H313" s="825" t="s">
        <v>3794</v>
      </c>
      <c r="I313" s="831">
        <v>72</v>
      </c>
      <c r="J313" s="831">
        <v>20</v>
      </c>
      <c r="K313" s="832">
        <v>1439.9000244140625</v>
      </c>
    </row>
    <row r="314" spans="1:11" ht="14.45" customHeight="1" x14ac:dyDescent="0.2">
      <c r="A314" s="821" t="s">
        <v>576</v>
      </c>
      <c r="B314" s="822" t="s">
        <v>577</v>
      </c>
      <c r="C314" s="825" t="s">
        <v>598</v>
      </c>
      <c r="D314" s="839" t="s">
        <v>599</v>
      </c>
      <c r="E314" s="825" t="s">
        <v>3399</v>
      </c>
      <c r="F314" s="839" t="s">
        <v>3400</v>
      </c>
      <c r="G314" s="825" t="s">
        <v>3795</v>
      </c>
      <c r="H314" s="825" t="s">
        <v>3796</v>
      </c>
      <c r="I314" s="831">
        <v>72</v>
      </c>
      <c r="J314" s="831">
        <v>40</v>
      </c>
      <c r="K314" s="832">
        <v>2879.800048828125</v>
      </c>
    </row>
    <row r="315" spans="1:11" ht="14.45" customHeight="1" x14ac:dyDescent="0.2">
      <c r="A315" s="821" t="s">
        <v>576</v>
      </c>
      <c r="B315" s="822" t="s">
        <v>577</v>
      </c>
      <c r="C315" s="825" t="s">
        <v>598</v>
      </c>
      <c r="D315" s="839" t="s">
        <v>599</v>
      </c>
      <c r="E315" s="825" t="s">
        <v>3399</v>
      </c>
      <c r="F315" s="839" t="s">
        <v>3400</v>
      </c>
      <c r="G315" s="825" t="s">
        <v>3797</v>
      </c>
      <c r="H315" s="825" t="s">
        <v>3798</v>
      </c>
      <c r="I315" s="831">
        <v>22.297999572753906</v>
      </c>
      <c r="J315" s="831">
        <v>180</v>
      </c>
      <c r="K315" s="832">
        <v>4013.9700317382813</v>
      </c>
    </row>
    <row r="316" spans="1:11" ht="14.45" customHeight="1" x14ac:dyDescent="0.2">
      <c r="A316" s="821" t="s">
        <v>576</v>
      </c>
      <c r="B316" s="822" t="s">
        <v>577</v>
      </c>
      <c r="C316" s="825" t="s">
        <v>598</v>
      </c>
      <c r="D316" s="839" t="s">
        <v>599</v>
      </c>
      <c r="E316" s="825" t="s">
        <v>3399</v>
      </c>
      <c r="F316" s="839" t="s">
        <v>3400</v>
      </c>
      <c r="G316" s="825" t="s">
        <v>3799</v>
      </c>
      <c r="H316" s="825" t="s">
        <v>3800</v>
      </c>
      <c r="I316" s="831">
        <v>393.25</v>
      </c>
      <c r="J316" s="831">
        <v>14</v>
      </c>
      <c r="K316" s="832">
        <v>5505.5</v>
      </c>
    </row>
    <row r="317" spans="1:11" ht="14.45" customHeight="1" x14ac:dyDescent="0.2">
      <c r="A317" s="821" t="s">
        <v>576</v>
      </c>
      <c r="B317" s="822" t="s">
        <v>577</v>
      </c>
      <c r="C317" s="825" t="s">
        <v>598</v>
      </c>
      <c r="D317" s="839" t="s">
        <v>599</v>
      </c>
      <c r="E317" s="825" t="s">
        <v>3399</v>
      </c>
      <c r="F317" s="839" t="s">
        <v>3400</v>
      </c>
      <c r="G317" s="825" t="s">
        <v>3451</v>
      </c>
      <c r="H317" s="825" t="s">
        <v>3452</v>
      </c>
      <c r="I317" s="831">
        <v>61.060001373291016</v>
      </c>
      <c r="J317" s="831">
        <v>50</v>
      </c>
      <c r="K317" s="832">
        <v>3053</v>
      </c>
    </row>
    <row r="318" spans="1:11" ht="14.45" customHeight="1" x14ac:dyDescent="0.2">
      <c r="A318" s="821" t="s">
        <v>576</v>
      </c>
      <c r="B318" s="822" t="s">
        <v>577</v>
      </c>
      <c r="C318" s="825" t="s">
        <v>598</v>
      </c>
      <c r="D318" s="839" t="s">
        <v>599</v>
      </c>
      <c r="E318" s="825" t="s">
        <v>3399</v>
      </c>
      <c r="F318" s="839" t="s">
        <v>3400</v>
      </c>
      <c r="G318" s="825" t="s">
        <v>3801</v>
      </c>
      <c r="H318" s="825" t="s">
        <v>3802</v>
      </c>
      <c r="I318" s="831">
        <v>72.839996337890625</v>
      </c>
      <c r="J318" s="831">
        <v>50</v>
      </c>
      <c r="K318" s="832">
        <v>3642.10009765625</v>
      </c>
    </row>
    <row r="319" spans="1:11" ht="14.45" customHeight="1" x14ac:dyDescent="0.2">
      <c r="A319" s="821" t="s">
        <v>576</v>
      </c>
      <c r="B319" s="822" t="s">
        <v>577</v>
      </c>
      <c r="C319" s="825" t="s">
        <v>598</v>
      </c>
      <c r="D319" s="839" t="s">
        <v>599</v>
      </c>
      <c r="E319" s="825" t="s">
        <v>3399</v>
      </c>
      <c r="F319" s="839" t="s">
        <v>3400</v>
      </c>
      <c r="G319" s="825" t="s">
        <v>3803</v>
      </c>
      <c r="H319" s="825" t="s">
        <v>3804</v>
      </c>
      <c r="I319" s="831">
        <v>4.9699997901916504</v>
      </c>
      <c r="J319" s="831">
        <v>70</v>
      </c>
      <c r="K319" s="832">
        <v>347.90000534057617</v>
      </c>
    </row>
    <row r="320" spans="1:11" ht="14.45" customHeight="1" x14ac:dyDescent="0.2">
      <c r="A320" s="821" t="s">
        <v>576</v>
      </c>
      <c r="B320" s="822" t="s">
        <v>577</v>
      </c>
      <c r="C320" s="825" t="s">
        <v>598</v>
      </c>
      <c r="D320" s="839" t="s">
        <v>599</v>
      </c>
      <c r="E320" s="825" t="s">
        <v>3399</v>
      </c>
      <c r="F320" s="839" t="s">
        <v>3400</v>
      </c>
      <c r="G320" s="825" t="s">
        <v>3597</v>
      </c>
      <c r="H320" s="825" t="s">
        <v>3598</v>
      </c>
      <c r="I320" s="831">
        <v>11.739999771118164</v>
      </c>
      <c r="J320" s="831">
        <v>10</v>
      </c>
      <c r="K320" s="832">
        <v>117.40000152587891</v>
      </c>
    </row>
    <row r="321" spans="1:11" ht="14.45" customHeight="1" x14ac:dyDescent="0.2">
      <c r="A321" s="821" t="s">
        <v>576</v>
      </c>
      <c r="B321" s="822" t="s">
        <v>577</v>
      </c>
      <c r="C321" s="825" t="s">
        <v>598</v>
      </c>
      <c r="D321" s="839" t="s">
        <v>599</v>
      </c>
      <c r="E321" s="825" t="s">
        <v>3399</v>
      </c>
      <c r="F321" s="839" t="s">
        <v>3400</v>
      </c>
      <c r="G321" s="825" t="s">
        <v>3453</v>
      </c>
      <c r="H321" s="825" t="s">
        <v>3454</v>
      </c>
      <c r="I321" s="831">
        <v>13.310000419616699</v>
      </c>
      <c r="J321" s="831">
        <v>170</v>
      </c>
      <c r="K321" s="832">
        <v>2262.6999816894531</v>
      </c>
    </row>
    <row r="322" spans="1:11" ht="14.45" customHeight="1" x14ac:dyDescent="0.2">
      <c r="A322" s="821" t="s">
        <v>576</v>
      </c>
      <c r="B322" s="822" t="s">
        <v>577</v>
      </c>
      <c r="C322" s="825" t="s">
        <v>598</v>
      </c>
      <c r="D322" s="839" t="s">
        <v>599</v>
      </c>
      <c r="E322" s="825" t="s">
        <v>3399</v>
      </c>
      <c r="F322" s="839" t="s">
        <v>3400</v>
      </c>
      <c r="G322" s="825" t="s">
        <v>3455</v>
      </c>
      <c r="H322" s="825" t="s">
        <v>3456</v>
      </c>
      <c r="I322" s="831">
        <v>25.530000686645508</v>
      </c>
      <c r="J322" s="831">
        <v>91</v>
      </c>
      <c r="K322" s="832">
        <v>2323.2300434112549</v>
      </c>
    </row>
    <row r="323" spans="1:11" ht="14.45" customHeight="1" x14ac:dyDescent="0.2">
      <c r="A323" s="821" t="s">
        <v>576</v>
      </c>
      <c r="B323" s="822" t="s">
        <v>577</v>
      </c>
      <c r="C323" s="825" t="s">
        <v>598</v>
      </c>
      <c r="D323" s="839" t="s">
        <v>599</v>
      </c>
      <c r="E323" s="825" t="s">
        <v>3399</v>
      </c>
      <c r="F323" s="839" t="s">
        <v>3400</v>
      </c>
      <c r="G323" s="825" t="s">
        <v>3805</v>
      </c>
      <c r="H323" s="825" t="s">
        <v>3806</v>
      </c>
      <c r="I323" s="831">
        <v>179.69000244140625</v>
      </c>
      <c r="J323" s="831">
        <v>4</v>
      </c>
      <c r="K323" s="832">
        <v>718.739990234375</v>
      </c>
    </row>
    <row r="324" spans="1:11" ht="14.45" customHeight="1" x14ac:dyDescent="0.2">
      <c r="A324" s="821" t="s">
        <v>576</v>
      </c>
      <c r="B324" s="822" t="s">
        <v>577</v>
      </c>
      <c r="C324" s="825" t="s">
        <v>598</v>
      </c>
      <c r="D324" s="839" t="s">
        <v>599</v>
      </c>
      <c r="E324" s="825" t="s">
        <v>3399</v>
      </c>
      <c r="F324" s="839" t="s">
        <v>3400</v>
      </c>
      <c r="G324" s="825" t="s">
        <v>3807</v>
      </c>
      <c r="H324" s="825" t="s">
        <v>3808</v>
      </c>
      <c r="I324" s="831">
        <v>20.545000076293945</v>
      </c>
      <c r="J324" s="831">
        <v>20</v>
      </c>
      <c r="K324" s="832">
        <v>410.90000915527344</v>
      </c>
    </row>
    <row r="325" spans="1:11" ht="14.45" customHeight="1" x14ac:dyDescent="0.2">
      <c r="A325" s="821" t="s">
        <v>576</v>
      </c>
      <c r="B325" s="822" t="s">
        <v>577</v>
      </c>
      <c r="C325" s="825" t="s">
        <v>598</v>
      </c>
      <c r="D325" s="839" t="s">
        <v>599</v>
      </c>
      <c r="E325" s="825" t="s">
        <v>3399</v>
      </c>
      <c r="F325" s="839" t="s">
        <v>3400</v>
      </c>
      <c r="G325" s="825" t="s">
        <v>3599</v>
      </c>
      <c r="H325" s="825" t="s">
        <v>3600</v>
      </c>
      <c r="I325" s="831">
        <v>1.5</v>
      </c>
      <c r="J325" s="831">
        <v>795</v>
      </c>
      <c r="K325" s="832">
        <v>1192.5</v>
      </c>
    </row>
    <row r="326" spans="1:11" ht="14.45" customHeight="1" x14ac:dyDescent="0.2">
      <c r="A326" s="821" t="s">
        <v>576</v>
      </c>
      <c r="B326" s="822" t="s">
        <v>577</v>
      </c>
      <c r="C326" s="825" t="s">
        <v>598</v>
      </c>
      <c r="D326" s="839" t="s">
        <v>599</v>
      </c>
      <c r="E326" s="825" t="s">
        <v>3399</v>
      </c>
      <c r="F326" s="839" t="s">
        <v>3400</v>
      </c>
      <c r="G326" s="825" t="s">
        <v>3809</v>
      </c>
      <c r="H326" s="825" t="s">
        <v>3810</v>
      </c>
      <c r="I326" s="831">
        <v>851.4000244140625</v>
      </c>
      <c r="J326" s="831">
        <v>20</v>
      </c>
      <c r="K326" s="832">
        <v>17028.080078125</v>
      </c>
    </row>
    <row r="327" spans="1:11" ht="14.45" customHeight="1" x14ac:dyDescent="0.2">
      <c r="A327" s="821" t="s">
        <v>576</v>
      </c>
      <c r="B327" s="822" t="s">
        <v>577</v>
      </c>
      <c r="C327" s="825" t="s">
        <v>598</v>
      </c>
      <c r="D327" s="839" t="s">
        <v>599</v>
      </c>
      <c r="E327" s="825" t="s">
        <v>3399</v>
      </c>
      <c r="F327" s="839" t="s">
        <v>3400</v>
      </c>
      <c r="G327" s="825" t="s">
        <v>3459</v>
      </c>
      <c r="H327" s="825" t="s">
        <v>3460</v>
      </c>
      <c r="I327" s="831">
        <v>9.1999998092651367</v>
      </c>
      <c r="J327" s="831">
        <v>300</v>
      </c>
      <c r="K327" s="832">
        <v>2760</v>
      </c>
    </row>
    <row r="328" spans="1:11" ht="14.45" customHeight="1" x14ac:dyDescent="0.2">
      <c r="A328" s="821" t="s">
        <v>576</v>
      </c>
      <c r="B328" s="822" t="s">
        <v>577</v>
      </c>
      <c r="C328" s="825" t="s">
        <v>598</v>
      </c>
      <c r="D328" s="839" t="s">
        <v>599</v>
      </c>
      <c r="E328" s="825" t="s">
        <v>3399</v>
      </c>
      <c r="F328" s="839" t="s">
        <v>3400</v>
      </c>
      <c r="G328" s="825" t="s">
        <v>3811</v>
      </c>
      <c r="H328" s="825" t="s">
        <v>3812</v>
      </c>
      <c r="I328" s="831">
        <v>62.354999542236328</v>
      </c>
      <c r="J328" s="831">
        <v>260</v>
      </c>
      <c r="K328" s="832">
        <v>16186.860107421875</v>
      </c>
    </row>
    <row r="329" spans="1:11" ht="14.45" customHeight="1" x14ac:dyDescent="0.2">
      <c r="A329" s="821" t="s">
        <v>576</v>
      </c>
      <c r="B329" s="822" t="s">
        <v>577</v>
      </c>
      <c r="C329" s="825" t="s">
        <v>598</v>
      </c>
      <c r="D329" s="839" t="s">
        <v>599</v>
      </c>
      <c r="E329" s="825" t="s">
        <v>3399</v>
      </c>
      <c r="F329" s="839" t="s">
        <v>3400</v>
      </c>
      <c r="G329" s="825" t="s">
        <v>3813</v>
      </c>
      <c r="H329" s="825" t="s">
        <v>3814</v>
      </c>
      <c r="I329" s="831">
        <v>108.29000091552734</v>
      </c>
      <c r="J329" s="831">
        <v>20</v>
      </c>
      <c r="K329" s="832">
        <v>2165.800048828125</v>
      </c>
    </row>
    <row r="330" spans="1:11" ht="14.45" customHeight="1" x14ac:dyDescent="0.2">
      <c r="A330" s="821" t="s">
        <v>576</v>
      </c>
      <c r="B330" s="822" t="s">
        <v>577</v>
      </c>
      <c r="C330" s="825" t="s">
        <v>598</v>
      </c>
      <c r="D330" s="839" t="s">
        <v>599</v>
      </c>
      <c r="E330" s="825" t="s">
        <v>3399</v>
      </c>
      <c r="F330" s="839" t="s">
        <v>3400</v>
      </c>
      <c r="G330" s="825" t="s">
        <v>3463</v>
      </c>
      <c r="H330" s="825" t="s">
        <v>3464</v>
      </c>
      <c r="I330" s="831">
        <v>7.0199999809265137</v>
      </c>
      <c r="J330" s="831">
        <v>10</v>
      </c>
      <c r="K330" s="832">
        <v>70.199996948242188</v>
      </c>
    </row>
    <row r="331" spans="1:11" ht="14.45" customHeight="1" x14ac:dyDescent="0.2">
      <c r="A331" s="821" t="s">
        <v>576</v>
      </c>
      <c r="B331" s="822" t="s">
        <v>577</v>
      </c>
      <c r="C331" s="825" t="s">
        <v>598</v>
      </c>
      <c r="D331" s="839" t="s">
        <v>599</v>
      </c>
      <c r="E331" s="825" t="s">
        <v>3399</v>
      </c>
      <c r="F331" s="839" t="s">
        <v>3400</v>
      </c>
      <c r="G331" s="825" t="s">
        <v>3815</v>
      </c>
      <c r="H331" s="825" t="s">
        <v>3816</v>
      </c>
      <c r="I331" s="831">
        <v>6.630000114440918</v>
      </c>
      <c r="J331" s="831">
        <v>15</v>
      </c>
      <c r="K331" s="832">
        <v>99.449996948242188</v>
      </c>
    </row>
    <row r="332" spans="1:11" ht="14.45" customHeight="1" x14ac:dyDescent="0.2">
      <c r="A332" s="821" t="s">
        <v>576</v>
      </c>
      <c r="B332" s="822" t="s">
        <v>577</v>
      </c>
      <c r="C332" s="825" t="s">
        <v>598</v>
      </c>
      <c r="D332" s="839" t="s">
        <v>599</v>
      </c>
      <c r="E332" s="825" t="s">
        <v>3399</v>
      </c>
      <c r="F332" s="839" t="s">
        <v>3400</v>
      </c>
      <c r="G332" s="825" t="s">
        <v>3817</v>
      </c>
      <c r="H332" s="825" t="s">
        <v>3818</v>
      </c>
      <c r="I332" s="831">
        <v>7.0199999809265137</v>
      </c>
      <c r="J332" s="831">
        <v>20</v>
      </c>
      <c r="K332" s="832">
        <v>140.39999389648438</v>
      </c>
    </row>
    <row r="333" spans="1:11" ht="14.45" customHeight="1" x14ac:dyDescent="0.2">
      <c r="A333" s="821" t="s">
        <v>576</v>
      </c>
      <c r="B333" s="822" t="s">
        <v>577</v>
      </c>
      <c r="C333" s="825" t="s">
        <v>598</v>
      </c>
      <c r="D333" s="839" t="s">
        <v>599</v>
      </c>
      <c r="E333" s="825" t="s">
        <v>3399</v>
      </c>
      <c r="F333" s="839" t="s">
        <v>3400</v>
      </c>
      <c r="G333" s="825" t="s">
        <v>3465</v>
      </c>
      <c r="H333" s="825" t="s">
        <v>3466</v>
      </c>
      <c r="I333" s="831">
        <v>172.5</v>
      </c>
      <c r="J333" s="831">
        <v>1</v>
      </c>
      <c r="K333" s="832">
        <v>172.5</v>
      </c>
    </row>
    <row r="334" spans="1:11" ht="14.45" customHeight="1" x14ac:dyDescent="0.2">
      <c r="A334" s="821" t="s">
        <v>576</v>
      </c>
      <c r="B334" s="822" t="s">
        <v>577</v>
      </c>
      <c r="C334" s="825" t="s">
        <v>598</v>
      </c>
      <c r="D334" s="839" t="s">
        <v>599</v>
      </c>
      <c r="E334" s="825" t="s">
        <v>3399</v>
      </c>
      <c r="F334" s="839" t="s">
        <v>3400</v>
      </c>
      <c r="G334" s="825" t="s">
        <v>3469</v>
      </c>
      <c r="H334" s="825" t="s">
        <v>3470</v>
      </c>
      <c r="I334" s="831">
        <v>150.01499938964844</v>
      </c>
      <c r="J334" s="831">
        <v>30</v>
      </c>
      <c r="K334" s="832">
        <v>4500.389892578125</v>
      </c>
    </row>
    <row r="335" spans="1:11" ht="14.45" customHeight="1" x14ac:dyDescent="0.2">
      <c r="A335" s="821" t="s">
        <v>576</v>
      </c>
      <c r="B335" s="822" t="s">
        <v>577</v>
      </c>
      <c r="C335" s="825" t="s">
        <v>598</v>
      </c>
      <c r="D335" s="839" t="s">
        <v>599</v>
      </c>
      <c r="E335" s="825" t="s">
        <v>3399</v>
      </c>
      <c r="F335" s="839" t="s">
        <v>3400</v>
      </c>
      <c r="G335" s="825" t="s">
        <v>3471</v>
      </c>
      <c r="H335" s="825" t="s">
        <v>3472</v>
      </c>
      <c r="I335" s="831">
        <v>6.3216667175292969</v>
      </c>
      <c r="J335" s="831">
        <v>280</v>
      </c>
      <c r="K335" s="832">
        <v>1762.9000091552734</v>
      </c>
    </row>
    <row r="336" spans="1:11" ht="14.45" customHeight="1" x14ac:dyDescent="0.2">
      <c r="A336" s="821" t="s">
        <v>576</v>
      </c>
      <c r="B336" s="822" t="s">
        <v>577</v>
      </c>
      <c r="C336" s="825" t="s">
        <v>598</v>
      </c>
      <c r="D336" s="839" t="s">
        <v>599</v>
      </c>
      <c r="E336" s="825" t="s">
        <v>3399</v>
      </c>
      <c r="F336" s="839" t="s">
        <v>3400</v>
      </c>
      <c r="G336" s="825" t="s">
        <v>3473</v>
      </c>
      <c r="H336" s="825" t="s">
        <v>3474</v>
      </c>
      <c r="I336" s="831">
        <v>20.690000534057617</v>
      </c>
      <c r="J336" s="831">
        <v>800</v>
      </c>
      <c r="K336" s="832">
        <v>16553.000732421875</v>
      </c>
    </row>
    <row r="337" spans="1:11" ht="14.45" customHeight="1" x14ac:dyDescent="0.2">
      <c r="A337" s="821" t="s">
        <v>576</v>
      </c>
      <c r="B337" s="822" t="s">
        <v>577</v>
      </c>
      <c r="C337" s="825" t="s">
        <v>598</v>
      </c>
      <c r="D337" s="839" t="s">
        <v>599</v>
      </c>
      <c r="E337" s="825" t="s">
        <v>3399</v>
      </c>
      <c r="F337" s="839" t="s">
        <v>3400</v>
      </c>
      <c r="G337" s="825" t="s">
        <v>3819</v>
      </c>
      <c r="H337" s="825" t="s">
        <v>3820</v>
      </c>
      <c r="I337" s="831">
        <v>3862.320068359375</v>
      </c>
      <c r="J337" s="831">
        <v>22</v>
      </c>
      <c r="K337" s="832">
        <v>84971.0400390625</v>
      </c>
    </row>
    <row r="338" spans="1:11" ht="14.45" customHeight="1" x14ac:dyDescent="0.2">
      <c r="A338" s="821" t="s">
        <v>576</v>
      </c>
      <c r="B338" s="822" t="s">
        <v>577</v>
      </c>
      <c r="C338" s="825" t="s">
        <v>598</v>
      </c>
      <c r="D338" s="839" t="s">
        <v>599</v>
      </c>
      <c r="E338" s="825" t="s">
        <v>3399</v>
      </c>
      <c r="F338" s="839" t="s">
        <v>3400</v>
      </c>
      <c r="G338" s="825" t="s">
        <v>3821</v>
      </c>
      <c r="H338" s="825" t="s">
        <v>3822</v>
      </c>
      <c r="I338" s="831">
        <v>5082</v>
      </c>
      <c r="J338" s="831">
        <v>11</v>
      </c>
      <c r="K338" s="832">
        <v>55902</v>
      </c>
    </row>
    <row r="339" spans="1:11" ht="14.45" customHeight="1" x14ac:dyDescent="0.2">
      <c r="A339" s="821" t="s">
        <v>576</v>
      </c>
      <c r="B339" s="822" t="s">
        <v>577</v>
      </c>
      <c r="C339" s="825" t="s">
        <v>598</v>
      </c>
      <c r="D339" s="839" t="s">
        <v>599</v>
      </c>
      <c r="E339" s="825" t="s">
        <v>3399</v>
      </c>
      <c r="F339" s="839" t="s">
        <v>3400</v>
      </c>
      <c r="G339" s="825" t="s">
        <v>3823</v>
      </c>
      <c r="H339" s="825" t="s">
        <v>3824</v>
      </c>
      <c r="I339" s="831">
        <v>4660.919921875</v>
      </c>
      <c r="J339" s="831">
        <v>13</v>
      </c>
      <c r="K339" s="832">
        <v>60591.958984375</v>
      </c>
    </row>
    <row r="340" spans="1:11" ht="14.45" customHeight="1" x14ac:dyDescent="0.2">
      <c r="A340" s="821" t="s">
        <v>576</v>
      </c>
      <c r="B340" s="822" t="s">
        <v>577</v>
      </c>
      <c r="C340" s="825" t="s">
        <v>598</v>
      </c>
      <c r="D340" s="839" t="s">
        <v>599</v>
      </c>
      <c r="E340" s="825" t="s">
        <v>3399</v>
      </c>
      <c r="F340" s="839" t="s">
        <v>3400</v>
      </c>
      <c r="G340" s="825" t="s">
        <v>3825</v>
      </c>
      <c r="H340" s="825" t="s">
        <v>3826</v>
      </c>
      <c r="I340" s="831">
        <v>204.41000366210938</v>
      </c>
      <c r="J340" s="831">
        <v>30</v>
      </c>
      <c r="K340" s="832">
        <v>6132.2998046875</v>
      </c>
    </row>
    <row r="341" spans="1:11" ht="14.45" customHeight="1" x14ac:dyDescent="0.2">
      <c r="A341" s="821" t="s">
        <v>576</v>
      </c>
      <c r="B341" s="822" t="s">
        <v>577</v>
      </c>
      <c r="C341" s="825" t="s">
        <v>598</v>
      </c>
      <c r="D341" s="839" t="s">
        <v>599</v>
      </c>
      <c r="E341" s="825" t="s">
        <v>3399</v>
      </c>
      <c r="F341" s="839" t="s">
        <v>3400</v>
      </c>
      <c r="G341" s="825" t="s">
        <v>3827</v>
      </c>
      <c r="H341" s="825" t="s">
        <v>3828</v>
      </c>
      <c r="I341" s="831">
        <v>86.973335266113281</v>
      </c>
      <c r="J341" s="831">
        <v>90</v>
      </c>
      <c r="K341" s="832">
        <v>7827.60009765625</v>
      </c>
    </row>
    <row r="342" spans="1:11" ht="14.45" customHeight="1" x14ac:dyDescent="0.2">
      <c r="A342" s="821" t="s">
        <v>576</v>
      </c>
      <c r="B342" s="822" t="s">
        <v>577</v>
      </c>
      <c r="C342" s="825" t="s">
        <v>598</v>
      </c>
      <c r="D342" s="839" t="s">
        <v>599</v>
      </c>
      <c r="E342" s="825" t="s">
        <v>3399</v>
      </c>
      <c r="F342" s="839" t="s">
        <v>3400</v>
      </c>
      <c r="G342" s="825" t="s">
        <v>3829</v>
      </c>
      <c r="H342" s="825" t="s">
        <v>3830</v>
      </c>
      <c r="I342" s="831">
        <v>484</v>
      </c>
      <c r="J342" s="831">
        <v>10</v>
      </c>
      <c r="K342" s="832">
        <v>4840</v>
      </c>
    </row>
    <row r="343" spans="1:11" ht="14.45" customHeight="1" x14ac:dyDescent="0.2">
      <c r="A343" s="821" t="s">
        <v>576</v>
      </c>
      <c r="B343" s="822" t="s">
        <v>577</v>
      </c>
      <c r="C343" s="825" t="s">
        <v>598</v>
      </c>
      <c r="D343" s="839" t="s">
        <v>599</v>
      </c>
      <c r="E343" s="825" t="s">
        <v>3399</v>
      </c>
      <c r="F343" s="839" t="s">
        <v>3400</v>
      </c>
      <c r="G343" s="825" t="s">
        <v>3475</v>
      </c>
      <c r="H343" s="825" t="s">
        <v>3476</v>
      </c>
      <c r="I343" s="831">
        <v>14.159999847412109</v>
      </c>
      <c r="J343" s="831">
        <v>40</v>
      </c>
      <c r="K343" s="832">
        <v>566.34002685546875</v>
      </c>
    </row>
    <row r="344" spans="1:11" ht="14.45" customHeight="1" x14ac:dyDescent="0.2">
      <c r="A344" s="821" t="s">
        <v>576</v>
      </c>
      <c r="B344" s="822" t="s">
        <v>577</v>
      </c>
      <c r="C344" s="825" t="s">
        <v>598</v>
      </c>
      <c r="D344" s="839" t="s">
        <v>599</v>
      </c>
      <c r="E344" s="825" t="s">
        <v>3399</v>
      </c>
      <c r="F344" s="839" t="s">
        <v>3400</v>
      </c>
      <c r="G344" s="825" t="s">
        <v>3831</v>
      </c>
      <c r="H344" s="825" t="s">
        <v>3832</v>
      </c>
      <c r="I344" s="831">
        <v>13.310000419616699</v>
      </c>
      <c r="J344" s="831">
        <v>5</v>
      </c>
      <c r="K344" s="832">
        <v>66.550003051757813</v>
      </c>
    </row>
    <row r="345" spans="1:11" ht="14.45" customHeight="1" x14ac:dyDescent="0.2">
      <c r="A345" s="821" t="s">
        <v>576</v>
      </c>
      <c r="B345" s="822" t="s">
        <v>577</v>
      </c>
      <c r="C345" s="825" t="s">
        <v>598</v>
      </c>
      <c r="D345" s="839" t="s">
        <v>599</v>
      </c>
      <c r="E345" s="825" t="s">
        <v>3399</v>
      </c>
      <c r="F345" s="839" t="s">
        <v>3400</v>
      </c>
      <c r="G345" s="825" t="s">
        <v>3833</v>
      </c>
      <c r="H345" s="825" t="s">
        <v>3834</v>
      </c>
      <c r="I345" s="831">
        <v>13.310000419616699</v>
      </c>
      <c r="J345" s="831">
        <v>20</v>
      </c>
      <c r="K345" s="832">
        <v>266.20001220703125</v>
      </c>
    </row>
    <row r="346" spans="1:11" ht="14.45" customHeight="1" x14ac:dyDescent="0.2">
      <c r="A346" s="821" t="s">
        <v>576</v>
      </c>
      <c r="B346" s="822" t="s">
        <v>577</v>
      </c>
      <c r="C346" s="825" t="s">
        <v>598</v>
      </c>
      <c r="D346" s="839" t="s">
        <v>599</v>
      </c>
      <c r="E346" s="825" t="s">
        <v>3399</v>
      </c>
      <c r="F346" s="839" t="s">
        <v>3400</v>
      </c>
      <c r="G346" s="825" t="s">
        <v>3835</v>
      </c>
      <c r="H346" s="825" t="s">
        <v>3836</v>
      </c>
      <c r="I346" s="831">
        <v>13.310000419616699</v>
      </c>
      <c r="J346" s="831">
        <v>30</v>
      </c>
      <c r="K346" s="832">
        <v>399.30001831054688</v>
      </c>
    </row>
    <row r="347" spans="1:11" ht="14.45" customHeight="1" x14ac:dyDescent="0.2">
      <c r="A347" s="821" t="s">
        <v>576</v>
      </c>
      <c r="B347" s="822" t="s">
        <v>577</v>
      </c>
      <c r="C347" s="825" t="s">
        <v>598</v>
      </c>
      <c r="D347" s="839" t="s">
        <v>599</v>
      </c>
      <c r="E347" s="825" t="s">
        <v>3399</v>
      </c>
      <c r="F347" s="839" t="s">
        <v>3400</v>
      </c>
      <c r="G347" s="825" t="s">
        <v>3837</v>
      </c>
      <c r="H347" s="825" t="s">
        <v>3838</v>
      </c>
      <c r="I347" s="831">
        <v>123.18000030517578</v>
      </c>
      <c r="J347" s="831">
        <v>50</v>
      </c>
      <c r="K347" s="832">
        <v>6158.89990234375</v>
      </c>
    </row>
    <row r="348" spans="1:11" ht="14.45" customHeight="1" x14ac:dyDescent="0.2">
      <c r="A348" s="821" t="s">
        <v>576</v>
      </c>
      <c r="B348" s="822" t="s">
        <v>577</v>
      </c>
      <c r="C348" s="825" t="s">
        <v>598</v>
      </c>
      <c r="D348" s="839" t="s">
        <v>599</v>
      </c>
      <c r="E348" s="825" t="s">
        <v>3399</v>
      </c>
      <c r="F348" s="839" t="s">
        <v>3400</v>
      </c>
      <c r="G348" s="825" t="s">
        <v>3839</v>
      </c>
      <c r="H348" s="825" t="s">
        <v>3840</v>
      </c>
      <c r="I348" s="831">
        <v>16.459999084472656</v>
      </c>
      <c r="J348" s="831">
        <v>60</v>
      </c>
      <c r="K348" s="832">
        <v>987.60003662109375</v>
      </c>
    </row>
    <row r="349" spans="1:11" ht="14.45" customHeight="1" x14ac:dyDescent="0.2">
      <c r="A349" s="821" t="s">
        <v>576</v>
      </c>
      <c r="B349" s="822" t="s">
        <v>577</v>
      </c>
      <c r="C349" s="825" t="s">
        <v>598</v>
      </c>
      <c r="D349" s="839" t="s">
        <v>599</v>
      </c>
      <c r="E349" s="825" t="s">
        <v>3399</v>
      </c>
      <c r="F349" s="839" t="s">
        <v>3400</v>
      </c>
      <c r="G349" s="825" t="s">
        <v>3841</v>
      </c>
      <c r="H349" s="825" t="s">
        <v>3842</v>
      </c>
      <c r="I349" s="831">
        <v>5060</v>
      </c>
      <c r="J349" s="831">
        <v>1</v>
      </c>
      <c r="K349" s="832">
        <v>5060</v>
      </c>
    </row>
    <row r="350" spans="1:11" ht="14.45" customHeight="1" x14ac:dyDescent="0.2">
      <c r="A350" s="821" t="s">
        <v>576</v>
      </c>
      <c r="B350" s="822" t="s">
        <v>577</v>
      </c>
      <c r="C350" s="825" t="s">
        <v>598</v>
      </c>
      <c r="D350" s="839" t="s">
        <v>599</v>
      </c>
      <c r="E350" s="825" t="s">
        <v>3399</v>
      </c>
      <c r="F350" s="839" t="s">
        <v>3400</v>
      </c>
      <c r="G350" s="825" t="s">
        <v>3843</v>
      </c>
      <c r="H350" s="825" t="s">
        <v>3844</v>
      </c>
      <c r="I350" s="831">
        <v>5060</v>
      </c>
      <c r="J350" s="831">
        <v>1</v>
      </c>
      <c r="K350" s="832">
        <v>5060</v>
      </c>
    </row>
    <row r="351" spans="1:11" ht="14.45" customHeight="1" x14ac:dyDescent="0.2">
      <c r="A351" s="821" t="s">
        <v>576</v>
      </c>
      <c r="B351" s="822" t="s">
        <v>577</v>
      </c>
      <c r="C351" s="825" t="s">
        <v>598</v>
      </c>
      <c r="D351" s="839" t="s">
        <v>599</v>
      </c>
      <c r="E351" s="825" t="s">
        <v>3399</v>
      </c>
      <c r="F351" s="839" t="s">
        <v>3400</v>
      </c>
      <c r="G351" s="825" t="s">
        <v>3845</v>
      </c>
      <c r="H351" s="825" t="s">
        <v>3846</v>
      </c>
      <c r="I351" s="831">
        <v>11.320000171661377</v>
      </c>
      <c r="J351" s="831">
        <v>100</v>
      </c>
      <c r="K351" s="832">
        <v>1132</v>
      </c>
    </row>
    <row r="352" spans="1:11" ht="14.45" customHeight="1" x14ac:dyDescent="0.2">
      <c r="A352" s="821" t="s">
        <v>576</v>
      </c>
      <c r="B352" s="822" t="s">
        <v>577</v>
      </c>
      <c r="C352" s="825" t="s">
        <v>598</v>
      </c>
      <c r="D352" s="839" t="s">
        <v>599</v>
      </c>
      <c r="E352" s="825" t="s">
        <v>3399</v>
      </c>
      <c r="F352" s="839" t="s">
        <v>3400</v>
      </c>
      <c r="G352" s="825" t="s">
        <v>3847</v>
      </c>
      <c r="H352" s="825" t="s">
        <v>3848</v>
      </c>
      <c r="I352" s="831">
        <v>8.8000001907348633</v>
      </c>
      <c r="J352" s="831">
        <v>50</v>
      </c>
      <c r="K352" s="832">
        <v>439.95999145507813</v>
      </c>
    </row>
    <row r="353" spans="1:11" ht="14.45" customHeight="1" x14ac:dyDescent="0.2">
      <c r="A353" s="821" t="s">
        <v>576</v>
      </c>
      <c r="B353" s="822" t="s">
        <v>577</v>
      </c>
      <c r="C353" s="825" t="s">
        <v>598</v>
      </c>
      <c r="D353" s="839" t="s">
        <v>599</v>
      </c>
      <c r="E353" s="825" t="s">
        <v>3399</v>
      </c>
      <c r="F353" s="839" t="s">
        <v>3400</v>
      </c>
      <c r="G353" s="825" t="s">
        <v>3849</v>
      </c>
      <c r="H353" s="825" t="s">
        <v>3850</v>
      </c>
      <c r="I353" s="831">
        <v>23.496667226155598</v>
      </c>
      <c r="J353" s="831">
        <v>150</v>
      </c>
      <c r="K353" s="832">
        <v>3524.5999755859375</v>
      </c>
    </row>
    <row r="354" spans="1:11" ht="14.45" customHeight="1" x14ac:dyDescent="0.2">
      <c r="A354" s="821" t="s">
        <v>576</v>
      </c>
      <c r="B354" s="822" t="s">
        <v>577</v>
      </c>
      <c r="C354" s="825" t="s">
        <v>598</v>
      </c>
      <c r="D354" s="839" t="s">
        <v>599</v>
      </c>
      <c r="E354" s="825" t="s">
        <v>3399</v>
      </c>
      <c r="F354" s="839" t="s">
        <v>3400</v>
      </c>
      <c r="G354" s="825" t="s">
        <v>3851</v>
      </c>
      <c r="H354" s="825" t="s">
        <v>3852</v>
      </c>
      <c r="I354" s="831">
        <v>22.870000839233398</v>
      </c>
      <c r="J354" s="831">
        <v>100</v>
      </c>
      <c r="K354" s="832">
        <v>2286.89990234375</v>
      </c>
    </row>
    <row r="355" spans="1:11" ht="14.45" customHeight="1" x14ac:dyDescent="0.2">
      <c r="A355" s="821" t="s">
        <v>576</v>
      </c>
      <c r="B355" s="822" t="s">
        <v>577</v>
      </c>
      <c r="C355" s="825" t="s">
        <v>598</v>
      </c>
      <c r="D355" s="839" t="s">
        <v>599</v>
      </c>
      <c r="E355" s="825" t="s">
        <v>3399</v>
      </c>
      <c r="F355" s="839" t="s">
        <v>3400</v>
      </c>
      <c r="G355" s="825" t="s">
        <v>3477</v>
      </c>
      <c r="H355" s="825" t="s">
        <v>3478</v>
      </c>
      <c r="I355" s="831">
        <v>198.46600341796875</v>
      </c>
      <c r="J355" s="831">
        <v>14</v>
      </c>
      <c r="K355" s="832">
        <v>2777.1800537109375</v>
      </c>
    </row>
    <row r="356" spans="1:11" ht="14.45" customHeight="1" x14ac:dyDescent="0.2">
      <c r="A356" s="821" t="s">
        <v>576</v>
      </c>
      <c r="B356" s="822" t="s">
        <v>577</v>
      </c>
      <c r="C356" s="825" t="s">
        <v>598</v>
      </c>
      <c r="D356" s="839" t="s">
        <v>599</v>
      </c>
      <c r="E356" s="825" t="s">
        <v>3399</v>
      </c>
      <c r="F356" s="839" t="s">
        <v>3400</v>
      </c>
      <c r="G356" s="825" t="s">
        <v>3479</v>
      </c>
      <c r="H356" s="825" t="s">
        <v>3480</v>
      </c>
      <c r="I356" s="831">
        <v>0.81999999284744263</v>
      </c>
      <c r="J356" s="831">
        <v>4600</v>
      </c>
      <c r="K356" s="832">
        <v>3772</v>
      </c>
    </row>
    <row r="357" spans="1:11" ht="14.45" customHeight="1" x14ac:dyDescent="0.2">
      <c r="A357" s="821" t="s">
        <v>576</v>
      </c>
      <c r="B357" s="822" t="s">
        <v>577</v>
      </c>
      <c r="C357" s="825" t="s">
        <v>598</v>
      </c>
      <c r="D357" s="839" t="s">
        <v>599</v>
      </c>
      <c r="E357" s="825" t="s">
        <v>3399</v>
      </c>
      <c r="F357" s="839" t="s">
        <v>3400</v>
      </c>
      <c r="G357" s="825" t="s">
        <v>3853</v>
      </c>
      <c r="H357" s="825" t="s">
        <v>3854</v>
      </c>
      <c r="I357" s="831">
        <v>1.0900000333786011</v>
      </c>
      <c r="J357" s="831">
        <v>1340</v>
      </c>
      <c r="K357" s="832">
        <v>1454</v>
      </c>
    </row>
    <row r="358" spans="1:11" ht="14.45" customHeight="1" x14ac:dyDescent="0.2">
      <c r="A358" s="821" t="s">
        <v>576</v>
      </c>
      <c r="B358" s="822" t="s">
        <v>577</v>
      </c>
      <c r="C358" s="825" t="s">
        <v>598</v>
      </c>
      <c r="D358" s="839" t="s">
        <v>599</v>
      </c>
      <c r="E358" s="825" t="s">
        <v>3399</v>
      </c>
      <c r="F358" s="839" t="s">
        <v>3400</v>
      </c>
      <c r="G358" s="825" t="s">
        <v>3481</v>
      </c>
      <c r="H358" s="825" t="s">
        <v>3482</v>
      </c>
      <c r="I358" s="831">
        <v>0.43999999761581421</v>
      </c>
      <c r="J358" s="831">
        <v>1800</v>
      </c>
      <c r="K358" s="832">
        <v>792</v>
      </c>
    </row>
    <row r="359" spans="1:11" ht="14.45" customHeight="1" x14ac:dyDescent="0.2">
      <c r="A359" s="821" t="s">
        <v>576</v>
      </c>
      <c r="B359" s="822" t="s">
        <v>577</v>
      </c>
      <c r="C359" s="825" t="s">
        <v>598</v>
      </c>
      <c r="D359" s="839" t="s">
        <v>599</v>
      </c>
      <c r="E359" s="825" t="s">
        <v>3399</v>
      </c>
      <c r="F359" s="839" t="s">
        <v>3400</v>
      </c>
      <c r="G359" s="825" t="s">
        <v>3483</v>
      </c>
      <c r="H359" s="825" t="s">
        <v>3484</v>
      </c>
      <c r="I359" s="831">
        <v>1.1399999856948853</v>
      </c>
      <c r="J359" s="831">
        <v>2080</v>
      </c>
      <c r="K359" s="832">
        <v>2371.2000427246094</v>
      </c>
    </row>
    <row r="360" spans="1:11" ht="14.45" customHeight="1" x14ac:dyDescent="0.2">
      <c r="A360" s="821" t="s">
        <v>576</v>
      </c>
      <c r="B360" s="822" t="s">
        <v>577</v>
      </c>
      <c r="C360" s="825" t="s">
        <v>598</v>
      </c>
      <c r="D360" s="839" t="s">
        <v>599</v>
      </c>
      <c r="E360" s="825" t="s">
        <v>3399</v>
      </c>
      <c r="F360" s="839" t="s">
        <v>3400</v>
      </c>
      <c r="G360" s="825" t="s">
        <v>3485</v>
      </c>
      <c r="H360" s="825" t="s">
        <v>3486</v>
      </c>
      <c r="I360" s="831">
        <v>7.1599998474121094</v>
      </c>
      <c r="J360" s="831">
        <v>1400</v>
      </c>
      <c r="K360" s="832">
        <v>10021.340209960938</v>
      </c>
    </row>
    <row r="361" spans="1:11" ht="14.45" customHeight="1" x14ac:dyDescent="0.2">
      <c r="A361" s="821" t="s">
        <v>576</v>
      </c>
      <c r="B361" s="822" t="s">
        <v>577</v>
      </c>
      <c r="C361" s="825" t="s">
        <v>598</v>
      </c>
      <c r="D361" s="839" t="s">
        <v>599</v>
      </c>
      <c r="E361" s="825" t="s">
        <v>3399</v>
      </c>
      <c r="F361" s="839" t="s">
        <v>3400</v>
      </c>
      <c r="G361" s="825" t="s">
        <v>3487</v>
      </c>
      <c r="H361" s="825" t="s">
        <v>3488</v>
      </c>
      <c r="I361" s="831">
        <v>0.58166664838790894</v>
      </c>
      <c r="J361" s="831">
        <v>2300</v>
      </c>
      <c r="K361" s="832">
        <v>1338</v>
      </c>
    </row>
    <row r="362" spans="1:11" ht="14.45" customHeight="1" x14ac:dyDescent="0.2">
      <c r="A362" s="821" t="s">
        <v>576</v>
      </c>
      <c r="B362" s="822" t="s">
        <v>577</v>
      </c>
      <c r="C362" s="825" t="s">
        <v>598</v>
      </c>
      <c r="D362" s="839" t="s">
        <v>599</v>
      </c>
      <c r="E362" s="825" t="s">
        <v>3399</v>
      </c>
      <c r="F362" s="839" t="s">
        <v>3400</v>
      </c>
      <c r="G362" s="825" t="s">
        <v>3855</v>
      </c>
      <c r="H362" s="825" t="s">
        <v>3856</v>
      </c>
      <c r="I362" s="831">
        <v>1.5133333206176758</v>
      </c>
      <c r="J362" s="831">
        <v>300</v>
      </c>
      <c r="K362" s="832">
        <v>454</v>
      </c>
    </row>
    <row r="363" spans="1:11" ht="14.45" customHeight="1" x14ac:dyDescent="0.2">
      <c r="A363" s="821" t="s">
        <v>576</v>
      </c>
      <c r="B363" s="822" t="s">
        <v>577</v>
      </c>
      <c r="C363" s="825" t="s">
        <v>598</v>
      </c>
      <c r="D363" s="839" t="s">
        <v>599</v>
      </c>
      <c r="E363" s="825" t="s">
        <v>3399</v>
      </c>
      <c r="F363" s="839" t="s">
        <v>3400</v>
      </c>
      <c r="G363" s="825" t="s">
        <v>3857</v>
      </c>
      <c r="H363" s="825" t="s">
        <v>3858</v>
      </c>
      <c r="I363" s="831">
        <v>14.655999755859375</v>
      </c>
      <c r="J363" s="831">
        <v>600</v>
      </c>
      <c r="K363" s="832">
        <v>8793.3900146484375</v>
      </c>
    </row>
    <row r="364" spans="1:11" ht="14.45" customHeight="1" x14ac:dyDescent="0.2">
      <c r="A364" s="821" t="s">
        <v>576</v>
      </c>
      <c r="B364" s="822" t="s">
        <v>577</v>
      </c>
      <c r="C364" s="825" t="s">
        <v>598</v>
      </c>
      <c r="D364" s="839" t="s">
        <v>599</v>
      </c>
      <c r="E364" s="825" t="s">
        <v>3399</v>
      </c>
      <c r="F364" s="839" t="s">
        <v>3400</v>
      </c>
      <c r="G364" s="825" t="s">
        <v>3491</v>
      </c>
      <c r="H364" s="825" t="s">
        <v>3492</v>
      </c>
      <c r="I364" s="831">
        <v>5.3049999872843427</v>
      </c>
      <c r="J364" s="831">
        <v>6375</v>
      </c>
      <c r="K364" s="832">
        <v>33685.5</v>
      </c>
    </row>
    <row r="365" spans="1:11" ht="14.45" customHeight="1" x14ac:dyDescent="0.2">
      <c r="A365" s="821" t="s">
        <v>576</v>
      </c>
      <c r="B365" s="822" t="s">
        <v>577</v>
      </c>
      <c r="C365" s="825" t="s">
        <v>598</v>
      </c>
      <c r="D365" s="839" t="s">
        <v>599</v>
      </c>
      <c r="E365" s="825" t="s">
        <v>3399</v>
      </c>
      <c r="F365" s="839" t="s">
        <v>3400</v>
      </c>
      <c r="G365" s="825" t="s">
        <v>3859</v>
      </c>
      <c r="H365" s="825" t="s">
        <v>3860</v>
      </c>
      <c r="I365" s="831">
        <v>15.729999542236328</v>
      </c>
      <c r="J365" s="831">
        <v>60</v>
      </c>
      <c r="K365" s="832">
        <v>943.79998779296875</v>
      </c>
    </row>
    <row r="366" spans="1:11" ht="14.45" customHeight="1" x14ac:dyDescent="0.2">
      <c r="A366" s="821" t="s">
        <v>576</v>
      </c>
      <c r="B366" s="822" t="s">
        <v>577</v>
      </c>
      <c r="C366" s="825" t="s">
        <v>598</v>
      </c>
      <c r="D366" s="839" t="s">
        <v>599</v>
      </c>
      <c r="E366" s="825" t="s">
        <v>3399</v>
      </c>
      <c r="F366" s="839" t="s">
        <v>3400</v>
      </c>
      <c r="G366" s="825" t="s">
        <v>3861</v>
      </c>
      <c r="H366" s="825" t="s">
        <v>3862</v>
      </c>
      <c r="I366" s="831">
        <v>8.8342857360839844</v>
      </c>
      <c r="J366" s="831">
        <v>5600</v>
      </c>
      <c r="K366" s="832">
        <v>49470</v>
      </c>
    </row>
    <row r="367" spans="1:11" ht="14.45" customHeight="1" x14ac:dyDescent="0.2">
      <c r="A367" s="821" t="s">
        <v>576</v>
      </c>
      <c r="B367" s="822" t="s">
        <v>577</v>
      </c>
      <c r="C367" s="825" t="s">
        <v>598</v>
      </c>
      <c r="D367" s="839" t="s">
        <v>599</v>
      </c>
      <c r="E367" s="825" t="s">
        <v>3399</v>
      </c>
      <c r="F367" s="839" t="s">
        <v>3400</v>
      </c>
      <c r="G367" s="825" t="s">
        <v>3493</v>
      </c>
      <c r="H367" s="825" t="s">
        <v>3494</v>
      </c>
      <c r="I367" s="831">
        <v>8.4700002670288086</v>
      </c>
      <c r="J367" s="831">
        <v>30</v>
      </c>
      <c r="K367" s="832">
        <v>254.10000610351563</v>
      </c>
    </row>
    <row r="368" spans="1:11" ht="14.45" customHeight="1" x14ac:dyDescent="0.2">
      <c r="A368" s="821" t="s">
        <v>576</v>
      </c>
      <c r="B368" s="822" t="s">
        <v>577</v>
      </c>
      <c r="C368" s="825" t="s">
        <v>598</v>
      </c>
      <c r="D368" s="839" t="s">
        <v>599</v>
      </c>
      <c r="E368" s="825" t="s">
        <v>3399</v>
      </c>
      <c r="F368" s="839" t="s">
        <v>3400</v>
      </c>
      <c r="G368" s="825" t="s">
        <v>3495</v>
      </c>
      <c r="H368" s="825" t="s">
        <v>3496</v>
      </c>
      <c r="I368" s="831">
        <v>1.5499999523162842</v>
      </c>
      <c r="J368" s="831">
        <v>950</v>
      </c>
      <c r="K368" s="832">
        <v>1472.5</v>
      </c>
    </row>
    <row r="369" spans="1:11" ht="14.45" customHeight="1" x14ac:dyDescent="0.2">
      <c r="A369" s="821" t="s">
        <v>576</v>
      </c>
      <c r="B369" s="822" t="s">
        <v>577</v>
      </c>
      <c r="C369" s="825" t="s">
        <v>598</v>
      </c>
      <c r="D369" s="839" t="s">
        <v>599</v>
      </c>
      <c r="E369" s="825" t="s">
        <v>3399</v>
      </c>
      <c r="F369" s="839" t="s">
        <v>3400</v>
      </c>
      <c r="G369" s="825" t="s">
        <v>3497</v>
      </c>
      <c r="H369" s="825" t="s">
        <v>3498</v>
      </c>
      <c r="I369" s="831">
        <v>6.2319999694824215</v>
      </c>
      <c r="J369" s="831">
        <v>250</v>
      </c>
      <c r="K369" s="832">
        <v>1558</v>
      </c>
    </row>
    <row r="370" spans="1:11" ht="14.45" customHeight="1" x14ac:dyDescent="0.2">
      <c r="A370" s="821" t="s">
        <v>576</v>
      </c>
      <c r="B370" s="822" t="s">
        <v>577</v>
      </c>
      <c r="C370" s="825" t="s">
        <v>598</v>
      </c>
      <c r="D370" s="839" t="s">
        <v>599</v>
      </c>
      <c r="E370" s="825" t="s">
        <v>3399</v>
      </c>
      <c r="F370" s="839" t="s">
        <v>3400</v>
      </c>
      <c r="G370" s="825" t="s">
        <v>3863</v>
      </c>
      <c r="H370" s="825" t="s">
        <v>3864</v>
      </c>
      <c r="I370" s="831">
        <v>769.55999755859375</v>
      </c>
      <c r="J370" s="831">
        <v>12</v>
      </c>
      <c r="K370" s="832">
        <v>9234.7197265625</v>
      </c>
    </row>
    <row r="371" spans="1:11" ht="14.45" customHeight="1" x14ac:dyDescent="0.2">
      <c r="A371" s="821" t="s">
        <v>576</v>
      </c>
      <c r="B371" s="822" t="s">
        <v>577</v>
      </c>
      <c r="C371" s="825" t="s">
        <v>598</v>
      </c>
      <c r="D371" s="839" t="s">
        <v>599</v>
      </c>
      <c r="E371" s="825" t="s">
        <v>3399</v>
      </c>
      <c r="F371" s="839" t="s">
        <v>3400</v>
      </c>
      <c r="G371" s="825" t="s">
        <v>3499</v>
      </c>
      <c r="H371" s="825" t="s">
        <v>3500</v>
      </c>
      <c r="I371" s="831">
        <v>769.55999755859375</v>
      </c>
      <c r="J371" s="831">
        <v>30</v>
      </c>
      <c r="K371" s="832">
        <v>23086.79931640625</v>
      </c>
    </row>
    <row r="372" spans="1:11" ht="14.45" customHeight="1" x14ac:dyDescent="0.2">
      <c r="A372" s="821" t="s">
        <v>576</v>
      </c>
      <c r="B372" s="822" t="s">
        <v>577</v>
      </c>
      <c r="C372" s="825" t="s">
        <v>598</v>
      </c>
      <c r="D372" s="839" t="s">
        <v>599</v>
      </c>
      <c r="E372" s="825" t="s">
        <v>3399</v>
      </c>
      <c r="F372" s="839" t="s">
        <v>3400</v>
      </c>
      <c r="G372" s="825" t="s">
        <v>3865</v>
      </c>
      <c r="H372" s="825" t="s">
        <v>3866</v>
      </c>
      <c r="I372" s="831">
        <v>629.20001220703125</v>
      </c>
      <c r="J372" s="831">
        <v>5</v>
      </c>
      <c r="K372" s="832">
        <v>3146</v>
      </c>
    </row>
    <row r="373" spans="1:11" ht="14.45" customHeight="1" x14ac:dyDescent="0.2">
      <c r="A373" s="821" t="s">
        <v>576</v>
      </c>
      <c r="B373" s="822" t="s">
        <v>577</v>
      </c>
      <c r="C373" s="825" t="s">
        <v>598</v>
      </c>
      <c r="D373" s="839" t="s">
        <v>599</v>
      </c>
      <c r="E373" s="825" t="s">
        <v>3399</v>
      </c>
      <c r="F373" s="839" t="s">
        <v>3400</v>
      </c>
      <c r="G373" s="825" t="s">
        <v>3867</v>
      </c>
      <c r="H373" s="825" t="s">
        <v>3868</v>
      </c>
      <c r="I373" s="831">
        <v>193.60000610351563</v>
      </c>
      <c r="J373" s="831">
        <v>100</v>
      </c>
      <c r="K373" s="832">
        <v>19360</v>
      </c>
    </row>
    <row r="374" spans="1:11" ht="14.45" customHeight="1" x14ac:dyDescent="0.2">
      <c r="A374" s="821" t="s">
        <v>576</v>
      </c>
      <c r="B374" s="822" t="s">
        <v>577</v>
      </c>
      <c r="C374" s="825" t="s">
        <v>598</v>
      </c>
      <c r="D374" s="839" t="s">
        <v>599</v>
      </c>
      <c r="E374" s="825" t="s">
        <v>3399</v>
      </c>
      <c r="F374" s="839" t="s">
        <v>3400</v>
      </c>
      <c r="G374" s="825" t="s">
        <v>3869</v>
      </c>
      <c r="H374" s="825" t="s">
        <v>3870</v>
      </c>
      <c r="I374" s="831">
        <v>193.60000610351563</v>
      </c>
      <c r="J374" s="831">
        <v>25</v>
      </c>
      <c r="K374" s="832">
        <v>4840</v>
      </c>
    </row>
    <row r="375" spans="1:11" ht="14.45" customHeight="1" x14ac:dyDescent="0.2">
      <c r="A375" s="821" t="s">
        <v>576</v>
      </c>
      <c r="B375" s="822" t="s">
        <v>577</v>
      </c>
      <c r="C375" s="825" t="s">
        <v>598</v>
      </c>
      <c r="D375" s="839" t="s">
        <v>599</v>
      </c>
      <c r="E375" s="825" t="s">
        <v>3399</v>
      </c>
      <c r="F375" s="839" t="s">
        <v>3400</v>
      </c>
      <c r="G375" s="825" t="s">
        <v>3871</v>
      </c>
      <c r="H375" s="825" t="s">
        <v>3872</v>
      </c>
      <c r="I375" s="831">
        <v>1342.050048828125</v>
      </c>
      <c r="J375" s="831">
        <v>2</v>
      </c>
      <c r="K375" s="832">
        <v>2684.10009765625</v>
      </c>
    </row>
    <row r="376" spans="1:11" ht="14.45" customHeight="1" x14ac:dyDescent="0.2">
      <c r="A376" s="821" t="s">
        <v>576</v>
      </c>
      <c r="B376" s="822" t="s">
        <v>577</v>
      </c>
      <c r="C376" s="825" t="s">
        <v>598</v>
      </c>
      <c r="D376" s="839" t="s">
        <v>599</v>
      </c>
      <c r="E376" s="825" t="s">
        <v>3399</v>
      </c>
      <c r="F376" s="839" t="s">
        <v>3400</v>
      </c>
      <c r="G376" s="825" t="s">
        <v>3873</v>
      </c>
      <c r="H376" s="825" t="s">
        <v>3874</v>
      </c>
      <c r="I376" s="831">
        <v>2.8499999046325684</v>
      </c>
      <c r="J376" s="831">
        <v>950</v>
      </c>
      <c r="K376" s="832">
        <v>2709.0000610351563</v>
      </c>
    </row>
    <row r="377" spans="1:11" ht="14.45" customHeight="1" x14ac:dyDescent="0.2">
      <c r="A377" s="821" t="s">
        <v>576</v>
      </c>
      <c r="B377" s="822" t="s">
        <v>577</v>
      </c>
      <c r="C377" s="825" t="s">
        <v>598</v>
      </c>
      <c r="D377" s="839" t="s">
        <v>599</v>
      </c>
      <c r="E377" s="825" t="s">
        <v>3399</v>
      </c>
      <c r="F377" s="839" t="s">
        <v>3400</v>
      </c>
      <c r="G377" s="825" t="s">
        <v>3505</v>
      </c>
      <c r="H377" s="825" t="s">
        <v>3506</v>
      </c>
      <c r="I377" s="831">
        <v>1.2100000381469727</v>
      </c>
      <c r="J377" s="831">
        <v>900</v>
      </c>
      <c r="K377" s="832">
        <v>1089</v>
      </c>
    </row>
    <row r="378" spans="1:11" ht="14.45" customHeight="1" x14ac:dyDescent="0.2">
      <c r="A378" s="821" t="s">
        <v>576</v>
      </c>
      <c r="B378" s="822" t="s">
        <v>577</v>
      </c>
      <c r="C378" s="825" t="s">
        <v>598</v>
      </c>
      <c r="D378" s="839" t="s">
        <v>599</v>
      </c>
      <c r="E378" s="825" t="s">
        <v>3399</v>
      </c>
      <c r="F378" s="839" t="s">
        <v>3400</v>
      </c>
      <c r="G378" s="825" t="s">
        <v>3509</v>
      </c>
      <c r="H378" s="825" t="s">
        <v>3510</v>
      </c>
      <c r="I378" s="831">
        <v>3.1333334445953369</v>
      </c>
      <c r="J378" s="831">
        <v>400</v>
      </c>
      <c r="K378" s="832">
        <v>1253</v>
      </c>
    </row>
    <row r="379" spans="1:11" ht="14.45" customHeight="1" x14ac:dyDescent="0.2">
      <c r="A379" s="821" t="s">
        <v>576</v>
      </c>
      <c r="B379" s="822" t="s">
        <v>577</v>
      </c>
      <c r="C379" s="825" t="s">
        <v>598</v>
      </c>
      <c r="D379" s="839" t="s">
        <v>599</v>
      </c>
      <c r="E379" s="825" t="s">
        <v>3399</v>
      </c>
      <c r="F379" s="839" t="s">
        <v>3400</v>
      </c>
      <c r="G379" s="825" t="s">
        <v>3875</v>
      </c>
      <c r="H379" s="825" t="s">
        <v>3876</v>
      </c>
      <c r="I379" s="831">
        <v>83.129997253417969</v>
      </c>
      <c r="J379" s="831">
        <v>10</v>
      </c>
      <c r="K379" s="832">
        <v>831.27001953125</v>
      </c>
    </row>
    <row r="380" spans="1:11" ht="14.45" customHeight="1" x14ac:dyDescent="0.2">
      <c r="A380" s="821" t="s">
        <v>576</v>
      </c>
      <c r="B380" s="822" t="s">
        <v>577</v>
      </c>
      <c r="C380" s="825" t="s">
        <v>598</v>
      </c>
      <c r="D380" s="839" t="s">
        <v>599</v>
      </c>
      <c r="E380" s="825" t="s">
        <v>3399</v>
      </c>
      <c r="F380" s="839" t="s">
        <v>3400</v>
      </c>
      <c r="G380" s="825" t="s">
        <v>3877</v>
      </c>
      <c r="H380" s="825" t="s">
        <v>3878</v>
      </c>
      <c r="I380" s="831">
        <v>459.79998779296875</v>
      </c>
      <c r="J380" s="831">
        <v>10</v>
      </c>
      <c r="K380" s="832">
        <v>4598</v>
      </c>
    </row>
    <row r="381" spans="1:11" ht="14.45" customHeight="1" x14ac:dyDescent="0.2">
      <c r="A381" s="821" t="s">
        <v>576</v>
      </c>
      <c r="B381" s="822" t="s">
        <v>577</v>
      </c>
      <c r="C381" s="825" t="s">
        <v>598</v>
      </c>
      <c r="D381" s="839" t="s">
        <v>599</v>
      </c>
      <c r="E381" s="825" t="s">
        <v>3399</v>
      </c>
      <c r="F381" s="839" t="s">
        <v>3400</v>
      </c>
      <c r="G381" s="825" t="s">
        <v>3879</v>
      </c>
      <c r="H381" s="825" t="s">
        <v>3880</v>
      </c>
      <c r="I381" s="831">
        <v>592.9000244140625</v>
      </c>
      <c r="J381" s="831">
        <v>10</v>
      </c>
      <c r="K381" s="832">
        <v>5929</v>
      </c>
    </row>
    <row r="382" spans="1:11" ht="14.45" customHeight="1" x14ac:dyDescent="0.2">
      <c r="A382" s="821" t="s">
        <v>576</v>
      </c>
      <c r="B382" s="822" t="s">
        <v>577</v>
      </c>
      <c r="C382" s="825" t="s">
        <v>598</v>
      </c>
      <c r="D382" s="839" t="s">
        <v>599</v>
      </c>
      <c r="E382" s="825" t="s">
        <v>3399</v>
      </c>
      <c r="F382" s="839" t="s">
        <v>3400</v>
      </c>
      <c r="G382" s="825" t="s">
        <v>3513</v>
      </c>
      <c r="H382" s="825" t="s">
        <v>3514</v>
      </c>
      <c r="I382" s="831">
        <v>0.47333332896232605</v>
      </c>
      <c r="J382" s="831">
        <v>7000</v>
      </c>
      <c r="K382" s="832">
        <v>3310</v>
      </c>
    </row>
    <row r="383" spans="1:11" ht="14.45" customHeight="1" x14ac:dyDescent="0.2">
      <c r="A383" s="821" t="s">
        <v>576</v>
      </c>
      <c r="B383" s="822" t="s">
        <v>577</v>
      </c>
      <c r="C383" s="825" t="s">
        <v>598</v>
      </c>
      <c r="D383" s="839" t="s">
        <v>599</v>
      </c>
      <c r="E383" s="825" t="s">
        <v>3399</v>
      </c>
      <c r="F383" s="839" t="s">
        <v>3400</v>
      </c>
      <c r="G383" s="825" t="s">
        <v>3881</v>
      </c>
      <c r="H383" s="825" t="s">
        <v>3882</v>
      </c>
      <c r="I383" s="831">
        <v>3.75</v>
      </c>
      <c r="J383" s="831">
        <v>30</v>
      </c>
      <c r="K383" s="832">
        <v>112.5</v>
      </c>
    </row>
    <row r="384" spans="1:11" ht="14.45" customHeight="1" x14ac:dyDescent="0.2">
      <c r="A384" s="821" t="s">
        <v>576</v>
      </c>
      <c r="B384" s="822" t="s">
        <v>577</v>
      </c>
      <c r="C384" s="825" t="s">
        <v>598</v>
      </c>
      <c r="D384" s="839" t="s">
        <v>599</v>
      </c>
      <c r="E384" s="825" t="s">
        <v>3399</v>
      </c>
      <c r="F384" s="839" t="s">
        <v>3400</v>
      </c>
      <c r="G384" s="825" t="s">
        <v>3515</v>
      </c>
      <c r="H384" s="825" t="s">
        <v>3516</v>
      </c>
      <c r="I384" s="831">
        <v>1.9833333492279053</v>
      </c>
      <c r="J384" s="831">
        <v>1350</v>
      </c>
      <c r="K384" s="832">
        <v>2677.5</v>
      </c>
    </row>
    <row r="385" spans="1:11" ht="14.45" customHeight="1" x14ac:dyDescent="0.2">
      <c r="A385" s="821" t="s">
        <v>576</v>
      </c>
      <c r="B385" s="822" t="s">
        <v>577</v>
      </c>
      <c r="C385" s="825" t="s">
        <v>598</v>
      </c>
      <c r="D385" s="839" t="s">
        <v>599</v>
      </c>
      <c r="E385" s="825" t="s">
        <v>3399</v>
      </c>
      <c r="F385" s="839" t="s">
        <v>3400</v>
      </c>
      <c r="G385" s="825" t="s">
        <v>3517</v>
      </c>
      <c r="H385" s="825" t="s">
        <v>3518</v>
      </c>
      <c r="I385" s="831">
        <v>2.0433332920074463</v>
      </c>
      <c r="J385" s="831">
        <v>150</v>
      </c>
      <c r="K385" s="832">
        <v>306.5</v>
      </c>
    </row>
    <row r="386" spans="1:11" ht="14.45" customHeight="1" x14ac:dyDescent="0.2">
      <c r="A386" s="821" t="s">
        <v>576</v>
      </c>
      <c r="B386" s="822" t="s">
        <v>577</v>
      </c>
      <c r="C386" s="825" t="s">
        <v>598</v>
      </c>
      <c r="D386" s="839" t="s">
        <v>599</v>
      </c>
      <c r="E386" s="825" t="s">
        <v>3399</v>
      </c>
      <c r="F386" s="839" t="s">
        <v>3400</v>
      </c>
      <c r="G386" s="825" t="s">
        <v>3883</v>
      </c>
      <c r="H386" s="825" t="s">
        <v>3884</v>
      </c>
      <c r="I386" s="831">
        <v>2.6966667175292969</v>
      </c>
      <c r="J386" s="831">
        <v>600</v>
      </c>
      <c r="K386" s="832">
        <v>1618</v>
      </c>
    </row>
    <row r="387" spans="1:11" ht="14.45" customHeight="1" x14ac:dyDescent="0.2">
      <c r="A387" s="821" t="s">
        <v>576</v>
      </c>
      <c r="B387" s="822" t="s">
        <v>577</v>
      </c>
      <c r="C387" s="825" t="s">
        <v>598</v>
      </c>
      <c r="D387" s="839" t="s">
        <v>599</v>
      </c>
      <c r="E387" s="825" t="s">
        <v>3399</v>
      </c>
      <c r="F387" s="839" t="s">
        <v>3400</v>
      </c>
      <c r="G387" s="825" t="s">
        <v>3521</v>
      </c>
      <c r="H387" s="825" t="s">
        <v>3522</v>
      </c>
      <c r="I387" s="831">
        <v>3.0749999284744263</v>
      </c>
      <c r="J387" s="831">
        <v>400</v>
      </c>
      <c r="K387" s="832">
        <v>1230.5</v>
      </c>
    </row>
    <row r="388" spans="1:11" ht="14.45" customHeight="1" x14ac:dyDescent="0.2">
      <c r="A388" s="821" t="s">
        <v>576</v>
      </c>
      <c r="B388" s="822" t="s">
        <v>577</v>
      </c>
      <c r="C388" s="825" t="s">
        <v>598</v>
      </c>
      <c r="D388" s="839" t="s">
        <v>599</v>
      </c>
      <c r="E388" s="825" t="s">
        <v>3399</v>
      </c>
      <c r="F388" s="839" t="s">
        <v>3400</v>
      </c>
      <c r="G388" s="825" t="s">
        <v>3523</v>
      </c>
      <c r="H388" s="825" t="s">
        <v>3524</v>
      </c>
      <c r="I388" s="831">
        <v>1.9299999475479126</v>
      </c>
      <c r="J388" s="831">
        <v>50</v>
      </c>
      <c r="K388" s="832">
        <v>96.5</v>
      </c>
    </row>
    <row r="389" spans="1:11" ht="14.45" customHeight="1" x14ac:dyDescent="0.2">
      <c r="A389" s="821" t="s">
        <v>576</v>
      </c>
      <c r="B389" s="822" t="s">
        <v>577</v>
      </c>
      <c r="C389" s="825" t="s">
        <v>598</v>
      </c>
      <c r="D389" s="839" t="s">
        <v>599</v>
      </c>
      <c r="E389" s="825" t="s">
        <v>3399</v>
      </c>
      <c r="F389" s="839" t="s">
        <v>3400</v>
      </c>
      <c r="G389" s="825" t="s">
        <v>3525</v>
      </c>
      <c r="H389" s="825" t="s">
        <v>3526</v>
      </c>
      <c r="I389" s="831">
        <v>3.0999999046325684</v>
      </c>
      <c r="J389" s="831">
        <v>450</v>
      </c>
      <c r="K389" s="832">
        <v>1395</v>
      </c>
    </row>
    <row r="390" spans="1:11" ht="14.45" customHeight="1" x14ac:dyDescent="0.2">
      <c r="A390" s="821" t="s">
        <v>576</v>
      </c>
      <c r="B390" s="822" t="s">
        <v>577</v>
      </c>
      <c r="C390" s="825" t="s">
        <v>598</v>
      </c>
      <c r="D390" s="839" t="s">
        <v>599</v>
      </c>
      <c r="E390" s="825" t="s">
        <v>3399</v>
      </c>
      <c r="F390" s="839" t="s">
        <v>3400</v>
      </c>
      <c r="G390" s="825" t="s">
        <v>3527</v>
      </c>
      <c r="H390" s="825" t="s">
        <v>3528</v>
      </c>
      <c r="I390" s="831">
        <v>2.1700000762939453</v>
      </c>
      <c r="J390" s="831">
        <v>850</v>
      </c>
      <c r="K390" s="832">
        <v>1844.5</v>
      </c>
    </row>
    <row r="391" spans="1:11" ht="14.45" customHeight="1" x14ac:dyDescent="0.2">
      <c r="A391" s="821" t="s">
        <v>576</v>
      </c>
      <c r="B391" s="822" t="s">
        <v>577</v>
      </c>
      <c r="C391" s="825" t="s">
        <v>598</v>
      </c>
      <c r="D391" s="839" t="s">
        <v>599</v>
      </c>
      <c r="E391" s="825" t="s">
        <v>3399</v>
      </c>
      <c r="F391" s="839" t="s">
        <v>3400</v>
      </c>
      <c r="G391" s="825" t="s">
        <v>3529</v>
      </c>
      <c r="H391" s="825" t="s">
        <v>3530</v>
      </c>
      <c r="I391" s="831">
        <v>21.234999656677246</v>
      </c>
      <c r="J391" s="831">
        <v>100</v>
      </c>
      <c r="K391" s="832">
        <v>2123.5</v>
      </c>
    </row>
    <row r="392" spans="1:11" ht="14.45" customHeight="1" x14ac:dyDescent="0.2">
      <c r="A392" s="821" t="s">
        <v>576</v>
      </c>
      <c r="B392" s="822" t="s">
        <v>577</v>
      </c>
      <c r="C392" s="825" t="s">
        <v>598</v>
      </c>
      <c r="D392" s="839" t="s">
        <v>599</v>
      </c>
      <c r="E392" s="825" t="s">
        <v>3399</v>
      </c>
      <c r="F392" s="839" t="s">
        <v>3400</v>
      </c>
      <c r="G392" s="825" t="s">
        <v>3885</v>
      </c>
      <c r="H392" s="825" t="s">
        <v>3886</v>
      </c>
      <c r="I392" s="831">
        <v>5.3766667048136396</v>
      </c>
      <c r="J392" s="831">
        <v>60</v>
      </c>
      <c r="K392" s="832">
        <v>322.59999847412109</v>
      </c>
    </row>
    <row r="393" spans="1:11" ht="14.45" customHeight="1" x14ac:dyDescent="0.2">
      <c r="A393" s="821" t="s">
        <v>576</v>
      </c>
      <c r="B393" s="822" t="s">
        <v>577</v>
      </c>
      <c r="C393" s="825" t="s">
        <v>598</v>
      </c>
      <c r="D393" s="839" t="s">
        <v>599</v>
      </c>
      <c r="E393" s="825" t="s">
        <v>3399</v>
      </c>
      <c r="F393" s="839" t="s">
        <v>3400</v>
      </c>
      <c r="G393" s="825" t="s">
        <v>3533</v>
      </c>
      <c r="H393" s="825" t="s">
        <v>3534</v>
      </c>
      <c r="I393" s="831">
        <v>21.234999656677246</v>
      </c>
      <c r="J393" s="831">
        <v>20</v>
      </c>
      <c r="K393" s="832">
        <v>424.69999694824219</v>
      </c>
    </row>
    <row r="394" spans="1:11" ht="14.45" customHeight="1" x14ac:dyDescent="0.2">
      <c r="A394" s="821" t="s">
        <v>576</v>
      </c>
      <c r="B394" s="822" t="s">
        <v>577</v>
      </c>
      <c r="C394" s="825" t="s">
        <v>598</v>
      </c>
      <c r="D394" s="839" t="s">
        <v>599</v>
      </c>
      <c r="E394" s="825" t="s">
        <v>3887</v>
      </c>
      <c r="F394" s="839" t="s">
        <v>3888</v>
      </c>
      <c r="G394" s="825" t="s">
        <v>3889</v>
      </c>
      <c r="H394" s="825" t="s">
        <v>3890</v>
      </c>
      <c r="I394" s="831">
        <v>36.909999847412109</v>
      </c>
      <c r="J394" s="831">
        <v>20</v>
      </c>
      <c r="K394" s="832">
        <v>738.0999755859375</v>
      </c>
    </row>
    <row r="395" spans="1:11" ht="14.45" customHeight="1" x14ac:dyDescent="0.2">
      <c r="A395" s="821" t="s">
        <v>576</v>
      </c>
      <c r="B395" s="822" t="s">
        <v>577</v>
      </c>
      <c r="C395" s="825" t="s">
        <v>598</v>
      </c>
      <c r="D395" s="839" t="s">
        <v>599</v>
      </c>
      <c r="E395" s="825" t="s">
        <v>3535</v>
      </c>
      <c r="F395" s="839" t="s">
        <v>3536</v>
      </c>
      <c r="G395" s="825" t="s">
        <v>3537</v>
      </c>
      <c r="H395" s="825" t="s">
        <v>3538</v>
      </c>
      <c r="I395" s="831">
        <v>10.163333257039389</v>
      </c>
      <c r="J395" s="831">
        <v>2100</v>
      </c>
      <c r="K395" s="832">
        <v>21340</v>
      </c>
    </row>
    <row r="396" spans="1:11" ht="14.45" customHeight="1" x14ac:dyDescent="0.2">
      <c r="A396" s="821" t="s">
        <v>576</v>
      </c>
      <c r="B396" s="822" t="s">
        <v>577</v>
      </c>
      <c r="C396" s="825" t="s">
        <v>598</v>
      </c>
      <c r="D396" s="839" t="s">
        <v>599</v>
      </c>
      <c r="E396" s="825" t="s">
        <v>3535</v>
      </c>
      <c r="F396" s="839" t="s">
        <v>3536</v>
      </c>
      <c r="G396" s="825" t="s">
        <v>3891</v>
      </c>
      <c r="H396" s="825" t="s">
        <v>3892</v>
      </c>
      <c r="I396" s="831">
        <v>127.08000183105469</v>
      </c>
      <c r="J396" s="831">
        <v>36</v>
      </c>
      <c r="K396" s="832">
        <v>4574.77978515625</v>
      </c>
    </row>
    <row r="397" spans="1:11" ht="14.45" customHeight="1" x14ac:dyDescent="0.2">
      <c r="A397" s="821" t="s">
        <v>576</v>
      </c>
      <c r="B397" s="822" t="s">
        <v>577</v>
      </c>
      <c r="C397" s="825" t="s">
        <v>598</v>
      </c>
      <c r="D397" s="839" t="s">
        <v>599</v>
      </c>
      <c r="E397" s="825" t="s">
        <v>3535</v>
      </c>
      <c r="F397" s="839" t="s">
        <v>3536</v>
      </c>
      <c r="G397" s="825" t="s">
        <v>3893</v>
      </c>
      <c r="H397" s="825" t="s">
        <v>3894</v>
      </c>
      <c r="I397" s="831">
        <v>7.1983334223429365</v>
      </c>
      <c r="J397" s="831">
        <v>700</v>
      </c>
      <c r="K397" s="832">
        <v>5020.5</v>
      </c>
    </row>
    <row r="398" spans="1:11" ht="14.45" customHeight="1" x14ac:dyDescent="0.2">
      <c r="A398" s="821" t="s">
        <v>576</v>
      </c>
      <c r="B398" s="822" t="s">
        <v>577</v>
      </c>
      <c r="C398" s="825" t="s">
        <v>598</v>
      </c>
      <c r="D398" s="839" t="s">
        <v>599</v>
      </c>
      <c r="E398" s="825" t="s">
        <v>3541</v>
      </c>
      <c r="F398" s="839" t="s">
        <v>3542</v>
      </c>
      <c r="G398" s="825" t="s">
        <v>3545</v>
      </c>
      <c r="H398" s="825" t="s">
        <v>3546</v>
      </c>
      <c r="I398" s="831">
        <v>0.30500000715255737</v>
      </c>
      <c r="J398" s="831">
        <v>400</v>
      </c>
      <c r="K398" s="832">
        <v>122</v>
      </c>
    </row>
    <row r="399" spans="1:11" ht="14.45" customHeight="1" x14ac:dyDescent="0.2">
      <c r="A399" s="821" t="s">
        <v>576</v>
      </c>
      <c r="B399" s="822" t="s">
        <v>577</v>
      </c>
      <c r="C399" s="825" t="s">
        <v>598</v>
      </c>
      <c r="D399" s="839" t="s">
        <v>599</v>
      </c>
      <c r="E399" s="825" t="s">
        <v>3541</v>
      </c>
      <c r="F399" s="839" t="s">
        <v>3542</v>
      </c>
      <c r="G399" s="825" t="s">
        <v>3547</v>
      </c>
      <c r="H399" s="825" t="s">
        <v>3548</v>
      </c>
      <c r="I399" s="831">
        <v>0.30500000715255737</v>
      </c>
      <c r="J399" s="831">
        <v>400</v>
      </c>
      <c r="K399" s="832">
        <v>122</v>
      </c>
    </row>
    <row r="400" spans="1:11" ht="14.45" customHeight="1" x14ac:dyDescent="0.2">
      <c r="A400" s="821" t="s">
        <v>576</v>
      </c>
      <c r="B400" s="822" t="s">
        <v>577</v>
      </c>
      <c r="C400" s="825" t="s">
        <v>598</v>
      </c>
      <c r="D400" s="839" t="s">
        <v>599</v>
      </c>
      <c r="E400" s="825" t="s">
        <v>3541</v>
      </c>
      <c r="F400" s="839" t="s">
        <v>3542</v>
      </c>
      <c r="G400" s="825" t="s">
        <v>3895</v>
      </c>
      <c r="H400" s="825" t="s">
        <v>3896</v>
      </c>
      <c r="I400" s="831">
        <v>0.30000001192092896</v>
      </c>
      <c r="J400" s="831">
        <v>3300</v>
      </c>
      <c r="K400" s="832">
        <v>990</v>
      </c>
    </row>
    <row r="401" spans="1:11" ht="14.45" customHeight="1" x14ac:dyDescent="0.2">
      <c r="A401" s="821" t="s">
        <v>576</v>
      </c>
      <c r="B401" s="822" t="s">
        <v>577</v>
      </c>
      <c r="C401" s="825" t="s">
        <v>598</v>
      </c>
      <c r="D401" s="839" t="s">
        <v>599</v>
      </c>
      <c r="E401" s="825" t="s">
        <v>3541</v>
      </c>
      <c r="F401" s="839" t="s">
        <v>3542</v>
      </c>
      <c r="G401" s="825" t="s">
        <v>3549</v>
      </c>
      <c r="H401" s="825" t="s">
        <v>3550</v>
      </c>
      <c r="I401" s="831">
        <v>0.54500001668930054</v>
      </c>
      <c r="J401" s="831">
        <v>11500</v>
      </c>
      <c r="K401" s="832">
        <v>6260</v>
      </c>
    </row>
    <row r="402" spans="1:11" ht="14.45" customHeight="1" x14ac:dyDescent="0.2">
      <c r="A402" s="821" t="s">
        <v>576</v>
      </c>
      <c r="B402" s="822" t="s">
        <v>577</v>
      </c>
      <c r="C402" s="825" t="s">
        <v>598</v>
      </c>
      <c r="D402" s="839" t="s">
        <v>599</v>
      </c>
      <c r="E402" s="825" t="s">
        <v>3541</v>
      </c>
      <c r="F402" s="839" t="s">
        <v>3542</v>
      </c>
      <c r="G402" s="825" t="s">
        <v>3897</v>
      </c>
      <c r="H402" s="825" t="s">
        <v>3898</v>
      </c>
      <c r="I402" s="831">
        <v>1.8033332824707031</v>
      </c>
      <c r="J402" s="831">
        <v>1200</v>
      </c>
      <c r="K402" s="832">
        <v>2165</v>
      </c>
    </row>
    <row r="403" spans="1:11" ht="14.45" customHeight="1" x14ac:dyDescent="0.2">
      <c r="A403" s="821" t="s">
        <v>576</v>
      </c>
      <c r="B403" s="822" t="s">
        <v>577</v>
      </c>
      <c r="C403" s="825" t="s">
        <v>598</v>
      </c>
      <c r="D403" s="839" t="s">
        <v>599</v>
      </c>
      <c r="E403" s="825" t="s">
        <v>3541</v>
      </c>
      <c r="F403" s="839" t="s">
        <v>3542</v>
      </c>
      <c r="G403" s="825" t="s">
        <v>3551</v>
      </c>
      <c r="H403" s="825" t="s">
        <v>3552</v>
      </c>
      <c r="I403" s="831">
        <v>1.8049999475479126</v>
      </c>
      <c r="J403" s="831">
        <v>200</v>
      </c>
      <c r="K403" s="832">
        <v>361</v>
      </c>
    </row>
    <row r="404" spans="1:11" ht="14.45" customHeight="1" x14ac:dyDescent="0.2">
      <c r="A404" s="821" t="s">
        <v>576</v>
      </c>
      <c r="B404" s="822" t="s">
        <v>577</v>
      </c>
      <c r="C404" s="825" t="s">
        <v>598</v>
      </c>
      <c r="D404" s="839" t="s">
        <v>599</v>
      </c>
      <c r="E404" s="825" t="s">
        <v>3553</v>
      </c>
      <c r="F404" s="839" t="s">
        <v>3554</v>
      </c>
      <c r="G404" s="825" t="s">
        <v>3899</v>
      </c>
      <c r="H404" s="825" t="s">
        <v>3900</v>
      </c>
      <c r="I404" s="831">
        <v>15.729999542236328</v>
      </c>
      <c r="J404" s="831">
        <v>50</v>
      </c>
      <c r="K404" s="832">
        <v>786.5</v>
      </c>
    </row>
    <row r="405" spans="1:11" ht="14.45" customHeight="1" x14ac:dyDescent="0.2">
      <c r="A405" s="821" t="s">
        <v>576</v>
      </c>
      <c r="B405" s="822" t="s">
        <v>577</v>
      </c>
      <c r="C405" s="825" t="s">
        <v>598</v>
      </c>
      <c r="D405" s="839" t="s">
        <v>599</v>
      </c>
      <c r="E405" s="825" t="s">
        <v>3553</v>
      </c>
      <c r="F405" s="839" t="s">
        <v>3554</v>
      </c>
      <c r="G405" s="825" t="s">
        <v>3901</v>
      </c>
      <c r="H405" s="825" t="s">
        <v>3902</v>
      </c>
      <c r="I405" s="831">
        <v>15.729999542236328</v>
      </c>
      <c r="J405" s="831">
        <v>50</v>
      </c>
      <c r="K405" s="832">
        <v>786.5</v>
      </c>
    </row>
    <row r="406" spans="1:11" ht="14.45" customHeight="1" x14ac:dyDescent="0.2">
      <c r="A406" s="821" t="s">
        <v>576</v>
      </c>
      <c r="B406" s="822" t="s">
        <v>577</v>
      </c>
      <c r="C406" s="825" t="s">
        <v>598</v>
      </c>
      <c r="D406" s="839" t="s">
        <v>599</v>
      </c>
      <c r="E406" s="825" t="s">
        <v>3553</v>
      </c>
      <c r="F406" s="839" t="s">
        <v>3554</v>
      </c>
      <c r="G406" s="825" t="s">
        <v>3555</v>
      </c>
      <c r="H406" s="825" t="s">
        <v>3556</v>
      </c>
      <c r="I406" s="831">
        <v>0.67166666189829505</v>
      </c>
      <c r="J406" s="831">
        <v>23000</v>
      </c>
      <c r="K406" s="832">
        <v>14840</v>
      </c>
    </row>
    <row r="407" spans="1:11" ht="14.45" customHeight="1" x14ac:dyDescent="0.2">
      <c r="A407" s="821" t="s">
        <v>576</v>
      </c>
      <c r="B407" s="822" t="s">
        <v>577</v>
      </c>
      <c r="C407" s="825" t="s">
        <v>598</v>
      </c>
      <c r="D407" s="839" t="s">
        <v>599</v>
      </c>
      <c r="E407" s="825" t="s">
        <v>3553</v>
      </c>
      <c r="F407" s="839" t="s">
        <v>3554</v>
      </c>
      <c r="G407" s="825" t="s">
        <v>3557</v>
      </c>
      <c r="H407" s="825" t="s">
        <v>3558</v>
      </c>
      <c r="I407" s="831">
        <v>0.676666667064031</v>
      </c>
      <c r="J407" s="831">
        <v>38000</v>
      </c>
      <c r="K407" s="832">
        <v>26180</v>
      </c>
    </row>
    <row r="408" spans="1:11" ht="14.45" customHeight="1" x14ac:dyDescent="0.2">
      <c r="A408" s="821" t="s">
        <v>576</v>
      </c>
      <c r="B408" s="822" t="s">
        <v>577</v>
      </c>
      <c r="C408" s="825" t="s">
        <v>598</v>
      </c>
      <c r="D408" s="839" t="s">
        <v>599</v>
      </c>
      <c r="E408" s="825" t="s">
        <v>3553</v>
      </c>
      <c r="F408" s="839" t="s">
        <v>3554</v>
      </c>
      <c r="G408" s="825" t="s">
        <v>3559</v>
      </c>
      <c r="H408" s="825" t="s">
        <v>3560</v>
      </c>
      <c r="I408" s="831">
        <v>0.6666666567325592</v>
      </c>
      <c r="J408" s="831">
        <v>20000</v>
      </c>
      <c r="K408" s="832">
        <v>13330</v>
      </c>
    </row>
    <row r="409" spans="1:11" ht="14.45" customHeight="1" x14ac:dyDescent="0.2">
      <c r="A409" s="821" t="s">
        <v>576</v>
      </c>
      <c r="B409" s="822" t="s">
        <v>577</v>
      </c>
      <c r="C409" s="825" t="s">
        <v>598</v>
      </c>
      <c r="D409" s="839" t="s">
        <v>599</v>
      </c>
      <c r="E409" s="825" t="s">
        <v>3553</v>
      </c>
      <c r="F409" s="839" t="s">
        <v>3554</v>
      </c>
      <c r="G409" s="825" t="s">
        <v>3903</v>
      </c>
      <c r="H409" s="825" t="s">
        <v>3904</v>
      </c>
      <c r="I409" s="831">
        <v>0.62833333015441895</v>
      </c>
      <c r="J409" s="831">
        <v>14790</v>
      </c>
      <c r="K409" s="832">
        <v>9312.5200424194336</v>
      </c>
    </row>
    <row r="410" spans="1:11" ht="14.45" customHeight="1" x14ac:dyDescent="0.2">
      <c r="A410" s="821" t="s">
        <v>576</v>
      </c>
      <c r="B410" s="822" t="s">
        <v>577</v>
      </c>
      <c r="C410" s="825" t="s">
        <v>598</v>
      </c>
      <c r="D410" s="839" t="s">
        <v>599</v>
      </c>
      <c r="E410" s="825" t="s">
        <v>3905</v>
      </c>
      <c r="F410" s="839" t="s">
        <v>3906</v>
      </c>
      <c r="G410" s="825" t="s">
        <v>3907</v>
      </c>
      <c r="H410" s="825" t="s">
        <v>3908</v>
      </c>
      <c r="I410" s="831">
        <v>110.52999877929688</v>
      </c>
      <c r="J410" s="831">
        <v>50</v>
      </c>
      <c r="K410" s="832">
        <v>5526.5</v>
      </c>
    </row>
    <row r="411" spans="1:11" ht="14.45" customHeight="1" x14ac:dyDescent="0.2">
      <c r="A411" s="821" t="s">
        <v>576</v>
      </c>
      <c r="B411" s="822" t="s">
        <v>577</v>
      </c>
      <c r="C411" s="825" t="s">
        <v>598</v>
      </c>
      <c r="D411" s="839" t="s">
        <v>599</v>
      </c>
      <c r="E411" s="825" t="s">
        <v>3905</v>
      </c>
      <c r="F411" s="839" t="s">
        <v>3906</v>
      </c>
      <c r="G411" s="825" t="s">
        <v>3909</v>
      </c>
      <c r="H411" s="825" t="s">
        <v>3910</v>
      </c>
      <c r="I411" s="831">
        <v>319.91000366210938</v>
      </c>
      <c r="J411" s="831">
        <v>40</v>
      </c>
      <c r="K411" s="832">
        <v>12796.4404296875</v>
      </c>
    </row>
    <row r="412" spans="1:11" ht="14.45" customHeight="1" x14ac:dyDescent="0.2">
      <c r="A412" s="821" t="s">
        <v>576</v>
      </c>
      <c r="B412" s="822" t="s">
        <v>577</v>
      </c>
      <c r="C412" s="825" t="s">
        <v>598</v>
      </c>
      <c r="D412" s="839" t="s">
        <v>599</v>
      </c>
      <c r="E412" s="825" t="s">
        <v>3905</v>
      </c>
      <c r="F412" s="839" t="s">
        <v>3906</v>
      </c>
      <c r="G412" s="825" t="s">
        <v>3911</v>
      </c>
      <c r="H412" s="825" t="s">
        <v>3912</v>
      </c>
      <c r="I412" s="831">
        <v>414.54998779296875</v>
      </c>
      <c r="J412" s="831">
        <v>15</v>
      </c>
      <c r="K412" s="832">
        <v>6218.18994140625</v>
      </c>
    </row>
    <row r="413" spans="1:11" ht="14.45" customHeight="1" x14ac:dyDescent="0.2">
      <c r="A413" s="821" t="s">
        <v>576</v>
      </c>
      <c r="B413" s="822" t="s">
        <v>577</v>
      </c>
      <c r="C413" s="825" t="s">
        <v>598</v>
      </c>
      <c r="D413" s="839" t="s">
        <v>599</v>
      </c>
      <c r="E413" s="825" t="s">
        <v>3905</v>
      </c>
      <c r="F413" s="839" t="s">
        <v>3906</v>
      </c>
      <c r="G413" s="825" t="s">
        <v>3913</v>
      </c>
      <c r="H413" s="825" t="s">
        <v>3914</v>
      </c>
      <c r="I413" s="831">
        <v>1328.800048828125</v>
      </c>
      <c r="J413" s="831">
        <v>10</v>
      </c>
      <c r="K413" s="832">
        <v>13287.98046875</v>
      </c>
    </row>
    <row r="414" spans="1:11" ht="14.45" customHeight="1" x14ac:dyDescent="0.2">
      <c r="A414" s="821" t="s">
        <v>576</v>
      </c>
      <c r="B414" s="822" t="s">
        <v>577</v>
      </c>
      <c r="C414" s="825" t="s">
        <v>598</v>
      </c>
      <c r="D414" s="839" t="s">
        <v>599</v>
      </c>
      <c r="E414" s="825" t="s">
        <v>3905</v>
      </c>
      <c r="F414" s="839" t="s">
        <v>3906</v>
      </c>
      <c r="G414" s="825" t="s">
        <v>3915</v>
      </c>
      <c r="H414" s="825" t="s">
        <v>3916</v>
      </c>
      <c r="I414" s="831">
        <v>1849.9100341796875</v>
      </c>
      <c r="J414" s="831">
        <v>5</v>
      </c>
      <c r="K414" s="832">
        <v>9249.5400390625</v>
      </c>
    </row>
    <row r="415" spans="1:11" ht="14.45" customHeight="1" x14ac:dyDescent="0.2">
      <c r="A415" s="821" t="s">
        <v>576</v>
      </c>
      <c r="B415" s="822" t="s">
        <v>577</v>
      </c>
      <c r="C415" s="825" t="s">
        <v>598</v>
      </c>
      <c r="D415" s="839" t="s">
        <v>599</v>
      </c>
      <c r="E415" s="825" t="s">
        <v>3905</v>
      </c>
      <c r="F415" s="839" t="s">
        <v>3906</v>
      </c>
      <c r="G415" s="825" t="s">
        <v>3917</v>
      </c>
      <c r="H415" s="825" t="s">
        <v>3918</v>
      </c>
      <c r="I415" s="831">
        <v>1849.9100341796875</v>
      </c>
      <c r="J415" s="831">
        <v>5</v>
      </c>
      <c r="K415" s="832">
        <v>9249.5400390625</v>
      </c>
    </row>
    <row r="416" spans="1:11" ht="14.45" customHeight="1" x14ac:dyDescent="0.2">
      <c r="A416" s="821" t="s">
        <v>576</v>
      </c>
      <c r="B416" s="822" t="s">
        <v>577</v>
      </c>
      <c r="C416" s="825" t="s">
        <v>598</v>
      </c>
      <c r="D416" s="839" t="s">
        <v>599</v>
      </c>
      <c r="E416" s="825" t="s">
        <v>3905</v>
      </c>
      <c r="F416" s="839" t="s">
        <v>3906</v>
      </c>
      <c r="G416" s="825" t="s">
        <v>3919</v>
      </c>
      <c r="H416" s="825" t="s">
        <v>3920</v>
      </c>
      <c r="I416" s="831">
        <v>2487.280029296875</v>
      </c>
      <c r="J416" s="831">
        <v>5</v>
      </c>
      <c r="K416" s="832">
        <v>12436.3798828125</v>
      </c>
    </row>
    <row r="417" spans="1:11" ht="14.45" customHeight="1" x14ac:dyDescent="0.2">
      <c r="A417" s="821" t="s">
        <v>576</v>
      </c>
      <c r="B417" s="822" t="s">
        <v>577</v>
      </c>
      <c r="C417" s="825" t="s">
        <v>598</v>
      </c>
      <c r="D417" s="839" t="s">
        <v>599</v>
      </c>
      <c r="E417" s="825" t="s">
        <v>3905</v>
      </c>
      <c r="F417" s="839" t="s">
        <v>3906</v>
      </c>
      <c r="G417" s="825" t="s">
        <v>3921</v>
      </c>
      <c r="H417" s="825" t="s">
        <v>3922</v>
      </c>
      <c r="I417" s="831">
        <v>5057.7998046875</v>
      </c>
      <c r="J417" s="831">
        <v>1</v>
      </c>
      <c r="K417" s="832">
        <v>5057.7998046875</v>
      </c>
    </row>
    <row r="418" spans="1:11" ht="14.45" customHeight="1" x14ac:dyDescent="0.2">
      <c r="A418" s="821" t="s">
        <v>576</v>
      </c>
      <c r="B418" s="822" t="s">
        <v>577</v>
      </c>
      <c r="C418" s="825" t="s">
        <v>598</v>
      </c>
      <c r="D418" s="839" t="s">
        <v>599</v>
      </c>
      <c r="E418" s="825" t="s">
        <v>3561</v>
      </c>
      <c r="F418" s="839" t="s">
        <v>3562</v>
      </c>
      <c r="G418" s="825" t="s">
        <v>3563</v>
      </c>
      <c r="H418" s="825" t="s">
        <v>3564</v>
      </c>
      <c r="I418" s="831">
        <v>13.188333034515381</v>
      </c>
      <c r="J418" s="831">
        <v>450</v>
      </c>
      <c r="K418" s="832">
        <v>5934.8999633789063</v>
      </c>
    </row>
    <row r="419" spans="1:11" ht="14.45" customHeight="1" x14ac:dyDescent="0.2">
      <c r="A419" s="821" t="s">
        <v>576</v>
      </c>
      <c r="B419" s="822" t="s">
        <v>577</v>
      </c>
      <c r="C419" s="825" t="s">
        <v>598</v>
      </c>
      <c r="D419" s="839" t="s">
        <v>599</v>
      </c>
      <c r="E419" s="825" t="s">
        <v>3561</v>
      </c>
      <c r="F419" s="839" t="s">
        <v>3562</v>
      </c>
      <c r="G419" s="825" t="s">
        <v>3923</v>
      </c>
      <c r="H419" s="825" t="s">
        <v>3924</v>
      </c>
      <c r="I419" s="831">
        <v>15.891999816894531</v>
      </c>
      <c r="J419" s="831">
        <v>250</v>
      </c>
      <c r="K419" s="832">
        <v>3973</v>
      </c>
    </row>
    <row r="420" spans="1:11" ht="14.45" customHeight="1" x14ac:dyDescent="0.2">
      <c r="A420" s="821" t="s">
        <v>576</v>
      </c>
      <c r="B420" s="822" t="s">
        <v>577</v>
      </c>
      <c r="C420" s="825" t="s">
        <v>598</v>
      </c>
      <c r="D420" s="839" t="s">
        <v>599</v>
      </c>
      <c r="E420" s="825" t="s">
        <v>3561</v>
      </c>
      <c r="F420" s="839" t="s">
        <v>3562</v>
      </c>
      <c r="G420" s="825" t="s">
        <v>3925</v>
      </c>
      <c r="H420" s="825" t="s">
        <v>3926</v>
      </c>
      <c r="I420" s="831">
        <v>26.340000152587891</v>
      </c>
      <c r="J420" s="831">
        <v>100</v>
      </c>
      <c r="K420" s="832">
        <v>2633.9500732421875</v>
      </c>
    </row>
    <row r="421" spans="1:11" ht="14.45" customHeight="1" x14ac:dyDescent="0.2">
      <c r="A421" s="821" t="s">
        <v>576</v>
      </c>
      <c r="B421" s="822" t="s">
        <v>577</v>
      </c>
      <c r="C421" s="825" t="s">
        <v>598</v>
      </c>
      <c r="D421" s="839" t="s">
        <v>599</v>
      </c>
      <c r="E421" s="825" t="s">
        <v>3561</v>
      </c>
      <c r="F421" s="839" t="s">
        <v>3562</v>
      </c>
      <c r="G421" s="825" t="s">
        <v>3927</v>
      </c>
      <c r="H421" s="825" t="s">
        <v>3928</v>
      </c>
      <c r="I421" s="831">
        <v>41.770000457763672</v>
      </c>
      <c r="J421" s="831">
        <v>300</v>
      </c>
      <c r="K421" s="832">
        <v>12530.759765625</v>
      </c>
    </row>
    <row r="422" spans="1:11" ht="14.45" customHeight="1" x14ac:dyDescent="0.2">
      <c r="A422" s="821" t="s">
        <v>576</v>
      </c>
      <c r="B422" s="822" t="s">
        <v>577</v>
      </c>
      <c r="C422" s="825" t="s">
        <v>598</v>
      </c>
      <c r="D422" s="839" t="s">
        <v>599</v>
      </c>
      <c r="E422" s="825" t="s">
        <v>3561</v>
      </c>
      <c r="F422" s="839" t="s">
        <v>3562</v>
      </c>
      <c r="G422" s="825" t="s">
        <v>3929</v>
      </c>
      <c r="H422" s="825" t="s">
        <v>3930</v>
      </c>
      <c r="I422" s="831">
        <v>3146</v>
      </c>
      <c r="J422" s="831">
        <v>1</v>
      </c>
      <c r="K422" s="832">
        <v>3146</v>
      </c>
    </row>
    <row r="423" spans="1:11" ht="14.45" customHeight="1" x14ac:dyDescent="0.2">
      <c r="A423" s="821" t="s">
        <v>576</v>
      </c>
      <c r="B423" s="822" t="s">
        <v>577</v>
      </c>
      <c r="C423" s="825" t="s">
        <v>598</v>
      </c>
      <c r="D423" s="839" t="s">
        <v>599</v>
      </c>
      <c r="E423" s="825" t="s">
        <v>3561</v>
      </c>
      <c r="F423" s="839" t="s">
        <v>3562</v>
      </c>
      <c r="G423" s="825" t="s">
        <v>3931</v>
      </c>
      <c r="H423" s="825" t="s">
        <v>3932</v>
      </c>
      <c r="I423" s="831">
        <v>91.040000915527344</v>
      </c>
      <c r="J423" s="831">
        <v>20</v>
      </c>
      <c r="K423" s="832">
        <v>1820.81005859375</v>
      </c>
    </row>
    <row r="424" spans="1:11" ht="14.45" customHeight="1" x14ac:dyDescent="0.2">
      <c r="A424" s="821" t="s">
        <v>576</v>
      </c>
      <c r="B424" s="822" t="s">
        <v>577</v>
      </c>
      <c r="C424" s="825" t="s">
        <v>598</v>
      </c>
      <c r="D424" s="839" t="s">
        <v>599</v>
      </c>
      <c r="E424" s="825" t="s">
        <v>3561</v>
      </c>
      <c r="F424" s="839" t="s">
        <v>3562</v>
      </c>
      <c r="G424" s="825" t="s">
        <v>3933</v>
      </c>
      <c r="H424" s="825" t="s">
        <v>3934</v>
      </c>
      <c r="I424" s="831">
        <v>91.040000915527344</v>
      </c>
      <c r="J424" s="831">
        <v>20</v>
      </c>
      <c r="K424" s="832">
        <v>1820.81005859375</v>
      </c>
    </row>
    <row r="425" spans="1:11" ht="14.45" customHeight="1" x14ac:dyDescent="0.2">
      <c r="A425" s="821" t="s">
        <v>576</v>
      </c>
      <c r="B425" s="822" t="s">
        <v>577</v>
      </c>
      <c r="C425" s="825" t="s">
        <v>598</v>
      </c>
      <c r="D425" s="839" t="s">
        <v>599</v>
      </c>
      <c r="E425" s="825" t="s">
        <v>3561</v>
      </c>
      <c r="F425" s="839" t="s">
        <v>3562</v>
      </c>
      <c r="G425" s="825" t="s">
        <v>3935</v>
      </c>
      <c r="H425" s="825" t="s">
        <v>3936</v>
      </c>
      <c r="I425" s="831">
        <v>66.400001525878906</v>
      </c>
      <c r="J425" s="831">
        <v>50</v>
      </c>
      <c r="K425" s="832">
        <v>3320.239990234375</v>
      </c>
    </row>
    <row r="426" spans="1:11" ht="14.45" customHeight="1" x14ac:dyDescent="0.2">
      <c r="A426" s="821" t="s">
        <v>576</v>
      </c>
      <c r="B426" s="822" t="s">
        <v>577</v>
      </c>
      <c r="C426" s="825" t="s">
        <v>598</v>
      </c>
      <c r="D426" s="839" t="s">
        <v>599</v>
      </c>
      <c r="E426" s="825" t="s">
        <v>3561</v>
      </c>
      <c r="F426" s="839" t="s">
        <v>3562</v>
      </c>
      <c r="G426" s="825" t="s">
        <v>3937</v>
      </c>
      <c r="H426" s="825" t="s">
        <v>3938</v>
      </c>
      <c r="I426" s="831">
        <v>47.428571428571431</v>
      </c>
      <c r="J426" s="831">
        <v>340</v>
      </c>
      <c r="K426" s="832">
        <v>18821.34042930603</v>
      </c>
    </row>
    <row r="427" spans="1:11" ht="14.45" customHeight="1" x14ac:dyDescent="0.2">
      <c r="A427" s="821" t="s">
        <v>576</v>
      </c>
      <c r="B427" s="822" t="s">
        <v>577</v>
      </c>
      <c r="C427" s="825" t="s">
        <v>598</v>
      </c>
      <c r="D427" s="839" t="s">
        <v>599</v>
      </c>
      <c r="E427" s="825" t="s">
        <v>3561</v>
      </c>
      <c r="F427" s="839" t="s">
        <v>3562</v>
      </c>
      <c r="G427" s="825" t="s">
        <v>3939</v>
      </c>
      <c r="H427" s="825" t="s">
        <v>3940</v>
      </c>
      <c r="I427" s="831">
        <v>2395.800048828125</v>
      </c>
      <c r="J427" s="831">
        <v>15</v>
      </c>
      <c r="K427" s="832">
        <v>35937</v>
      </c>
    </row>
    <row r="428" spans="1:11" ht="14.45" customHeight="1" x14ac:dyDescent="0.2">
      <c r="A428" s="821" t="s">
        <v>576</v>
      </c>
      <c r="B428" s="822" t="s">
        <v>577</v>
      </c>
      <c r="C428" s="825" t="s">
        <v>598</v>
      </c>
      <c r="D428" s="839" t="s">
        <v>599</v>
      </c>
      <c r="E428" s="825" t="s">
        <v>3561</v>
      </c>
      <c r="F428" s="839" t="s">
        <v>3562</v>
      </c>
      <c r="G428" s="825" t="s">
        <v>3941</v>
      </c>
      <c r="H428" s="825" t="s">
        <v>3942</v>
      </c>
      <c r="I428" s="831">
        <v>292.81999715169269</v>
      </c>
      <c r="J428" s="831">
        <v>30</v>
      </c>
      <c r="K428" s="832">
        <v>8784.60009765625</v>
      </c>
    </row>
    <row r="429" spans="1:11" ht="14.45" customHeight="1" x14ac:dyDescent="0.2">
      <c r="A429" s="821" t="s">
        <v>576</v>
      </c>
      <c r="B429" s="822" t="s">
        <v>577</v>
      </c>
      <c r="C429" s="825" t="s">
        <v>598</v>
      </c>
      <c r="D429" s="839" t="s">
        <v>599</v>
      </c>
      <c r="E429" s="825" t="s">
        <v>3561</v>
      </c>
      <c r="F429" s="839" t="s">
        <v>3562</v>
      </c>
      <c r="G429" s="825" t="s">
        <v>3943</v>
      </c>
      <c r="H429" s="825" t="s">
        <v>3944</v>
      </c>
      <c r="I429" s="831">
        <v>695.75</v>
      </c>
      <c r="J429" s="831">
        <v>64</v>
      </c>
      <c r="K429" s="832">
        <v>44528</v>
      </c>
    </row>
    <row r="430" spans="1:11" ht="14.45" customHeight="1" x14ac:dyDescent="0.2">
      <c r="A430" s="821" t="s">
        <v>576</v>
      </c>
      <c r="B430" s="822" t="s">
        <v>577</v>
      </c>
      <c r="C430" s="825" t="s">
        <v>601</v>
      </c>
      <c r="D430" s="839" t="s">
        <v>602</v>
      </c>
      <c r="E430" s="825" t="s">
        <v>3945</v>
      </c>
      <c r="F430" s="839" t="s">
        <v>3946</v>
      </c>
      <c r="G430" s="825" t="s">
        <v>3947</v>
      </c>
      <c r="H430" s="825" t="s">
        <v>3948</v>
      </c>
      <c r="I430" s="831">
        <v>9159.2900390625</v>
      </c>
      <c r="J430" s="831">
        <v>11</v>
      </c>
      <c r="K430" s="832">
        <v>100752.1904296875</v>
      </c>
    </row>
    <row r="431" spans="1:11" ht="14.45" customHeight="1" x14ac:dyDescent="0.2">
      <c r="A431" s="821" t="s">
        <v>576</v>
      </c>
      <c r="B431" s="822" t="s">
        <v>577</v>
      </c>
      <c r="C431" s="825" t="s">
        <v>601</v>
      </c>
      <c r="D431" s="839" t="s">
        <v>602</v>
      </c>
      <c r="E431" s="825" t="s">
        <v>3945</v>
      </c>
      <c r="F431" s="839" t="s">
        <v>3946</v>
      </c>
      <c r="G431" s="825" t="s">
        <v>3949</v>
      </c>
      <c r="H431" s="825" t="s">
        <v>3950</v>
      </c>
      <c r="I431" s="831">
        <v>13765.9599609375</v>
      </c>
      <c r="J431" s="831">
        <v>1</v>
      </c>
      <c r="K431" s="832">
        <v>13765.9599609375</v>
      </c>
    </row>
    <row r="432" spans="1:11" ht="14.45" customHeight="1" x14ac:dyDescent="0.2">
      <c r="A432" s="821" t="s">
        <v>576</v>
      </c>
      <c r="B432" s="822" t="s">
        <v>577</v>
      </c>
      <c r="C432" s="825" t="s">
        <v>601</v>
      </c>
      <c r="D432" s="839" t="s">
        <v>602</v>
      </c>
      <c r="E432" s="825" t="s">
        <v>3945</v>
      </c>
      <c r="F432" s="839" t="s">
        <v>3946</v>
      </c>
      <c r="G432" s="825" t="s">
        <v>3951</v>
      </c>
      <c r="H432" s="825" t="s">
        <v>3952</v>
      </c>
      <c r="I432" s="831">
        <v>8449.400390625</v>
      </c>
      <c r="J432" s="831">
        <v>4</v>
      </c>
      <c r="K432" s="832">
        <v>33797.58984375</v>
      </c>
    </row>
    <row r="433" spans="1:11" ht="14.45" customHeight="1" x14ac:dyDescent="0.2">
      <c r="A433" s="821" t="s">
        <v>576</v>
      </c>
      <c r="B433" s="822" t="s">
        <v>577</v>
      </c>
      <c r="C433" s="825" t="s">
        <v>601</v>
      </c>
      <c r="D433" s="839" t="s">
        <v>602</v>
      </c>
      <c r="E433" s="825" t="s">
        <v>3945</v>
      </c>
      <c r="F433" s="839" t="s">
        <v>3946</v>
      </c>
      <c r="G433" s="825" t="s">
        <v>3953</v>
      </c>
      <c r="H433" s="825" t="s">
        <v>3954</v>
      </c>
      <c r="I433" s="831">
        <v>8025.509765625</v>
      </c>
      <c r="J433" s="831">
        <v>1</v>
      </c>
      <c r="K433" s="832">
        <v>8025.509765625</v>
      </c>
    </row>
    <row r="434" spans="1:11" ht="14.45" customHeight="1" x14ac:dyDescent="0.2">
      <c r="A434" s="821" t="s">
        <v>576</v>
      </c>
      <c r="B434" s="822" t="s">
        <v>577</v>
      </c>
      <c r="C434" s="825" t="s">
        <v>601</v>
      </c>
      <c r="D434" s="839" t="s">
        <v>602</v>
      </c>
      <c r="E434" s="825" t="s">
        <v>3945</v>
      </c>
      <c r="F434" s="839" t="s">
        <v>3946</v>
      </c>
      <c r="G434" s="825" t="s">
        <v>3955</v>
      </c>
      <c r="H434" s="825" t="s">
        <v>3956</v>
      </c>
      <c r="I434" s="831">
        <v>8025.509765625</v>
      </c>
      <c r="J434" s="831">
        <v>1</v>
      </c>
      <c r="K434" s="832">
        <v>8025.509765625</v>
      </c>
    </row>
    <row r="435" spans="1:11" ht="14.45" customHeight="1" x14ac:dyDescent="0.2">
      <c r="A435" s="821" t="s">
        <v>576</v>
      </c>
      <c r="B435" s="822" t="s">
        <v>577</v>
      </c>
      <c r="C435" s="825" t="s">
        <v>601</v>
      </c>
      <c r="D435" s="839" t="s">
        <v>602</v>
      </c>
      <c r="E435" s="825" t="s">
        <v>3945</v>
      </c>
      <c r="F435" s="839" t="s">
        <v>3946</v>
      </c>
      <c r="G435" s="825" t="s">
        <v>3957</v>
      </c>
      <c r="H435" s="825" t="s">
        <v>3958</v>
      </c>
      <c r="I435" s="831">
        <v>1229.066650390625</v>
      </c>
      <c r="J435" s="831">
        <v>120</v>
      </c>
      <c r="K435" s="832">
        <v>147487.65234375</v>
      </c>
    </row>
    <row r="436" spans="1:11" ht="14.45" customHeight="1" x14ac:dyDescent="0.2">
      <c r="A436" s="821" t="s">
        <v>576</v>
      </c>
      <c r="B436" s="822" t="s">
        <v>577</v>
      </c>
      <c r="C436" s="825" t="s">
        <v>601</v>
      </c>
      <c r="D436" s="839" t="s">
        <v>602</v>
      </c>
      <c r="E436" s="825" t="s">
        <v>3945</v>
      </c>
      <c r="F436" s="839" t="s">
        <v>3946</v>
      </c>
      <c r="G436" s="825" t="s">
        <v>3959</v>
      </c>
      <c r="H436" s="825" t="s">
        <v>3960</v>
      </c>
      <c r="I436" s="831">
        <v>710.46002197265625</v>
      </c>
      <c r="J436" s="831">
        <v>24</v>
      </c>
      <c r="K436" s="832">
        <v>17051.060546875</v>
      </c>
    </row>
    <row r="437" spans="1:11" ht="14.45" customHeight="1" x14ac:dyDescent="0.2">
      <c r="A437" s="821" t="s">
        <v>576</v>
      </c>
      <c r="B437" s="822" t="s">
        <v>577</v>
      </c>
      <c r="C437" s="825" t="s">
        <v>601</v>
      </c>
      <c r="D437" s="839" t="s">
        <v>602</v>
      </c>
      <c r="E437" s="825" t="s">
        <v>3945</v>
      </c>
      <c r="F437" s="839" t="s">
        <v>3946</v>
      </c>
      <c r="G437" s="825" t="s">
        <v>3961</v>
      </c>
      <c r="H437" s="825" t="s">
        <v>3962</v>
      </c>
      <c r="I437" s="831">
        <v>710.44000244140625</v>
      </c>
      <c r="J437" s="831">
        <v>108</v>
      </c>
      <c r="K437" s="832">
        <v>76727.4091796875</v>
      </c>
    </row>
    <row r="438" spans="1:11" ht="14.45" customHeight="1" x14ac:dyDescent="0.2">
      <c r="A438" s="821" t="s">
        <v>576</v>
      </c>
      <c r="B438" s="822" t="s">
        <v>577</v>
      </c>
      <c r="C438" s="825" t="s">
        <v>601</v>
      </c>
      <c r="D438" s="839" t="s">
        <v>602</v>
      </c>
      <c r="E438" s="825" t="s">
        <v>3945</v>
      </c>
      <c r="F438" s="839" t="s">
        <v>3946</v>
      </c>
      <c r="G438" s="825" t="s">
        <v>3963</v>
      </c>
      <c r="H438" s="825" t="s">
        <v>3964</v>
      </c>
      <c r="I438" s="831">
        <v>44040</v>
      </c>
      <c r="J438" s="831">
        <v>1</v>
      </c>
      <c r="K438" s="832">
        <v>44040</v>
      </c>
    </row>
    <row r="439" spans="1:11" ht="14.45" customHeight="1" x14ac:dyDescent="0.2">
      <c r="A439" s="821" t="s">
        <v>576</v>
      </c>
      <c r="B439" s="822" t="s">
        <v>577</v>
      </c>
      <c r="C439" s="825" t="s">
        <v>601</v>
      </c>
      <c r="D439" s="839" t="s">
        <v>602</v>
      </c>
      <c r="E439" s="825" t="s">
        <v>3945</v>
      </c>
      <c r="F439" s="839" t="s">
        <v>3946</v>
      </c>
      <c r="G439" s="825" t="s">
        <v>3965</v>
      </c>
      <c r="H439" s="825" t="s">
        <v>3966</v>
      </c>
      <c r="I439" s="831">
        <v>15619.76953125</v>
      </c>
      <c r="J439" s="831">
        <v>1</v>
      </c>
      <c r="K439" s="832">
        <v>15619.76953125</v>
      </c>
    </row>
    <row r="440" spans="1:11" ht="14.45" customHeight="1" x14ac:dyDescent="0.2">
      <c r="A440" s="821" t="s">
        <v>576</v>
      </c>
      <c r="B440" s="822" t="s">
        <v>577</v>
      </c>
      <c r="C440" s="825" t="s">
        <v>601</v>
      </c>
      <c r="D440" s="839" t="s">
        <v>602</v>
      </c>
      <c r="E440" s="825" t="s">
        <v>3945</v>
      </c>
      <c r="F440" s="839" t="s">
        <v>3946</v>
      </c>
      <c r="G440" s="825" t="s">
        <v>3967</v>
      </c>
      <c r="H440" s="825" t="s">
        <v>3968</v>
      </c>
      <c r="I440" s="831">
        <v>15619.2998046875</v>
      </c>
      <c r="J440" s="831">
        <v>4</v>
      </c>
      <c r="K440" s="832">
        <v>62477.19921875</v>
      </c>
    </row>
    <row r="441" spans="1:11" ht="14.45" customHeight="1" x14ac:dyDescent="0.2">
      <c r="A441" s="821" t="s">
        <v>576</v>
      </c>
      <c r="B441" s="822" t="s">
        <v>577</v>
      </c>
      <c r="C441" s="825" t="s">
        <v>601</v>
      </c>
      <c r="D441" s="839" t="s">
        <v>602</v>
      </c>
      <c r="E441" s="825" t="s">
        <v>3945</v>
      </c>
      <c r="F441" s="839" t="s">
        <v>3946</v>
      </c>
      <c r="G441" s="825" t="s">
        <v>3969</v>
      </c>
      <c r="H441" s="825" t="s">
        <v>3970</v>
      </c>
      <c r="I441" s="831">
        <v>15619.849934895834</v>
      </c>
      <c r="J441" s="831">
        <v>3</v>
      </c>
      <c r="K441" s="832">
        <v>46859.5498046875</v>
      </c>
    </row>
    <row r="442" spans="1:11" ht="14.45" customHeight="1" x14ac:dyDescent="0.2">
      <c r="A442" s="821" t="s">
        <v>576</v>
      </c>
      <c r="B442" s="822" t="s">
        <v>577</v>
      </c>
      <c r="C442" s="825" t="s">
        <v>601</v>
      </c>
      <c r="D442" s="839" t="s">
        <v>602</v>
      </c>
      <c r="E442" s="825" t="s">
        <v>3945</v>
      </c>
      <c r="F442" s="839" t="s">
        <v>3946</v>
      </c>
      <c r="G442" s="825" t="s">
        <v>3971</v>
      </c>
      <c r="H442" s="825" t="s">
        <v>3972</v>
      </c>
      <c r="I442" s="831">
        <v>15800.76513671875</v>
      </c>
      <c r="J442" s="831">
        <v>2</v>
      </c>
      <c r="K442" s="832">
        <v>31601.5302734375</v>
      </c>
    </row>
    <row r="443" spans="1:11" ht="14.45" customHeight="1" x14ac:dyDescent="0.2">
      <c r="A443" s="821" t="s">
        <v>576</v>
      </c>
      <c r="B443" s="822" t="s">
        <v>577</v>
      </c>
      <c r="C443" s="825" t="s">
        <v>601</v>
      </c>
      <c r="D443" s="839" t="s">
        <v>602</v>
      </c>
      <c r="E443" s="825" t="s">
        <v>3945</v>
      </c>
      <c r="F443" s="839" t="s">
        <v>3946</v>
      </c>
      <c r="G443" s="825" t="s">
        <v>3973</v>
      </c>
      <c r="H443" s="825" t="s">
        <v>3974</v>
      </c>
      <c r="I443" s="831">
        <v>15801</v>
      </c>
      <c r="J443" s="831">
        <v>10</v>
      </c>
      <c r="K443" s="832">
        <v>158010</v>
      </c>
    </row>
    <row r="444" spans="1:11" ht="14.45" customHeight="1" x14ac:dyDescent="0.2">
      <c r="A444" s="821" t="s">
        <v>576</v>
      </c>
      <c r="B444" s="822" t="s">
        <v>577</v>
      </c>
      <c r="C444" s="825" t="s">
        <v>601</v>
      </c>
      <c r="D444" s="839" t="s">
        <v>602</v>
      </c>
      <c r="E444" s="825" t="s">
        <v>3945</v>
      </c>
      <c r="F444" s="839" t="s">
        <v>3946</v>
      </c>
      <c r="G444" s="825" t="s">
        <v>3975</v>
      </c>
      <c r="H444" s="825" t="s">
        <v>3976</v>
      </c>
      <c r="I444" s="831">
        <v>15801</v>
      </c>
      <c r="J444" s="831">
        <v>3</v>
      </c>
      <c r="K444" s="832">
        <v>47403</v>
      </c>
    </row>
    <row r="445" spans="1:11" ht="14.45" customHeight="1" x14ac:dyDescent="0.2">
      <c r="A445" s="821" t="s">
        <v>576</v>
      </c>
      <c r="B445" s="822" t="s">
        <v>577</v>
      </c>
      <c r="C445" s="825" t="s">
        <v>601</v>
      </c>
      <c r="D445" s="839" t="s">
        <v>602</v>
      </c>
      <c r="E445" s="825" t="s">
        <v>3945</v>
      </c>
      <c r="F445" s="839" t="s">
        <v>3946</v>
      </c>
      <c r="G445" s="825" t="s">
        <v>3977</v>
      </c>
      <c r="H445" s="825" t="s">
        <v>3978</v>
      </c>
      <c r="I445" s="831">
        <v>15801</v>
      </c>
      <c r="J445" s="831">
        <v>1</v>
      </c>
      <c r="K445" s="832">
        <v>15801</v>
      </c>
    </row>
    <row r="446" spans="1:11" ht="14.45" customHeight="1" x14ac:dyDescent="0.2">
      <c r="A446" s="821" t="s">
        <v>576</v>
      </c>
      <c r="B446" s="822" t="s">
        <v>577</v>
      </c>
      <c r="C446" s="825" t="s">
        <v>601</v>
      </c>
      <c r="D446" s="839" t="s">
        <v>602</v>
      </c>
      <c r="E446" s="825" t="s">
        <v>3945</v>
      </c>
      <c r="F446" s="839" t="s">
        <v>3946</v>
      </c>
      <c r="G446" s="825" t="s">
        <v>3979</v>
      </c>
      <c r="H446" s="825" t="s">
        <v>3980</v>
      </c>
      <c r="I446" s="831">
        <v>15801</v>
      </c>
      <c r="J446" s="831">
        <v>5</v>
      </c>
      <c r="K446" s="832">
        <v>79005</v>
      </c>
    </row>
    <row r="447" spans="1:11" ht="14.45" customHeight="1" x14ac:dyDescent="0.2">
      <c r="A447" s="821" t="s">
        <v>576</v>
      </c>
      <c r="B447" s="822" t="s">
        <v>577</v>
      </c>
      <c r="C447" s="825" t="s">
        <v>601</v>
      </c>
      <c r="D447" s="839" t="s">
        <v>602</v>
      </c>
      <c r="E447" s="825" t="s">
        <v>3945</v>
      </c>
      <c r="F447" s="839" t="s">
        <v>3946</v>
      </c>
      <c r="G447" s="825" t="s">
        <v>3981</v>
      </c>
      <c r="H447" s="825" t="s">
        <v>3982</v>
      </c>
      <c r="I447" s="831">
        <v>15801</v>
      </c>
      <c r="J447" s="831">
        <v>1</v>
      </c>
      <c r="K447" s="832">
        <v>15801</v>
      </c>
    </row>
    <row r="448" spans="1:11" ht="14.45" customHeight="1" x14ac:dyDescent="0.2">
      <c r="A448" s="821" t="s">
        <v>576</v>
      </c>
      <c r="B448" s="822" t="s">
        <v>577</v>
      </c>
      <c r="C448" s="825" t="s">
        <v>601</v>
      </c>
      <c r="D448" s="839" t="s">
        <v>602</v>
      </c>
      <c r="E448" s="825" t="s">
        <v>3945</v>
      </c>
      <c r="F448" s="839" t="s">
        <v>3946</v>
      </c>
      <c r="G448" s="825" t="s">
        <v>3983</v>
      </c>
      <c r="H448" s="825" t="s">
        <v>3984</v>
      </c>
      <c r="I448" s="831">
        <v>1122.2900390625</v>
      </c>
      <c r="J448" s="831">
        <v>7</v>
      </c>
      <c r="K448" s="832">
        <v>7856</v>
      </c>
    </row>
    <row r="449" spans="1:11" ht="14.45" customHeight="1" x14ac:dyDescent="0.2">
      <c r="A449" s="821" t="s">
        <v>576</v>
      </c>
      <c r="B449" s="822" t="s">
        <v>577</v>
      </c>
      <c r="C449" s="825" t="s">
        <v>601</v>
      </c>
      <c r="D449" s="839" t="s">
        <v>602</v>
      </c>
      <c r="E449" s="825" t="s">
        <v>3945</v>
      </c>
      <c r="F449" s="839" t="s">
        <v>3946</v>
      </c>
      <c r="G449" s="825" t="s">
        <v>3985</v>
      </c>
      <c r="H449" s="825" t="s">
        <v>3986</v>
      </c>
      <c r="I449" s="831">
        <v>1122.2850341796875</v>
      </c>
      <c r="J449" s="831">
        <v>44</v>
      </c>
      <c r="K449" s="832">
        <v>49380.51953125</v>
      </c>
    </row>
    <row r="450" spans="1:11" ht="14.45" customHeight="1" x14ac:dyDescent="0.2">
      <c r="A450" s="821" t="s">
        <v>576</v>
      </c>
      <c r="B450" s="822" t="s">
        <v>577</v>
      </c>
      <c r="C450" s="825" t="s">
        <v>601</v>
      </c>
      <c r="D450" s="839" t="s">
        <v>602</v>
      </c>
      <c r="E450" s="825" t="s">
        <v>3945</v>
      </c>
      <c r="F450" s="839" t="s">
        <v>3946</v>
      </c>
      <c r="G450" s="825" t="s">
        <v>3987</v>
      </c>
      <c r="H450" s="825" t="s">
        <v>3988</v>
      </c>
      <c r="I450" s="831">
        <v>1122.2900390625</v>
      </c>
      <c r="J450" s="831">
        <v>68</v>
      </c>
      <c r="K450" s="832">
        <v>76315.390625</v>
      </c>
    </row>
    <row r="451" spans="1:11" ht="14.45" customHeight="1" x14ac:dyDescent="0.2">
      <c r="A451" s="821" t="s">
        <v>576</v>
      </c>
      <c r="B451" s="822" t="s">
        <v>577</v>
      </c>
      <c r="C451" s="825" t="s">
        <v>601</v>
      </c>
      <c r="D451" s="839" t="s">
        <v>602</v>
      </c>
      <c r="E451" s="825" t="s">
        <v>3945</v>
      </c>
      <c r="F451" s="839" t="s">
        <v>3946</v>
      </c>
      <c r="G451" s="825" t="s">
        <v>3989</v>
      </c>
      <c r="H451" s="825" t="s">
        <v>3990</v>
      </c>
      <c r="I451" s="831">
        <v>1122.2900390625</v>
      </c>
      <c r="J451" s="831">
        <v>57</v>
      </c>
      <c r="K451" s="832">
        <v>63970.25927734375</v>
      </c>
    </row>
    <row r="452" spans="1:11" ht="14.45" customHeight="1" x14ac:dyDescent="0.2">
      <c r="A452" s="821" t="s">
        <v>576</v>
      </c>
      <c r="B452" s="822" t="s">
        <v>577</v>
      </c>
      <c r="C452" s="825" t="s">
        <v>601</v>
      </c>
      <c r="D452" s="839" t="s">
        <v>602</v>
      </c>
      <c r="E452" s="825" t="s">
        <v>3945</v>
      </c>
      <c r="F452" s="839" t="s">
        <v>3946</v>
      </c>
      <c r="G452" s="825" t="s">
        <v>3991</v>
      </c>
      <c r="H452" s="825" t="s">
        <v>3992</v>
      </c>
      <c r="I452" s="831">
        <v>44040</v>
      </c>
      <c r="J452" s="831">
        <v>1</v>
      </c>
      <c r="K452" s="832">
        <v>44040</v>
      </c>
    </row>
    <row r="453" spans="1:11" ht="14.45" customHeight="1" x14ac:dyDescent="0.2">
      <c r="A453" s="821" t="s">
        <v>576</v>
      </c>
      <c r="B453" s="822" t="s">
        <v>577</v>
      </c>
      <c r="C453" s="825" t="s">
        <v>601</v>
      </c>
      <c r="D453" s="839" t="s">
        <v>602</v>
      </c>
      <c r="E453" s="825" t="s">
        <v>3993</v>
      </c>
      <c r="F453" s="839" t="s">
        <v>3994</v>
      </c>
      <c r="G453" s="825" t="s">
        <v>3995</v>
      </c>
      <c r="H453" s="825" t="s">
        <v>3996</v>
      </c>
      <c r="I453" s="831">
        <v>41371.73046875</v>
      </c>
      <c r="J453" s="831">
        <v>1</v>
      </c>
      <c r="K453" s="832">
        <v>41371.73046875</v>
      </c>
    </row>
    <row r="454" spans="1:11" ht="14.45" customHeight="1" x14ac:dyDescent="0.2">
      <c r="A454" s="821" t="s">
        <v>576</v>
      </c>
      <c r="B454" s="822" t="s">
        <v>577</v>
      </c>
      <c r="C454" s="825" t="s">
        <v>601</v>
      </c>
      <c r="D454" s="839" t="s">
        <v>602</v>
      </c>
      <c r="E454" s="825" t="s">
        <v>3993</v>
      </c>
      <c r="F454" s="839" t="s">
        <v>3994</v>
      </c>
      <c r="G454" s="825" t="s">
        <v>3997</v>
      </c>
      <c r="H454" s="825" t="s">
        <v>3998</v>
      </c>
      <c r="I454" s="831">
        <v>41371.73046875</v>
      </c>
      <c r="J454" s="831">
        <v>2</v>
      </c>
      <c r="K454" s="832">
        <v>82743.4609375</v>
      </c>
    </row>
    <row r="455" spans="1:11" ht="14.45" customHeight="1" x14ac:dyDescent="0.2">
      <c r="A455" s="821" t="s">
        <v>576</v>
      </c>
      <c r="B455" s="822" t="s">
        <v>577</v>
      </c>
      <c r="C455" s="825" t="s">
        <v>601</v>
      </c>
      <c r="D455" s="839" t="s">
        <v>602</v>
      </c>
      <c r="E455" s="825" t="s">
        <v>3993</v>
      </c>
      <c r="F455" s="839" t="s">
        <v>3994</v>
      </c>
      <c r="G455" s="825" t="s">
        <v>3999</v>
      </c>
      <c r="H455" s="825" t="s">
        <v>4000</v>
      </c>
      <c r="I455" s="831">
        <v>9917.599609375</v>
      </c>
      <c r="J455" s="831">
        <v>4</v>
      </c>
      <c r="K455" s="832">
        <v>39670.3984375</v>
      </c>
    </row>
    <row r="456" spans="1:11" ht="14.45" customHeight="1" x14ac:dyDescent="0.2">
      <c r="A456" s="821" t="s">
        <v>576</v>
      </c>
      <c r="B456" s="822" t="s">
        <v>577</v>
      </c>
      <c r="C456" s="825" t="s">
        <v>601</v>
      </c>
      <c r="D456" s="839" t="s">
        <v>602</v>
      </c>
      <c r="E456" s="825" t="s">
        <v>3993</v>
      </c>
      <c r="F456" s="839" t="s">
        <v>3994</v>
      </c>
      <c r="G456" s="825" t="s">
        <v>4001</v>
      </c>
      <c r="H456" s="825" t="s">
        <v>4002</v>
      </c>
      <c r="I456" s="831">
        <v>9891.150390625</v>
      </c>
      <c r="J456" s="831">
        <v>2</v>
      </c>
      <c r="K456" s="832">
        <v>19782.30078125</v>
      </c>
    </row>
    <row r="457" spans="1:11" ht="14.45" customHeight="1" x14ac:dyDescent="0.2">
      <c r="A457" s="821" t="s">
        <v>576</v>
      </c>
      <c r="B457" s="822" t="s">
        <v>577</v>
      </c>
      <c r="C457" s="825" t="s">
        <v>601</v>
      </c>
      <c r="D457" s="839" t="s">
        <v>602</v>
      </c>
      <c r="E457" s="825" t="s">
        <v>3993</v>
      </c>
      <c r="F457" s="839" t="s">
        <v>3994</v>
      </c>
      <c r="G457" s="825" t="s">
        <v>4003</v>
      </c>
      <c r="H457" s="825" t="s">
        <v>4004</v>
      </c>
      <c r="I457" s="831">
        <v>9850.900390625</v>
      </c>
      <c r="J457" s="831">
        <v>3</v>
      </c>
      <c r="K457" s="832">
        <v>29552.701171875</v>
      </c>
    </row>
    <row r="458" spans="1:11" ht="14.45" customHeight="1" x14ac:dyDescent="0.2">
      <c r="A458" s="821" t="s">
        <v>576</v>
      </c>
      <c r="B458" s="822" t="s">
        <v>577</v>
      </c>
      <c r="C458" s="825" t="s">
        <v>601</v>
      </c>
      <c r="D458" s="839" t="s">
        <v>602</v>
      </c>
      <c r="E458" s="825" t="s">
        <v>3993</v>
      </c>
      <c r="F458" s="839" t="s">
        <v>3994</v>
      </c>
      <c r="G458" s="825" t="s">
        <v>4005</v>
      </c>
      <c r="H458" s="825" t="s">
        <v>4006</v>
      </c>
      <c r="I458" s="831">
        <v>6989.7001953125</v>
      </c>
      <c r="J458" s="831">
        <v>6</v>
      </c>
      <c r="K458" s="832">
        <v>41938.201171875</v>
      </c>
    </row>
    <row r="459" spans="1:11" ht="14.45" customHeight="1" x14ac:dyDescent="0.2">
      <c r="A459" s="821" t="s">
        <v>576</v>
      </c>
      <c r="B459" s="822" t="s">
        <v>577</v>
      </c>
      <c r="C459" s="825" t="s">
        <v>601</v>
      </c>
      <c r="D459" s="839" t="s">
        <v>602</v>
      </c>
      <c r="E459" s="825" t="s">
        <v>3993</v>
      </c>
      <c r="F459" s="839" t="s">
        <v>3994</v>
      </c>
      <c r="G459" s="825" t="s">
        <v>4007</v>
      </c>
      <c r="H459" s="825" t="s">
        <v>4008</v>
      </c>
      <c r="I459" s="831">
        <v>64.80166880289714</v>
      </c>
      <c r="J459" s="831">
        <v>288</v>
      </c>
      <c r="K459" s="832">
        <v>18663.23974609375</v>
      </c>
    </row>
    <row r="460" spans="1:11" ht="14.45" customHeight="1" x14ac:dyDescent="0.2">
      <c r="A460" s="821" t="s">
        <v>576</v>
      </c>
      <c r="B460" s="822" t="s">
        <v>577</v>
      </c>
      <c r="C460" s="825" t="s">
        <v>601</v>
      </c>
      <c r="D460" s="839" t="s">
        <v>602</v>
      </c>
      <c r="E460" s="825" t="s">
        <v>3993</v>
      </c>
      <c r="F460" s="839" t="s">
        <v>3994</v>
      </c>
      <c r="G460" s="825" t="s">
        <v>4009</v>
      </c>
      <c r="H460" s="825" t="s">
        <v>4010</v>
      </c>
      <c r="I460" s="831">
        <v>1725</v>
      </c>
      <c r="J460" s="831">
        <v>10</v>
      </c>
      <c r="K460" s="832">
        <v>17250</v>
      </c>
    </row>
    <row r="461" spans="1:11" ht="14.45" customHeight="1" x14ac:dyDescent="0.2">
      <c r="A461" s="821" t="s">
        <v>576</v>
      </c>
      <c r="B461" s="822" t="s">
        <v>577</v>
      </c>
      <c r="C461" s="825" t="s">
        <v>601</v>
      </c>
      <c r="D461" s="839" t="s">
        <v>602</v>
      </c>
      <c r="E461" s="825" t="s">
        <v>3993</v>
      </c>
      <c r="F461" s="839" t="s">
        <v>3994</v>
      </c>
      <c r="G461" s="825" t="s">
        <v>4011</v>
      </c>
      <c r="H461" s="825" t="s">
        <v>4012</v>
      </c>
      <c r="I461" s="831">
        <v>7940</v>
      </c>
      <c r="J461" s="831">
        <v>3</v>
      </c>
      <c r="K461" s="832">
        <v>23820</v>
      </c>
    </row>
    <row r="462" spans="1:11" ht="14.45" customHeight="1" x14ac:dyDescent="0.2">
      <c r="A462" s="821" t="s">
        <v>576</v>
      </c>
      <c r="B462" s="822" t="s">
        <v>577</v>
      </c>
      <c r="C462" s="825" t="s">
        <v>601</v>
      </c>
      <c r="D462" s="839" t="s">
        <v>602</v>
      </c>
      <c r="E462" s="825" t="s">
        <v>3297</v>
      </c>
      <c r="F462" s="839" t="s">
        <v>3298</v>
      </c>
      <c r="G462" s="825" t="s">
        <v>3605</v>
      </c>
      <c r="H462" s="825" t="s">
        <v>3606</v>
      </c>
      <c r="I462" s="831">
        <v>5445</v>
      </c>
      <c r="J462" s="831">
        <v>3</v>
      </c>
      <c r="K462" s="832">
        <v>16335</v>
      </c>
    </row>
    <row r="463" spans="1:11" ht="14.45" customHeight="1" x14ac:dyDescent="0.2">
      <c r="A463" s="821" t="s">
        <v>576</v>
      </c>
      <c r="B463" s="822" t="s">
        <v>577</v>
      </c>
      <c r="C463" s="825" t="s">
        <v>601</v>
      </c>
      <c r="D463" s="839" t="s">
        <v>602</v>
      </c>
      <c r="E463" s="825" t="s">
        <v>3297</v>
      </c>
      <c r="F463" s="839" t="s">
        <v>3298</v>
      </c>
      <c r="G463" s="825" t="s">
        <v>3607</v>
      </c>
      <c r="H463" s="825" t="s">
        <v>3608</v>
      </c>
      <c r="I463" s="831">
        <v>5445</v>
      </c>
      <c r="J463" s="831">
        <v>3</v>
      </c>
      <c r="K463" s="832">
        <v>16335</v>
      </c>
    </row>
    <row r="464" spans="1:11" ht="14.45" customHeight="1" x14ac:dyDescent="0.2">
      <c r="A464" s="821" t="s">
        <v>576</v>
      </c>
      <c r="B464" s="822" t="s">
        <v>577</v>
      </c>
      <c r="C464" s="825" t="s">
        <v>601</v>
      </c>
      <c r="D464" s="839" t="s">
        <v>602</v>
      </c>
      <c r="E464" s="825" t="s">
        <v>3297</v>
      </c>
      <c r="F464" s="839" t="s">
        <v>3298</v>
      </c>
      <c r="G464" s="825" t="s">
        <v>3609</v>
      </c>
      <c r="H464" s="825" t="s">
        <v>3610</v>
      </c>
      <c r="I464" s="831">
        <v>5445</v>
      </c>
      <c r="J464" s="831">
        <v>3</v>
      </c>
      <c r="K464" s="832">
        <v>16335</v>
      </c>
    </row>
    <row r="465" spans="1:11" ht="14.45" customHeight="1" x14ac:dyDescent="0.2">
      <c r="A465" s="821" t="s">
        <v>576</v>
      </c>
      <c r="B465" s="822" t="s">
        <v>577</v>
      </c>
      <c r="C465" s="825" t="s">
        <v>601</v>
      </c>
      <c r="D465" s="839" t="s">
        <v>602</v>
      </c>
      <c r="E465" s="825" t="s">
        <v>3297</v>
      </c>
      <c r="F465" s="839" t="s">
        <v>3298</v>
      </c>
      <c r="G465" s="825" t="s">
        <v>3611</v>
      </c>
      <c r="H465" s="825" t="s">
        <v>3612</v>
      </c>
      <c r="I465" s="831">
        <v>5445</v>
      </c>
      <c r="J465" s="831">
        <v>1</v>
      </c>
      <c r="K465" s="832">
        <v>5445</v>
      </c>
    </row>
    <row r="466" spans="1:11" ht="14.45" customHeight="1" x14ac:dyDescent="0.2">
      <c r="A466" s="821" t="s">
        <v>576</v>
      </c>
      <c r="B466" s="822" t="s">
        <v>577</v>
      </c>
      <c r="C466" s="825" t="s">
        <v>601</v>
      </c>
      <c r="D466" s="839" t="s">
        <v>602</v>
      </c>
      <c r="E466" s="825" t="s">
        <v>3297</v>
      </c>
      <c r="F466" s="839" t="s">
        <v>3298</v>
      </c>
      <c r="G466" s="825" t="s">
        <v>3303</v>
      </c>
      <c r="H466" s="825" t="s">
        <v>3304</v>
      </c>
      <c r="I466" s="831">
        <v>164.55999755859375</v>
      </c>
      <c r="J466" s="831">
        <v>6</v>
      </c>
      <c r="K466" s="832">
        <v>987.3599853515625</v>
      </c>
    </row>
    <row r="467" spans="1:11" ht="14.45" customHeight="1" x14ac:dyDescent="0.2">
      <c r="A467" s="821" t="s">
        <v>576</v>
      </c>
      <c r="B467" s="822" t="s">
        <v>577</v>
      </c>
      <c r="C467" s="825" t="s">
        <v>601</v>
      </c>
      <c r="D467" s="839" t="s">
        <v>602</v>
      </c>
      <c r="E467" s="825" t="s">
        <v>3297</v>
      </c>
      <c r="F467" s="839" t="s">
        <v>3298</v>
      </c>
      <c r="G467" s="825" t="s">
        <v>3617</v>
      </c>
      <c r="H467" s="825" t="s">
        <v>3618</v>
      </c>
      <c r="I467" s="831">
        <v>3035.31005859375</v>
      </c>
      <c r="J467" s="831">
        <v>3</v>
      </c>
      <c r="K467" s="832">
        <v>9105.93017578125</v>
      </c>
    </row>
    <row r="468" spans="1:11" ht="14.45" customHeight="1" x14ac:dyDescent="0.2">
      <c r="A468" s="821" t="s">
        <v>576</v>
      </c>
      <c r="B468" s="822" t="s">
        <v>577</v>
      </c>
      <c r="C468" s="825" t="s">
        <v>601</v>
      </c>
      <c r="D468" s="839" t="s">
        <v>602</v>
      </c>
      <c r="E468" s="825" t="s">
        <v>3297</v>
      </c>
      <c r="F468" s="839" t="s">
        <v>3298</v>
      </c>
      <c r="G468" s="825" t="s">
        <v>3619</v>
      </c>
      <c r="H468" s="825" t="s">
        <v>3620</v>
      </c>
      <c r="I468" s="831">
        <v>3035.31005859375</v>
      </c>
      <c r="J468" s="831">
        <v>2</v>
      </c>
      <c r="K468" s="832">
        <v>6070.6201171875</v>
      </c>
    </row>
    <row r="469" spans="1:11" ht="14.45" customHeight="1" x14ac:dyDescent="0.2">
      <c r="A469" s="821" t="s">
        <v>576</v>
      </c>
      <c r="B469" s="822" t="s">
        <v>577</v>
      </c>
      <c r="C469" s="825" t="s">
        <v>601</v>
      </c>
      <c r="D469" s="839" t="s">
        <v>602</v>
      </c>
      <c r="E469" s="825" t="s">
        <v>3297</v>
      </c>
      <c r="F469" s="839" t="s">
        <v>3298</v>
      </c>
      <c r="G469" s="825" t="s">
        <v>3635</v>
      </c>
      <c r="H469" s="825" t="s">
        <v>3636</v>
      </c>
      <c r="I469" s="831">
        <v>3130.75</v>
      </c>
      <c r="J469" s="831">
        <v>2</v>
      </c>
      <c r="K469" s="832">
        <v>6261.5</v>
      </c>
    </row>
    <row r="470" spans="1:11" ht="14.45" customHeight="1" x14ac:dyDescent="0.2">
      <c r="A470" s="821" t="s">
        <v>576</v>
      </c>
      <c r="B470" s="822" t="s">
        <v>577</v>
      </c>
      <c r="C470" s="825" t="s">
        <v>601</v>
      </c>
      <c r="D470" s="839" t="s">
        <v>602</v>
      </c>
      <c r="E470" s="825" t="s">
        <v>3297</v>
      </c>
      <c r="F470" s="839" t="s">
        <v>3298</v>
      </c>
      <c r="G470" s="825" t="s">
        <v>3637</v>
      </c>
      <c r="H470" s="825" t="s">
        <v>3638</v>
      </c>
      <c r="I470" s="831">
        <v>213.35000610351563</v>
      </c>
      <c r="J470" s="831">
        <v>9</v>
      </c>
      <c r="K470" s="832">
        <v>1920.1199951171875</v>
      </c>
    </row>
    <row r="471" spans="1:11" ht="14.45" customHeight="1" x14ac:dyDescent="0.2">
      <c r="A471" s="821" t="s">
        <v>576</v>
      </c>
      <c r="B471" s="822" t="s">
        <v>577</v>
      </c>
      <c r="C471" s="825" t="s">
        <v>601</v>
      </c>
      <c r="D471" s="839" t="s">
        <v>602</v>
      </c>
      <c r="E471" s="825" t="s">
        <v>3297</v>
      </c>
      <c r="F471" s="839" t="s">
        <v>3298</v>
      </c>
      <c r="G471" s="825" t="s">
        <v>3639</v>
      </c>
      <c r="H471" s="825" t="s">
        <v>3640</v>
      </c>
      <c r="I471" s="831">
        <v>2722.5</v>
      </c>
      <c r="J471" s="831">
        <v>6</v>
      </c>
      <c r="K471" s="832">
        <v>16335</v>
      </c>
    </row>
    <row r="472" spans="1:11" ht="14.45" customHeight="1" x14ac:dyDescent="0.2">
      <c r="A472" s="821" t="s">
        <v>576</v>
      </c>
      <c r="B472" s="822" t="s">
        <v>577</v>
      </c>
      <c r="C472" s="825" t="s">
        <v>601</v>
      </c>
      <c r="D472" s="839" t="s">
        <v>602</v>
      </c>
      <c r="E472" s="825" t="s">
        <v>3311</v>
      </c>
      <c r="F472" s="839" t="s">
        <v>3312</v>
      </c>
      <c r="G472" s="825" t="s">
        <v>4013</v>
      </c>
      <c r="H472" s="825" t="s">
        <v>4014</v>
      </c>
      <c r="I472" s="831">
        <v>65.199996948242188</v>
      </c>
      <c r="J472" s="831">
        <v>60</v>
      </c>
      <c r="K472" s="832">
        <v>3912</v>
      </c>
    </row>
    <row r="473" spans="1:11" ht="14.45" customHeight="1" x14ac:dyDescent="0.2">
      <c r="A473" s="821" t="s">
        <v>576</v>
      </c>
      <c r="B473" s="822" t="s">
        <v>577</v>
      </c>
      <c r="C473" s="825" t="s">
        <v>601</v>
      </c>
      <c r="D473" s="839" t="s">
        <v>602</v>
      </c>
      <c r="E473" s="825" t="s">
        <v>3311</v>
      </c>
      <c r="F473" s="839" t="s">
        <v>3312</v>
      </c>
      <c r="G473" s="825" t="s">
        <v>4015</v>
      </c>
      <c r="H473" s="825" t="s">
        <v>4016</v>
      </c>
      <c r="I473" s="831">
        <v>41.169998168945313</v>
      </c>
      <c r="J473" s="831">
        <v>50</v>
      </c>
      <c r="K473" s="832">
        <v>2058.5</v>
      </c>
    </row>
    <row r="474" spans="1:11" ht="14.45" customHeight="1" x14ac:dyDescent="0.2">
      <c r="A474" s="821" t="s">
        <v>576</v>
      </c>
      <c r="B474" s="822" t="s">
        <v>577</v>
      </c>
      <c r="C474" s="825" t="s">
        <v>601</v>
      </c>
      <c r="D474" s="839" t="s">
        <v>602</v>
      </c>
      <c r="E474" s="825" t="s">
        <v>3311</v>
      </c>
      <c r="F474" s="839" t="s">
        <v>3312</v>
      </c>
      <c r="G474" s="825" t="s">
        <v>3329</v>
      </c>
      <c r="H474" s="825" t="s">
        <v>3330</v>
      </c>
      <c r="I474" s="831">
        <v>1.2066666285196941</v>
      </c>
      <c r="J474" s="831">
        <v>450</v>
      </c>
      <c r="K474" s="832">
        <v>548</v>
      </c>
    </row>
    <row r="475" spans="1:11" ht="14.45" customHeight="1" x14ac:dyDescent="0.2">
      <c r="A475" s="821" t="s">
        <v>576</v>
      </c>
      <c r="B475" s="822" t="s">
        <v>577</v>
      </c>
      <c r="C475" s="825" t="s">
        <v>601</v>
      </c>
      <c r="D475" s="839" t="s">
        <v>602</v>
      </c>
      <c r="E475" s="825" t="s">
        <v>3311</v>
      </c>
      <c r="F475" s="839" t="s">
        <v>3312</v>
      </c>
      <c r="G475" s="825" t="s">
        <v>4017</v>
      </c>
      <c r="H475" s="825" t="s">
        <v>4018</v>
      </c>
      <c r="I475" s="831">
        <v>138</v>
      </c>
      <c r="J475" s="831">
        <v>15</v>
      </c>
      <c r="K475" s="832">
        <v>2070</v>
      </c>
    </row>
    <row r="476" spans="1:11" ht="14.45" customHeight="1" x14ac:dyDescent="0.2">
      <c r="A476" s="821" t="s">
        <v>576</v>
      </c>
      <c r="B476" s="822" t="s">
        <v>577</v>
      </c>
      <c r="C476" s="825" t="s">
        <v>601</v>
      </c>
      <c r="D476" s="839" t="s">
        <v>602</v>
      </c>
      <c r="E476" s="825" t="s">
        <v>3311</v>
      </c>
      <c r="F476" s="839" t="s">
        <v>3312</v>
      </c>
      <c r="G476" s="825" t="s">
        <v>4019</v>
      </c>
      <c r="H476" s="825" t="s">
        <v>4020</v>
      </c>
      <c r="I476" s="831">
        <v>517.5</v>
      </c>
      <c r="J476" s="831">
        <v>60</v>
      </c>
      <c r="K476" s="832">
        <v>31050</v>
      </c>
    </row>
    <row r="477" spans="1:11" ht="14.45" customHeight="1" x14ac:dyDescent="0.2">
      <c r="A477" s="821" t="s">
        <v>576</v>
      </c>
      <c r="B477" s="822" t="s">
        <v>577</v>
      </c>
      <c r="C477" s="825" t="s">
        <v>601</v>
      </c>
      <c r="D477" s="839" t="s">
        <v>602</v>
      </c>
      <c r="E477" s="825" t="s">
        <v>3311</v>
      </c>
      <c r="F477" s="839" t="s">
        <v>3312</v>
      </c>
      <c r="G477" s="825" t="s">
        <v>4021</v>
      </c>
      <c r="H477" s="825" t="s">
        <v>4022</v>
      </c>
      <c r="I477" s="831">
        <v>3835.02001953125</v>
      </c>
      <c r="J477" s="831">
        <v>6</v>
      </c>
      <c r="K477" s="832">
        <v>23010.119140625</v>
      </c>
    </row>
    <row r="478" spans="1:11" ht="14.45" customHeight="1" x14ac:dyDescent="0.2">
      <c r="A478" s="821" t="s">
        <v>576</v>
      </c>
      <c r="B478" s="822" t="s">
        <v>577</v>
      </c>
      <c r="C478" s="825" t="s">
        <v>601</v>
      </c>
      <c r="D478" s="839" t="s">
        <v>602</v>
      </c>
      <c r="E478" s="825" t="s">
        <v>3311</v>
      </c>
      <c r="F478" s="839" t="s">
        <v>3312</v>
      </c>
      <c r="G478" s="825" t="s">
        <v>4023</v>
      </c>
      <c r="H478" s="825" t="s">
        <v>4024</v>
      </c>
      <c r="I478" s="831">
        <v>1380</v>
      </c>
      <c r="J478" s="831">
        <v>10</v>
      </c>
      <c r="K478" s="832">
        <v>13800</v>
      </c>
    </row>
    <row r="479" spans="1:11" ht="14.45" customHeight="1" x14ac:dyDescent="0.2">
      <c r="A479" s="821" t="s">
        <v>576</v>
      </c>
      <c r="B479" s="822" t="s">
        <v>577</v>
      </c>
      <c r="C479" s="825" t="s">
        <v>601</v>
      </c>
      <c r="D479" s="839" t="s">
        <v>602</v>
      </c>
      <c r="E479" s="825" t="s">
        <v>3311</v>
      </c>
      <c r="F479" s="839" t="s">
        <v>3312</v>
      </c>
      <c r="G479" s="825" t="s">
        <v>3341</v>
      </c>
      <c r="H479" s="825" t="s">
        <v>3342</v>
      </c>
      <c r="I479" s="831">
        <v>22.149999618530273</v>
      </c>
      <c r="J479" s="831">
        <v>10</v>
      </c>
      <c r="K479" s="832">
        <v>221.5</v>
      </c>
    </row>
    <row r="480" spans="1:11" ht="14.45" customHeight="1" x14ac:dyDescent="0.2">
      <c r="A480" s="821" t="s">
        <v>576</v>
      </c>
      <c r="B480" s="822" t="s">
        <v>577</v>
      </c>
      <c r="C480" s="825" t="s">
        <v>601</v>
      </c>
      <c r="D480" s="839" t="s">
        <v>602</v>
      </c>
      <c r="E480" s="825" t="s">
        <v>3311</v>
      </c>
      <c r="F480" s="839" t="s">
        <v>3312</v>
      </c>
      <c r="G480" s="825" t="s">
        <v>3679</v>
      </c>
      <c r="H480" s="825" t="s">
        <v>3680</v>
      </c>
      <c r="I480" s="831">
        <v>214.38999938964844</v>
      </c>
      <c r="J480" s="831">
        <v>4</v>
      </c>
      <c r="K480" s="832">
        <v>857.75</v>
      </c>
    </row>
    <row r="481" spans="1:11" ht="14.45" customHeight="1" x14ac:dyDescent="0.2">
      <c r="A481" s="821" t="s">
        <v>576</v>
      </c>
      <c r="B481" s="822" t="s">
        <v>577</v>
      </c>
      <c r="C481" s="825" t="s">
        <v>601</v>
      </c>
      <c r="D481" s="839" t="s">
        <v>602</v>
      </c>
      <c r="E481" s="825" t="s">
        <v>3311</v>
      </c>
      <c r="F481" s="839" t="s">
        <v>3312</v>
      </c>
      <c r="G481" s="825" t="s">
        <v>4025</v>
      </c>
      <c r="H481" s="825" t="s">
        <v>4026</v>
      </c>
      <c r="I481" s="831">
        <v>386.86000366210936</v>
      </c>
      <c r="J481" s="831">
        <v>10</v>
      </c>
      <c r="K481" s="832">
        <v>3868.6000366210938</v>
      </c>
    </row>
    <row r="482" spans="1:11" ht="14.45" customHeight="1" x14ac:dyDescent="0.2">
      <c r="A482" s="821" t="s">
        <v>576</v>
      </c>
      <c r="B482" s="822" t="s">
        <v>577</v>
      </c>
      <c r="C482" s="825" t="s">
        <v>601</v>
      </c>
      <c r="D482" s="839" t="s">
        <v>602</v>
      </c>
      <c r="E482" s="825" t="s">
        <v>3311</v>
      </c>
      <c r="F482" s="839" t="s">
        <v>3312</v>
      </c>
      <c r="G482" s="825" t="s">
        <v>3355</v>
      </c>
      <c r="H482" s="825" t="s">
        <v>3356</v>
      </c>
      <c r="I482" s="831">
        <v>22.944000244140625</v>
      </c>
      <c r="J482" s="831">
        <v>450</v>
      </c>
      <c r="K482" s="832">
        <v>10324</v>
      </c>
    </row>
    <row r="483" spans="1:11" ht="14.45" customHeight="1" x14ac:dyDescent="0.2">
      <c r="A483" s="821" t="s">
        <v>576</v>
      </c>
      <c r="B483" s="822" t="s">
        <v>577</v>
      </c>
      <c r="C483" s="825" t="s">
        <v>601</v>
      </c>
      <c r="D483" s="839" t="s">
        <v>602</v>
      </c>
      <c r="E483" s="825" t="s">
        <v>3311</v>
      </c>
      <c r="F483" s="839" t="s">
        <v>3312</v>
      </c>
      <c r="G483" s="825" t="s">
        <v>3359</v>
      </c>
      <c r="H483" s="825" t="s">
        <v>3360</v>
      </c>
      <c r="I483" s="831">
        <v>1.3799999952316284</v>
      </c>
      <c r="J483" s="831">
        <v>900</v>
      </c>
      <c r="K483" s="832">
        <v>1242</v>
      </c>
    </row>
    <row r="484" spans="1:11" ht="14.45" customHeight="1" x14ac:dyDescent="0.2">
      <c r="A484" s="821" t="s">
        <v>576</v>
      </c>
      <c r="B484" s="822" t="s">
        <v>577</v>
      </c>
      <c r="C484" s="825" t="s">
        <v>601</v>
      </c>
      <c r="D484" s="839" t="s">
        <v>602</v>
      </c>
      <c r="E484" s="825" t="s">
        <v>3311</v>
      </c>
      <c r="F484" s="839" t="s">
        <v>3312</v>
      </c>
      <c r="G484" s="825" t="s">
        <v>3365</v>
      </c>
      <c r="H484" s="825" t="s">
        <v>3366</v>
      </c>
      <c r="I484" s="831">
        <v>2.059999942779541</v>
      </c>
      <c r="J484" s="831">
        <v>450</v>
      </c>
      <c r="K484" s="832">
        <v>927</v>
      </c>
    </row>
    <row r="485" spans="1:11" ht="14.45" customHeight="1" x14ac:dyDescent="0.2">
      <c r="A485" s="821" t="s">
        <v>576</v>
      </c>
      <c r="B485" s="822" t="s">
        <v>577</v>
      </c>
      <c r="C485" s="825" t="s">
        <v>601</v>
      </c>
      <c r="D485" s="839" t="s">
        <v>602</v>
      </c>
      <c r="E485" s="825" t="s">
        <v>3311</v>
      </c>
      <c r="F485" s="839" t="s">
        <v>3312</v>
      </c>
      <c r="G485" s="825" t="s">
        <v>3369</v>
      </c>
      <c r="H485" s="825" t="s">
        <v>3370</v>
      </c>
      <c r="I485" s="831">
        <v>5.877500057220459</v>
      </c>
      <c r="J485" s="831">
        <v>300</v>
      </c>
      <c r="K485" s="832">
        <v>1763.5</v>
      </c>
    </row>
    <row r="486" spans="1:11" ht="14.45" customHeight="1" x14ac:dyDescent="0.2">
      <c r="A486" s="821" t="s">
        <v>576</v>
      </c>
      <c r="B486" s="822" t="s">
        <v>577</v>
      </c>
      <c r="C486" s="825" t="s">
        <v>601</v>
      </c>
      <c r="D486" s="839" t="s">
        <v>602</v>
      </c>
      <c r="E486" s="825" t="s">
        <v>3311</v>
      </c>
      <c r="F486" s="839" t="s">
        <v>3312</v>
      </c>
      <c r="G486" s="825" t="s">
        <v>3703</v>
      </c>
      <c r="H486" s="825" t="s">
        <v>3704</v>
      </c>
      <c r="I486" s="831">
        <v>46</v>
      </c>
      <c r="J486" s="831">
        <v>10</v>
      </c>
      <c r="K486" s="832">
        <v>460</v>
      </c>
    </row>
    <row r="487" spans="1:11" ht="14.45" customHeight="1" x14ac:dyDescent="0.2">
      <c r="A487" s="821" t="s">
        <v>576</v>
      </c>
      <c r="B487" s="822" t="s">
        <v>577</v>
      </c>
      <c r="C487" s="825" t="s">
        <v>601</v>
      </c>
      <c r="D487" s="839" t="s">
        <v>602</v>
      </c>
      <c r="E487" s="825" t="s">
        <v>3311</v>
      </c>
      <c r="F487" s="839" t="s">
        <v>3312</v>
      </c>
      <c r="G487" s="825" t="s">
        <v>3705</v>
      </c>
      <c r="H487" s="825" t="s">
        <v>3706</v>
      </c>
      <c r="I487" s="831">
        <v>98.379997253417969</v>
      </c>
      <c r="J487" s="831">
        <v>1</v>
      </c>
      <c r="K487" s="832">
        <v>98.379997253417969</v>
      </c>
    </row>
    <row r="488" spans="1:11" ht="14.45" customHeight="1" x14ac:dyDescent="0.2">
      <c r="A488" s="821" t="s">
        <v>576</v>
      </c>
      <c r="B488" s="822" t="s">
        <v>577</v>
      </c>
      <c r="C488" s="825" t="s">
        <v>601</v>
      </c>
      <c r="D488" s="839" t="s">
        <v>602</v>
      </c>
      <c r="E488" s="825" t="s">
        <v>3311</v>
      </c>
      <c r="F488" s="839" t="s">
        <v>3312</v>
      </c>
      <c r="G488" s="825" t="s">
        <v>4027</v>
      </c>
      <c r="H488" s="825" t="s">
        <v>4028</v>
      </c>
      <c r="I488" s="831">
        <v>0.37999999523162842</v>
      </c>
      <c r="J488" s="831">
        <v>30</v>
      </c>
      <c r="K488" s="832">
        <v>11.399999856948853</v>
      </c>
    </row>
    <row r="489" spans="1:11" ht="14.45" customHeight="1" x14ac:dyDescent="0.2">
      <c r="A489" s="821" t="s">
        <v>576</v>
      </c>
      <c r="B489" s="822" t="s">
        <v>577</v>
      </c>
      <c r="C489" s="825" t="s">
        <v>601</v>
      </c>
      <c r="D489" s="839" t="s">
        <v>602</v>
      </c>
      <c r="E489" s="825" t="s">
        <v>3311</v>
      </c>
      <c r="F489" s="839" t="s">
        <v>3312</v>
      </c>
      <c r="G489" s="825" t="s">
        <v>3709</v>
      </c>
      <c r="H489" s="825" t="s">
        <v>3710</v>
      </c>
      <c r="I489" s="831">
        <v>7.8524999618530273</v>
      </c>
      <c r="J489" s="831">
        <v>96</v>
      </c>
      <c r="K489" s="832">
        <v>753.83999633789063</v>
      </c>
    </row>
    <row r="490" spans="1:11" ht="14.45" customHeight="1" x14ac:dyDescent="0.2">
      <c r="A490" s="821" t="s">
        <v>576</v>
      </c>
      <c r="B490" s="822" t="s">
        <v>577</v>
      </c>
      <c r="C490" s="825" t="s">
        <v>601</v>
      </c>
      <c r="D490" s="839" t="s">
        <v>602</v>
      </c>
      <c r="E490" s="825" t="s">
        <v>3311</v>
      </c>
      <c r="F490" s="839" t="s">
        <v>3312</v>
      </c>
      <c r="G490" s="825" t="s">
        <v>4029</v>
      </c>
      <c r="H490" s="825" t="s">
        <v>4030</v>
      </c>
      <c r="I490" s="831">
        <v>10.529999732971191</v>
      </c>
      <c r="J490" s="831">
        <v>40</v>
      </c>
      <c r="K490" s="832">
        <v>421.20001220703125</v>
      </c>
    </row>
    <row r="491" spans="1:11" ht="14.45" customHeight="1" x14ac:dyDescent="0.2">
      <c r="A491" s="821" t="s">
        <v>576</v>
      </c>
      <c r="B491" s="822" t="s">
        <v>577</v>
      </c>
      <c r="C491" s="825" t="s">
        <v>601</v>
      </c>
      <c r="D491" s="839" t="s">
        <v>602</v>
      </c>
      <c r="E491" s="825" t="s">
        <v>3311</v>
      </c>
      <c r="F491" s="839" t="s">
        <v>3312</v>
      </c>
      <c r="G491" s="825" t="s">
        <v>4031</v>
      </c>
      <c r="H491" s="825" t="s">
        <v>4032</v>
      </c>
      <c r="I491" s="831">
        <v>11.056666374206543</v>
      </c>
      <c r="J491" s="831">
        <v>17750</v>
      </c>
      <c r="K491" s="832">
        <v>197007.48828125</v>
      </c>
    </row>
    <row r="492" spans="1:11" ht="14.45" customHeight="1" x14ac:dyDescent="0.2">
      <c r="A492" s="821" t="s">
        <v>576</v>
      </c>
      <c r="B492" s="822" t="s">
        <v>577</v>
      </c>
      <c r="C492" s="825" t="s">
        <v>601</v>
      </c>
      <c r="D492" s="839" t="s">
        <v>602</v>
      </c>
      <c r="E492" s="825" t="s">
        <v>3311</v>
      </c>
      <c r="F492" s="839" t="s">
        <v>3312</v>
      </c>
      <c r="G492" s="825" t="s">
        <v>4033</v>
      </c>
      <c r="H492" s="825" t="s">
        <v>4034</v>
      </c>
      <c r="I492" s="831">
        <v>2510.75</v>
      </c>
      <c r="J492" s="831">
        <v>10</v>
      </c>
      <c r="K492" s="832">
        <v>25107.5</v>
      </c>
    </row>
    <row r="493" spans="1:11" ht="14.45" customHeight="1" x14ac:dyDescent="0.2">
      <c r="A493" s="821" t="s">
        <v>576</v>
      </c>
      <c r="B493" s="822" t="s">
        <v>577</v>
      </c>
      <c r="C493" s="825" t="s">
        <v>601</v>
      </c>
      <c r="D493" s="839" t="s">
        <v>602</v>
      </c>
      <c r="E493" s="825" t="s">
        <v>3311</v>
      </c>
      <c r="F493" s="839" t="s">
        <v>3312</v>
      </c>
      <c r="G493" s="825" t="s">
        <v>4035</v>
      </c>
      <c r="H493" s="825" t="s">
        <v>4036</v>
      </c>
      <c r="I493" s="831">
        <v>408.6400146484375</v>
      </c>
      <c r="J493" s="831">
        <v>30</v>
      </c>
      <c r="K493" s="832">
        <v>12259.229736328125</v>
      </c>
    </row>
    <row r="494" spans="1:11" ht="14.45" customHeight="1" x14ac:dyDescent="0.2">
      <c r="A494" s="821" t="s">
        <v>576</v>
      </c>
      <c r="B494" s="822" t="s">
        <v>577</v>
      </c>
      <c r="C494" s="825" t="s">
        <v>601</v>
      </c>
      <c r="D494" s="839" t="s">
        <v>602</v>
      </c>
      <c r="E494" s="825" t="s">
        <v>3311</v>
      </c>
      <c r="F494" s="839" t="s">
        <v>3312</v>
      </c>
      <c r="G494" s="825" t="s">
        <v>3719</v>
      </c>
      <c r="H494" s="825" t="s">
        <v>3720</v>
      </c>
      <c r="I494" s="831">
        <v>0.50428571019853863</v>
      </c>
      <c r="J494" s="831">
        <v>5800</v>
      </c>
      <c r="K494" s="832">
        <v>2922</v>
      </c>
    </row>
    <row r="495" spans="1:11" ht="14.45" customHeight="1" x14ac:dyDescent="0.2">
      <c r="A495" s="821" t="s">
        <v>576</v>
      </c>
      <c r="B495" s="822" t="s">
        <v>577</v>
      </c>
      <c r="C495" s="825" t="s">
        <v>601</v>
      </c>
      <c r="D495" s="839" t="s">
        <v>602</v>
      </c>
      <c r="E495" s="825" t="s">
        <v>3311</v>
      </c>
      <c r="F495" s="839" t="s">
        <v>3312</v>
      </c>
      <c r="G495" s="825" t="s">
        <v>4037</v>
      </c>
      <c r="H495" s="825" t="s">
        <v>4038</v>
      </c>
      <c r="I495" s="831">
        <v>2.380000114440918</v>
      </c>
      <c r="J495" s="831">
        <v>1040</v>
      </c>
      <c r="K495" s="832">
        <v>2475.199951171875</v>
      </c>
    </row>
    <row r="496" spans="1:11" ht="14.45" customHeight="1" x14ac:dyDescent="0.2">
      <c r="A496" s="821" t="s">
        <v>576</v>
      </c>
      <c r="B496" s="822" t="s">
        <v>577</v>
      </c>
      <c r="C496" s="825" t="s">
        <v>601</v>
      </c>
      <c r="D496" s="839" t="s">
        <v>602</v>
      </c>
      <c r="E496" s="825" t="s">
        <v>3399</v>
      </c>
      <c r="F496" s="839" t="s">
        <v>3400</v>
      </c>
      <c r="G496" s="825" t="s">
        <v>4039</v>
      </c>
      <c r="H496" s="825" t="s">
        <v>4040</v>
      </c>
      <c r="I496" s="831">
        <v>1.2100000381469727</v>
      </c>
      <c r="J496" s="831">
        <v>1</v>
      </c>
      <c r="K496" s="832">
        <v>1.2100000381469727</v>
      </c>
    </row>
    <row r="497" spans="1:11" ht="14.45" customHeight="1" x14ac:dyDescent="0.2">
      <c r="A497" s="821" t="s">
        <v>576</v>
      </c>
      <c r="B497" s="822" t="s">
        <v>577</v>
      </c>
      <c r="C497" s="825" t="s">
        <v>601</v>
      </c>
      <c r="D497" s="839" t="s">
        <v>602</v>
      </c>
      <c r="E497" s="825" t="s">
        <v>3399</v>
      </c>
      <c r="F497" s="839" t="s">
        <v>3400</v>
      </c>
      <c r="G497" s="825" t="s">
        <v>4041</v>
      </c>
      <c r="H497" s="825" t="s">
        <v>4042</v>
      </c>
      <c r="I497" s="831">
        <v>935</v>
      </c>
      <c r="J497" s="831">
        <v>4</v>
      </c>
      <c r="K497" s="832">
        <v>3740</v>
      </c>
    </row>
    <row r="498" spans="1:11" ht="14.45" customHeight="1" x14ac:dyDescent="0.2">
      <c r="A498" s="821" t="s">
        <v>576</v>
      </c>
      <c r="B498" s="822" t="s">
        <v>577</v>
      </c>
      <c r="C498" s="825" t="s">
        <v>601</v>
      </c>
      <c r="D498" s="839" t="s">
        <v>602</v>
      </c>
      <c r="E498" s="825" t="s">
        <v>3399</v>
      </c>
      <c r="F498" s="839" t="s">
        <v>3400</v>
      </c>
      <c r="G498" s="825" t="s">
        <v>3405</v>
      </c>
      <c r="H498" s="825" t="s">
        <v>3406</v>
      </c>
      <c r="I498" s="831">
        <v>2.9000000953674316</v>
      </c>
      <c r="J498" s="831">
        <v>100</v>
      </c>
      <c r="K498" s="832">
        <v>290</v>
      </c>
    </row>
    <row r="499" spans="1:11" ht="14.45" customHeight="1" x14ac:dyDescent="0.2">
      <c r="A499" s="821" t="s">
        <v>576</v>
      </c>
      <c r="B499" s="822" t="s">
        <v>577</v>
      </c>
      <c r="C499" s="825" t="s">
        <v>601</v>
      </c>
      <c r="D499" s="839" t="s">
        <v>602</v>
      </c>
      <c r="E499" s="825" t="s">
        <v>3399</v>
      </c>
      <c r="F499" s="839" t="s">
        <v>3400</v>
      </c>
      <c r="G499" s="825" t="s">
        <v>4043</v>
      </c>
      <c r="H499" s="825" t="s">
        <v>4044</v>
      </c>
      <c r="I499" s="831">
        <v>2.9000000953674316</v>
      </c>
      <c r="J499" s="831">
        <v>200</v>
      </c>
      <c r="K499" s="832">
        <v>580</v>
      </c>
    </row>
    <row r="500" spans="1:11" ht="14.45" customHeight="1" x14ac:dyDescent="0.2">
      <c r="A500" s="821" t="s">
        <v>576</v>
      </c>
      <c r="B500" s="822" t="s">
        <v>577</v>
      </c>
      <c r="C500" s="825" t="s">
        <v>601</v>
      </c>
      <c r="D500" s="839" t="s">
        <v>602</v>
      </c>
      <c r="E500" s="825" t="s">
        <v>3399</v>
      </c>
      <c r="F500" s="839" t="s">
        <v>3400</v>
      </c>
      <c r="G500" s="825" t="s">
        <v>4045</v>
      </c>
      <c r="H500" s="825" t="s">
        <v>4046</v>
      </c>
      <c r="I500" s="831">
        <v>2.9000000953674316</v>
      </c>
      <c r="J500" s="831">
        <v>100</v>
      </c>
      <c r="K500" s="832">
        <v>290</v>
      </c>
    </row>
    <row r="501" spans="1:11" ht="14.45" customHeight="1" x14ac:dyDescent="0.2">
      <c r="A501" s="821" t="s">
        <v>576</v>
      </c>
      <c r="B501" s="822" t="s">
        <v>577</v>
      </c>
      <c r="C501" s="825" t="s">
        <v>601</v>
      </c>
      <c r="D501" s="839" t="s">
        <v>602</v>
      </c>
      <c r="E501" s="825" t="s">
        <v>3399</v>
      </c>
      <c r="F501" s="839" t="s">
        <v>3400</v>
      </c>
      <c r="G501" s="825" t="s">
        <v>3727</v>
      </c>
      <c r="H501" s="825" t="s">
        <v>3728</v>
      </c>
      <c r="I501" s="831">
        <v>13.805000305175781</v>
      </c>
      <c r="J501" s="831">
        <v>30</v>
      </c>
      <c r="K501" s="832">
        <v>414.21000671386719</v>
      </c>
    </row>
    <row r="502" spans="1:11" ht="14.45" customHeight="1" x14ac:dyDescent="0.2">
      <c r="A502" s="821" t="s">
        <v>576</v>
      </c>
      <c r="B502" s="822" t="s">
        <v>577</v>
      </c>
      <c r="C502" s="825" t="s">
        <v>601</v>
      </c>
      <c r="D502" s="839" t="s">
        <v>602</v>
      </c>
      <c r="E502" s="825" t="s">
        <v>3399</v>
      </c>
      <c r="F502" s="839" t="s">
        <v>3400</v>
      </c>
      <c r="G502" s="825" t="s">
        <v>4047</v>
      </c>
      <c r="H502" s="825" t="s">
        <v>4048</v>
      </c>
      <c r="I502" s="831">
        <v>39930</v>
      </c>
      <c r="J502" s="831">
        <v>1</v>
      </c>
      <c r="K502" s="832">
        <v>39930</v>
      </c>
    </row>
    <row r="503" spans="1:11" ht="14.45" customHeight="1" x14ac:dyDescent="0.2">
      <c r="A503" s="821" t="s">
        <v>576</v>
      </c>
      <c r="B503" s="822" t="s">
        <v>577</v>
      </c>
      <c r="C503" s="825" t="s">
        <v>601</v>
      </c>
      <c r="D503" s="839" t="s">
        <v>602</v>
      </c>
      <c r="E503" s="825" t="s">
        <v>3399</v>
      </c>
      <c r="F503" s="839" t="s">
        <v>3400</v>
      </c>
      <c r="G503" s="825" t="s">
        <v>4049</v>
      </c>
      <c r="H503" s="825" t="s">
        <v>4050</v>
      </c>
      <c r="I503" s="831">
        <v>1488.300048828125</v>
      </c>
      <c r="J503" s="831">
        <v>6</v>
      </c>
      <c r="K503" s="832">
        <v>8929.7998046875</v>
      </c>
    </row>
    <row r="504" spans="1:11" ht="14.45" customHeight="1" x14ac:dyDescent="0.2">
      <c r="A504" s="821" t="s">
        <v>576</v>
      </c>
      <c r="B504" s="822" t="s">
        <v>577</v>
      </c>
      <c r="C504" s="825" t="s">
        <v>601</v>
      </c>
      <c r="D504" s="839" t="s">
        <v>602</v>
      </c>
      <c r="E504" s="825" t="s">
        <v>3399</v>
      </c>
      <c r="F504" s="839" t="s">
        <v>3400</v>
      </c>
      <c r="G504" s="825" t="s">
        <v>4051</v>
      </c>
      <c r="H504" s="825" t="s">
        <v>4052</v>
      </c>
      <c r="I504" s="831">
        <v>1221</v>
      </c>
      <c r="J504" s="831">
        <v>80</v>
      </c>
      <c r="K504" s="832">
        <v>97679.970703125</v>
      </c>
    </row>
    <row r="505" spans="1:11" ht="14.45" customHeight="1" x14ac:dyDescent="0.2">
      <c r="A505" s="821" t="s">
        <v>576</v>
      </c>
      <c r="B505" s="822" t="s">
        <v>577</v>
      </c>
      <c r="C505" s="825" t="s">
        <v>601</v>
      </c>
      <c r="D505" s="839" t="s">
        <v>602</v>
      </c>
      <c r="E505" s="825" t="s">
        <v>3399</v>
      </c>
      <c r="F505" s="839" t="s">
        <v>3400</v>
      </c>
      <c r="G505" s="825" t="s">
        <v>4053</v>
      </c>
      <c r="H505" s="825" t="s">
        <v>4054</v>
      </c>
      <c r="I505" s="831">
        <v>8.4700002670288086</v>
      </c>
      <c r="J505" s="831">
        <v>650</v>
      </c>
      <c r="K505" s="832">
        <v>5505.5</v>
      </c>
    </row>
    <row r="506" spans="1:11" ht="14.45" customHeight="1" x14ac:dyDescent="0.2">
      <c r="A506" s="821" t="s">
        <v>576</v>
      </c>
      <c r="B506" s="822" t="s">
        <v>577</v>
      </c>
      <c r="C506" s="825" t="s">
        <v>601</v>
      </c>
      <c r="D506" s="839" t="s">
        <v>602</v>
      </c>
      <c r="E506" s="825" t="s">
        <v>3399</v>
      </c>
      <c r="F506" s="839" t="s">
        <v>3400</v>
      </c>
      <c r="G506" s="825" t="s">
        <v>4055</v>
      </c>
      <c r="H506" s="825" t="s">
        <v>4056</v>
      </c>
      <c r="I506" s="831">
        <v>138.8800048828125</v>
      </c>
      <c r="J506" s="831">
        <v>50</v>
      </c>
      <c r="K506" s="832">
        <v>6944.189697265625</v>
      </c>
    </row>
    <row r="507" spans="1:11" ht="14.45" customHeight="1" x14ac:dyDescent="0.2">
      <c r="A507" s="821" t="s">
        <v>576</v>
      </c>
      <c r="B507" s="822" t="s">
        <v>577</v>
      </c>
      <c r="C507" s="825" t="s">
        <v>601</v>
      </c>
      <c r="D507" s="839" t="s">
        <v>602</v>
      </c>
      <c r="E507" s="825" t="s">
        <v>3399</v>
      </c>
      <c r="F507" s="839" t="s">
        <v>3400</v>
      </c>
      <c r="G507" s="825" t="s">
        <v>4057</v>
      </c>
      <c r="H507" s="825" t="s">
        <v>4058</v>
      </c>
      <c r="I507" s="831">
        <v>878.46002197265625</v>
      </c>
      <c r="J507" s="831">
        <v>40</v>
      </c>
      <c r="K507" s="832">
        <v>35138.3984375</v>
      </c>
    </row>
    <row r="508" spans="1:11" ht="14.45" customHeight="1" x14ac:dyDescent="0.2">
      <c r="A508" s="821" t="s">
        <v>576</v>
      </c>
      <c r="B508" s="822" t="s">
        <v>577</v>
      </c>
      <c r="C508" s="825" t="s">
        <v>601</v>
      </c>
      <c r="D508" s="839" t="s">
        <v>602</v>
      </c>
      <c r="E508" s="825" t="s">
        <v>3399</v>
      </c>
      <c r="F508" s="839" t="s">
        <v>3400</v>
      </c>
      <c r="G508" s="825" t="s">
        <v>3735</v>
      </c>
      <c r="H508" s="825" t="s">
        <v>3736</v>
      </c>
      <c r="I508" s="831">
        <v>601.3699951171875</v>
      </c>
      <c r="J508" s="831">
        <v>10</v>
      </c>
      <c r="K508" s="832">
        <v>6013.7001953125</v>
      </c>
    </row>
    <row r="509" spans="1:11" ht="14.45" customHeight="1" x14ac:dyDescent="0.2">
      <c r="A509" s="821" t="s">
        <v>576</v>
      </c>
      <c r="B509" s="822" t="s">
        <v>577</v>
      </c>
      <c r="C509" s="825" t="s">
        <v>601</v>
      </c>
      <c r="D509" s="839" t="s">
        <v>602</v>
      </c>
      <c r="E509" s="825" t="s">
        <v>3399</v>
      </c>
      <c r="F509" s="839" t="s">
        <v>3400</v>
      </c>
      <c r="G509" s="825" t="s">
        <v>3737</v>
      </c>
      <c r="H509" s="825" t="s">
        <v>3738</v>
      </c>
      <c r="I509" s="831">
        <v>2.6283333698908486</v>
      </c>
      <c r="J509" s="831">
        <v>2100</v>
      </c>
      <c r="K509" s="832">
        <v>5505</v>
      </c>
    </row>
    <row r="510" spans="1:11" ht="14.45" customHeight="1" x14ac:dyDescent="0.2">
      <c r="A510" s="821" t="s">
        <v>576</v>
      </c>
      <c r="B510" s="822" t="s">
        <v>577</v>
      </c>
      <c r="C510" s="825" t="s">
        <v>601</v>
      </c>
      <c r="D510" s="839" t="s">
        <v>602</v>
      </c>
      <c r="E510" s="825" t="s">
        <v>3399</v>
      </c>
      <c r="F510" s="839" t="s">
        <v>3400</v>
      </c>
      <c r="G510" s="825" t="s">
        <v>4059</v>
      </c>
      <c r="H510" s="825" t="s">
        <v>4060</v>
      </c>
      <c r="I510" s="831">
        <v>162.49000549316406</v>
      </c>
      <c r="J510" s="831">
        <v>24</v>
      </c>
      <c r="K510" s="832">
        <v>3899.659912109375</v>
      </c>
    </row>
    <row r="511" spans="1:11" ht="14.45" customHeight="1" x14ac:dyDescent="0.2">
      <c r="A511" s="821" t="s">
        <v>576</v>
      </c>
      <c r="B511" s="822" t="s">
        <v>577</v>
      </c>
      <c r="C511" s="825" t="s">
        <v>601</v>
      </c>
      <c r="D511" s="839" t="s">
        <v>602</v>
      </c>
      <c r="E511" s="825" t="s">
        <v>3399</v>
      </c>
      <c r="F511" s="839" t="s">
        <v>3400</v>
      </c>
      <c r="G511" s="825" t="s">
        <v>4061</v>
      </c>
      <c r="H511" s="825" t="s">
        <v>4062</v>
      </c>
      <c r="I511" s="831">
        <v>62.560001373291016</v>
      </c>
      <c r="J511" s="831">
        <v>250</v>
      </c>
      <c r="K511" s="832">
        <v>15639.400390625</v>
      </c>
    </row>
    <row r="512" spans="1:11" ht="14.45" customHeight="1" x14ac:dyDescent="0.2">
      <c r="A512" s="821" t="s">
        <v>576</v>
      </c>
      <c r="B512" s="822" t="s">
        <v>577</v>
      </c>
      <c r="C512" s="825" t="s">
        <v>601</v>
      </c>
      <c r="D512" s="839" t="s">
        <v>602</v>
      </c>
      <c r="E512" s="825" t="s">
        <v>3399</v>
      </c>
      <c r="F512" s="839" t="s">
        <v>3400</v>
      </c>
      <c r="G512" s="825" t="s">
        <v>3739</v>
      </c>
      <c r="H512" s="825" t="s">
        <v>3740</v>
      </c>
      <c r="I512" s="831">
        <v>11.498333295186361</v>
      </c>
      <c r="J512" s="831">
        <v>140</v>
      </c>
      <c r="K512" s="832">
        <v>1609.6000061035156</v>
      </c>
    </row>
    <row r="513" spans="1:11" ht="14.45" customHeight="1" x14ac:dyDescent="0.2">
      <c r="A513" s="821" t="s">
        <v>576</v>
      </c>
      <c r="B513" s="822" t="s">
        <v>577</v>
      </c>
      <c r="C513" s="825" t="s">
        <v>601</v>
      </c>
      <c r="D513" s="839" t="s">
        <v>602</v>
      </c>
      <c r="E513" s="825" t="s">
        <v>3399</v>
      </c>
      <c r="F513" s="839" t="s">
        <v>3400</v>
      </c>
      <c r="G513" s="825" t="s">
        <v>3417</v>
      </c>
      <c r="H513" s="825" t="s">
        <v>3418</v>
      </c>
      <c r="I513" s="831">
        <v>21.221666018168133</v>
      </c>
      <c r="J513" s="831">
        <v>325</v>
      </c>
      <c r="K513" s="832">
        <v>6897.4600830078125</v>
      </c>
    </row>
    <row r="514" spans="1:11" ht="14.45" customHeight="1" x14ac:dyDescent="0.2">
      <c r="A514" s="821" t="s">
        <v>576</v>
      </c>
      <c r="B514" s="822" t="s">
        <v>577</v>
      </c>
      <c r="C514" s="825" t="s">
        <v>601</v>
      </c>
      <c r="D514" s="839" t="s">
        <v>602</v>
      </c>
      <c r="E514" s="825" t="s">
        <v>3399</v>
      </c>
      <c r="F514" s="839" t="s">
        <v>3400</v>
      </c>
      <c r="G514" s="825" t="s">
        <v>3419</v>
      </c>
      <c r="H514" s="825" t="s">
        <v>3420</v>
      </c>
      <c r="I514" s="831">
        <v>11.14300012588501</v>
      </c>
      <c r="J514" s="831">
        <v>850</v>
      </c>
      <c r="K514" s="832">
        <v>9471.5</v>
      </c>
    </row>
    <row r="515" spans="1:11" ht="14.45" customHeight="1" x14ac:dyDescent="0.2">
      <c r="A515" s="821" t="s">
        <v>576</v>
      </c>
      <c r="B515" s="822" t="s">
        <v>577</v>
      </c>
      <c r="C515" s="825" t="s">
        <v>601</v>
      </c>
      <c r="D515" s="839" t="s">
        <v>602</v>
      </c>
      <c r="E515" s="825" t="s">
        <v>3399</v>
      </c>
      <c r="F515" s="839" t="s">
        <v>3400</v>
      </c>
      <c r="G515" s="825" t="s">
        <v>4063</v>
      </c>
      <c r="H515" s="825" t="s">
        <v>4064</v>
      </c>
      <c r="I515" s="831">
        <v>26.663333892822266</v>
      </c>
      <c r="J515" s="831">
        <v>440</v>
      </c>
      <c r="K515" s="832">
        <v>11678.919921875</v>
      </c>
    </row>
    <row r="516" spans="1:11" ht="14.45" customHeight="1" x14ac:dyDescent="0.2">
      <c r="A516" s="821" t="s">
        <v>576</v>
      </c>
      <c r="B516" s="822" t="s">
        <v>577</v>
      </c>
      <c r="C516" s="825" t="s">
        <v>601</v>
      </c>
      <c r="D516" s="839" t="s">
        <v>602</v>
      </c>
      <c r="E516" s="825" t="s">
        <v>3399</v>
      </c>
      <c r="F516" s="839" t="s">
        <v>3400</v>
      </c>
      <c r="G516" s="825" t="s">
        <v>3429</v>
      </c>
      <c r="H516" s="825" t="s">
        <v>3430</v>
      </c>
      <c r="I516" s="831">
        <v>26.663333892822266</v>
      </c>
      <c r="J516" s="831">
        <v>425</v>
      </c>
      <c r="K516" s="832">
        <v>11346.790161132813</v>
      </c>
    </row>
    <row r="517" spans="1:11" ht="14.45" customHeight="1" x14ac:dyDescent="0.2">
      <c r="A517" s="821" t="s">
        <v>576</v>
      </c>
      <c r="B517" s="822" t="s">
        <v>577</v>
      </c>
      <c r="C517" s="825" t="s">
        <v>601</v>
      </c>
      <c r="D517" s="839" t="s">
        <v>602</v>
      </c>
      <c r="E517" s="825" t="s">
        <v>3399</v>
      </c>
      <c r="F517" s="839" t="s">
        <v>3400</v>
      </c>
      <c r="G517" s="825" t="s">
        <v>3431</v>
      </c>
      <c r="H517" s="825" t="s">
        <v>3432</v>
      </c>
      <c r="I517" s="831">
        <v>26.663333892822266</v>
      </c>
      <c r="J517" s="831">
        <v>680</v>
      </c>
      <c r="K517" s="832">
        <v>18000.47998046875</v>
      </c>
    </row>
    <row r="518" spans="1:11" ht="14.45" customHeight="1" x14ac:dyDescent="0.2">
      <c r="A518" s="821" t="s">
        <v>576</v>
      </c>
      <c r="B518" s="822" t="s">
        <v>577</v>
      </c>
      <c r="C518" s="825" t="s">
        <v>601</v>
      </c>
      <c r="D518" s="839" t="s">
        <v>602</v>
      </c>
      <c r="E518" s="825" t="s">
        <v>3399</v>
      </c>
      <c r="F518" s="839" t="s">
        <v>3400</v>
      </c>
      <c r="G518" s="825" t="s">
        <v>3763</v>
      </c>
      <c r="H518" s="825" t="s">
        <v>3764</v>
      </c>
      <c r="I518" s="831">
        <v>32.900001525878906</v>
      </c>
      <c r="J518" s="831">
        <v>270</v>
      </c>
      <c r="K518" s="832">
        <v>8882.949951171875</v>
      </c>
    </row>
    <row r="519" spans="1:11" ht="14.45" customHeight="1" x14ac:dyDescent="0.2">
      <c r="A519" s="821" t="s">
        <v>576</v>
      </c>
      <c r="B519" s="822" t="s">
        <v>577</v>
      </c>
      <c r="C519" s="825" t="s">
        <v>601</v>
      </c>
      <c r="D519" s="839" t="s">
        <v>602</v>
      </c>
      <c r="E519" s="825" t="s">
        <v>3399</v>
      </c>
      <c r="F519" s="839" t="s">
        <v>3400</v>
      </c>
      <c r="G519" s="825" t="s">
        <v>4065</v>
      </c>
      <c r="H519" s="825" t="s">
        <v>4066</v>
      </c>
      <c r="I519" s="831">
        <v>1145.3900146484375</v>
      </c>
      <c r="J519" s="831">
        <v>30</v>
      </c>
      <c r="K519" s="832">
        <v>34361.578125</v>
      </c>
    </row>
    <row r="520" spans="1:11" ht="14.45" customHeight="1" x14ac:dyDescent="0.2">
      <c r="A520" s="821" t="s">
        <v>576</v>
      </c>
      <c r="B520" s="822" t="s">
        <v>577</v>
      </c>
      <c r="C520" s="825" t="s">
        <v>601</v>
      </c>
      <c r="D520" s="839" t="s">
        <v>602</v>
      </c>
      <c r="E520" s="825" t="s">
        <v>3399</v>
      </c>
      <c r="F520" s="839" t="s">
        <v>3400</v>
      </c>
      <c r="G520" s="825" t="s">
        <v>4067</v>
      </c>
      <c r="H520" s="825" t="s">
        <v>4068</v>
      </c>
      <c r="I520" s="831">
        <v>56.869998931884766</v>
      </c>
      <c r="J520" s="831">
        <v>280</v>
      </c>
      <c r="K520" s="832">
        <v>15923.599975585938</v>
      </c>
    </row>
    <row r="521" spans="1:11" ht="14.45" customHeight="1" x14ac:dyDescent="0.2">
      <c r="A521" s="821" t="s">
        <v>576</v>
      </c>
      <c r="B521" s="822" t="s">
        <v>577</v>
      </c>
      <c r="C521" s="825" t="s">
        <v>601</v>
      </c>
      <c r="D521" s="839" t="s">
        <v>602</v>
      </c>
      <c r="E521" s="825" t="s">
        <v>3399</v>
      </c>
      <c r="F521" s="839" t="s">
        <v>3400</v>
      </c>
      <c r="G521" s="825" t="s">
        <v>3565</v>
      </c>
      <c r="H521" s="825" t="s">
        <v>3566</v>
      </c>
      <c r="I521" s="831">
        <v>11380.990234375</v>
      </c>
      <c r="J521" s="831">
        <v>1</v>
      </c>
      <c r="K521" s="832">
        <v>11380.990234375</v>
      </c>
    </row>
    <row r="522" spans="1:11" ht="14.45" customHeight="1" x14ac:dyDescent="0.2">
      <c r="A522" s="821" t="s">
        <v>576</v>
      </c>
      <c r="B522" s="822" t="s">
        <v>577</v>
      </c>
      <c r="C522" s="825" t="s">
        <v>601</v>
      </c>
      <c r="D522" s="839" t="s">
        <v>602</v>
      </c>
      <c r="E522" s="825" t="s">
        <v>3399</v>
      </c>
      <c r="F522" s="839" t="s">
        <v>3400</v>
      </c>
      <c r="G522" s="825" t="s">
        <v>3567</v>
      </c>
      <c r="H522" s="825" t="s">
        <v>3568</v>
      </c>
      <c r="I522" s="831">
        <v>11380.990234375</v>
      </c>
      <c r="J522" s="831">
        <v>4</v>
      </c>
      <c r="K522" s="832">
        <v>45523.9609375</v>
      </c>
    </row>
    <row r="523" spans="1:11" ht="14.45" customHeight="1" x14ac:dyDescent="0.2">
      <c r="A523" s="821" t="s">
        <v>576</v>
      </c>
      <c r="B523" s="822" t="s">
        <v>577</v>
      </c>
      <c r="C523" s="825" t="s">
        <v>601</v>
      </c>
      <c r="D523" s="839" t="s">
        <v>602</v>
      </c>
      <c r="E523" s="825" t="s">
        <v>3399</v>
      </c>
      <c r="F523" s="839" t="s">
        <v>3400</v>
      </c>
      <c r="G523" s="825" t="s">
        <v>3569</v>
      </c>
      <c r="H523" s="825" t="s">
        <v>3570</v>
      </c>
      <c r="I523" s="831">
        <v>11380.990234375</v>
      </c>
      <c r="J523" s="831">
        <v>3</v>
      </c>
      <c r="K523" s="832">
        <v>34142.970703125</v>
      </c>
    </row>
    <row r="524" spans="1:11" ht="14.45" customHeight="1" x14ac:dyDescent="0.2">
      <c r="A524" s="821" t="s">
        <v>576</v>
      </c>
      <c r="B524" s="822" t="s">
        <v>577</v>
      </c>
      <c r="C524" s="825" t="s">
        <v>601</v>
      </c>
      <c r="D524" s="839" t="s">
        <v>602</v>
      </c>
      <c r="E524" s="825" t="s">
        <v>3399</v>
      </c>
      <c r="F524" s="839" t="s">
        <v>3400</v>
      </c>
      <c r="G524" s="825" t="s">
        <v>3571</v>
      </c>
      <c r="H524" s="825" t="s">
        <v>3572</v>
      </c>
      <c r="I524" s="831">
        <v>13850.990234375</v>
      </c>
      <c r="J524" s="831">
        <v>1</v>
      </c>
      <c r="K524" s="832">
        <v>13850.990234375</v>
      </c>
    </row>
    <row r="525" spans="1:11" ht="14.45" customHeight="1" x14ac:dyDescent="0.2">
      <c r="A525" s="821" t="s">
        <v>576</v>
      </c>
      <c r="B525" s="822" t="s">
        <v>577</v>
      </c>
      <c r="C525" s="825" t="s">
        <v>601</v>
      </c>
      <c r="D525" s="839" t="s">
        <v>602</v>
      </c>
      <c r="E525" s="825" t="s">
        <v>3399</v>
      </c>
      <c r="F525" s="839" t="s">
        <v>3400</v>
      </c>
      <c r="G525" s="825" t="s">
        <v>3573</v>
      </c>
      <c r="H525" s="825" t="s">
        <v>3574</v>
      </c>
      <c r="I525" s="831">
        <v>13850.990234375</v>
      </c>
      <c r="J525" s="831">
        <v>2</v>
      </c>
      <c r="K525" s="832">
        <v>27701.98046875</v>
      </c>
    </row>
    <row r="526" spans="1:11" ht="14.45" customHeight="1" x14ac:dyDescent="0.2">
      <c r="A526" s="821" t="s">
        <v>576</v>
      </c>
      <c r="B526" s="822" t="s">
        <v>577</v>
      </c>
      <c r="C526" s="825" t="s">
        <v>601</v>
      </c>
      <c r="D526" s="839" t="s">
        <v>602</v>
      </c>
      <c r="E526" s="825" t="s">
        <v>3399</v>
      </c>
      <c r="F526" s="839" t="s">
        <v>3400</v>
      </c>
      <c r="G526" s="825" t="s">
        <v>3575</v>
      </c>
      <c r="H526" s="825" t="s">
        <v>3576</v>
      </c>
      <c r="I526" s="831">
        <v>13850.993489583334</v>
      </c>
      <c r="J526" s="831">
        <v>6</v>
      </c>
      <c r="K526" s="832">
        <v>83105.9609375</v>
      </c>
    </row>
    <row r="527" spans="1:11" ht="14.45" customHeight="1" x14ac:dyDescent="0.2">
      <c r="A527" s="821" t="s">
        <v>576</v>
      </c>
      <c r="B527" s="822" t="s">
        <v>577</v>
      </c>
      <c r="C527" s="825" t="s">
        <v>601</v>
      </c>
      <c r="D527" s="839" t="s">
        <v>602</v>
      </c>
      <c r="E527" s="825" t="s">
        <v>3399</v>
      </c>
      <c r="F527" s="839" t="s">
        <v>3400</v>
      </c>
      <c r="G527" s="825" t="s">
        <v>4069</v>
      </c>
      <c r="H527" s="825" t="s">
        <v>4070</v>
      </c>
      <c r="I527" s="831">
        <v>1500.4000244140625</v>
      </c>
      <c r="J527" s="831">
        <v>2</v>
      </c>
      <c r="K527" s="832">
        <v>3000.800048828125</v>
      </c>
    </row>
    <row r="528" spans="1:11" ht="14.45" customHeight="1" x14ac:dyDescent="0.2">
      <c r="A528" s="821" t="s">
        <v>576</v>
      </c>
      <c r="B528" s="822" t="s">
        <v>577</v>
      </c>
      <c r="C528" s="825" t="s">
        <v>601</v>
      </c>
      <c r="D528" s="839" t="s">
        <v>602</v>
      </c>
      <c r="E528" s="825" t="s">
        <v>3399</v>
      </c>
      <c r="F528" s="839" t="s">
        <v>3400</v>
      </c>
      <c r="G528" s="825" t="s">
        <v>4071</v>
      </c>
      <c r="H528" s="825" t="s">
        <v>4072</v>
      </c>
      <c r="I528" s="831">
        <v>1500.4000244140625</v>
      </c>
      <c r="J528" s="831">
        <v>1</v>
      </c>
      <c r="K528" s="832">
        <v>1500.4000244140625</v>
      </c>
    </row>
    <row r="529" spans="1:11" ht="14.45" customHeight="1" x14ac:dyDescent="0.2">
      <c r="A529" s="821" t="s">
        <v>576</v>
      </c>
      <c r="B529" s="822" t="s">
        <v>577</v>
      </c>
      <c r="C529" s="825" t="s">
        <v>601</v>
      </c>
      <c r="D529" s="839" t="s">
        <v>602</v>
      </c>
      <c r="E529" s="825" t="s">
        <v>3399</v>
      </c>
      <c r="F529" s="839" t="s">
        <v>3400</v>
      </c>
      <c r="G529" s="825" t="s">
        <v>4073</v>
      </c>
      <c r="H529" s="825" t="s">
        <v>4074</v>
      </c>
      <c r="I529" s="831">
        <v>3539.25</v>
      </c>
      <c r="J529" s="831">
        <v>5</v>
      </c>
      <c r="K529" s="832">
        <v>17696.25</v>
      </c>
    </row>
    <row r="530" spans="1:11" ht="14.45" customHeight="1" x14ac:dyDescent="0.2">
      <c r="A530" s="821" t="s">
        <v>576</v>
      </c>
      <c r="B530" s="822" t="s">
        <v>577</v>
      </c>
      <c r="C530" s="825" t="s">
        <v>601</v>
      </c>
      <c r="D530" s="839" t="s">
        <v>602</v>
      </c>
      <c r="E530" s="825" t="s">
        <v>3399</v>
      </c>
      <c r="F530" s="839" t="s">
        <v>3400</v>
      </c>
      <c r="G530" s="825" t="s">
        <v>4075</v>
      </c>
      <c r="H530" s="825" t="s">
        <v>4076</v>
      </c>
      <c r="I530" s="831">
        <v>3539.25</v>
      </c>
      <c r="J530" s="831">
        <v>13</v>
      </c>
      <c r="K530" s="832">
        <v>46010.25</v>
      </c>
    </row>
    <row r="531" spans="1:11" ht="14.45" customHeight="1" x14ac:dyDescent="0.2">
      <c r="A531" s="821" t="s">
        <v>576</v>
      </c>
      <c r="B531" s="822" t="s">
        <v>577</v>
      </c>
      <c r="C531" s="825" t="s">
        <v>601</v>
      </c>
      <c r="D531" s="839" t="s">
        <v>602</v>
      </c>
      <c r="E531" s="825" t="s">
        <v>3399</v>
      </c>
      <c r="F531" s="839" t="s">
        <v>3400</v>
      </c>
      <c r="G531" s="825" t="s">
        <v>4077</v>
      </c>
      <c r="H531" s="825" t="s">
        <v>4078</v>
      </c>
      <c r="I531" s="831">
        <v>3539.25</v>
      </c>
      <c r="J531" s="831">
        <v>8</v>
      </c>
      <c r="K531" s="832">
        <v>28314</v>
      </c>
    </row>
    <row r="532" spans="1:11" ht="14.45" customHeight="1" x14ac:dyDescent="0.2">
      <c r="A532" s="821" t="s">
        <v>576</v>
      </c>
      <c r="B532" s="822" t="s">
        <v>577</v>
      </c>
      <c r="C532" s="825" t="s">
        <v>601</v>
      </c>
      <c r="D532" s="839" t="s">
        <v>602</v>
      </c>
      <c r="E532" s="825" t="s">
        <v>3399</v>
      </c>
      <c r="F532" s="839" t="s">
        <v>3400</v>
      </c>
      <c r="G532" s="825" t="s">
        <v>4079</v>
      </c>
      <c r="H532" s="825" t="s">
        <v>4080</v>
      </c>
      <c r="I532" s="831">
        <v>45.979999542236328</v>
      </c>
      <c r="J532" s="831">
        <v>140</v>
      </c>
      <c r="K532" s="832">
        <v>6437.1998291015625</v>
      </c>
    </row>
    <row r="533" spans="1:11" ht="14.45" customHeight="1" x14ac:dyDescent="0.2">
      <c r="A533" s="821" t="s">
        <v>576</v>
      </c>
      <c r="B533" s="822" t="s">
        <v>577</v>
      </c>
      <c r="C533" s="825" t="s">
        <v>601</v>
      </c>
      <c r="D533" s="839" t="s">
        <v>602</v>
      </c>
      <c r="E533" s="825" t="s">
        <v>3399</v>
      </c>
      <c r="F533" s="839" t="s">
        <v>3400</v>
      </c>
      <c r="G533" s="825" t="s">
        <v>3769</v>
      </c>
      <c r="H533" s="825" t="s">
        <v>3770</v>
      </c>
      <c r="I533" s="831">
        <v>45.979999542236328</v>
      </c>
      <c r="J533" s="831">
        <v>220</v>
      </c>
      <c r="K533" s="832">
        <v>10115.599731445313</v>
      </c>
    </row>
    <row r="534" spans="1:11" ht="14.45" customHeight="1" x14ac:dyDescent="0.2">
      <c r="A534" s="821" t="s">
        <v>576</v>
      </c>
      <c r="B534" s="822" t="s">
        <v>577</v>
      </c>
      <c r="C534" s="825" t="s">
        <v>601</v>
      </c>
      <c r="D534" s="839" t="s">
        <v>602</v>
      </c>
      <c r="E534" s="825" t="s">
        <v>3399</v>
      </c>
      <c r="F534" s="839" t="s">
        <v>3400</v>
      </c>
      <c r="G534" s="825" t="s">
        <v>4081</v>
      </c>
      <c r="H534" s="825" t="s">
        <v>4082</v>
      </c>
      <c r="I534" s="831">
        <v>3162.93994140625</v>
      </c>
      <c r="J534" s="831">
        <v>1</v>
      </c>
      <c r="K534" s="832">
        <v>3162.93994140625</v>
      </c>
    </row>
    <row r="535" spans="1:11" ht="14.45" customHeight="1" x14ac:dyDescent="0.2">
      <c r="A535" s="821" t="s">
        <v>576</v>
      </c>
      <c r="B535" s="822" t="s">
        <v>577</v>
      </c>
      <c r="C535" s="825" t="s">
        <v>601</v>
      </c>
      <c r="D535" s="839" t="s">
        <v>602</v>
      </c>
      <c r="E535" s="825" t="s">
        <v>3399</v>
      </c>
      <c r="F535" s="839" t="s">
        <v>3400</v>
      </c>
      <c r="G535" s="825" t="s">
        <v>4083</v>
      </c>
      <c r="H535" s="825" t="s">
        <v>4084</v>
      </c>
      <c r="I535" s="831">
        <v>3162.93994140625</v>
      </c>
      <c r="J535" s="831">
        <v>4</v>
      </c>
      <c r="K535" s="832">
        <v>12651.759765625</v>
      </c>
    </row>
    <row r="536" spans="1:11" ht="14.45" customHeight="1" x14ac:dyDescent="0.2">
      <c r="A536" s="821" t="s">
        <v>576</v>
      </c>
      <c r="B536" s="822" t="s">
        <v>577</v>
      </c>
      <c r="C536" s="825" t="s">
        <v>601</v>
      </c>
      <c r="D536" s="839" t="s">
        <v>602</v>
      </c>
      <c r="E536" s="825" t="s">
        <v>3399</v>
      </c>
      <c r="F536" s="839" t="s">
        <v>3400</v>
      </c>
      <c r="G536" s="825" t="s">
        <v>4085</v>
      </c>
      <c r="H536" s="825" t="s">
        <v>4086</v>
      </c>
      <c r="I536" s="831">
        <v>3162.93994140625</v>
      </c>
      <c r="J536" s="831">
        <v>8</v>
      </c>
      <c r="K536" s="832">
        <v>25303.52001953125</v>
      </c>
    </row>
    <row r="537" spans="1:11" ht="14.45" customHeight="1" x14ac:dyDescent="0.2">
      <c r="A537" s="821" t="s">
        <v>576</v>
      </c>
      <c r="B537" s="822" t="s">
        <v>577</v>
      </c>
      <c r="C537" s="825" t="s">
        <v>601</v>
      </c>
      <c r="D537" s="839" t="s">
        <v>602</v>
      </c>
      <c r="E537" s="825" t="s">
        <v>3399</v>
      </c>
      <c r="F537" s="839" t="s">
        <v>3400</v>
      </c>
      <c r="G537" s="825" t="s">
        <v>4087</v>
      </c>
      <c r="H537" s="825" t="s">
        <v>4088</v>
      </c>
      <c r="I537" s="831">
        <v>3162.93994140625</v>
      </c>
      <c r="J537" s="831">
        <v>4</v>
      </c>
      <c r="K537" s="832">
        <v>12651.759765625</v>
      </c>
    </row>
    <row r="538" spans="1:11" ht="14.45" customHeight="1" x14ac:dyDescent="0.2">
      <c r="A538" s="821" t="s">
        <v>576</v>
      </c>
      <c r="B538" s="822" t="s">
        <v>577</v>
      </c>
      <c r="C538" s="825" t="s">
        <v>601</v>
      </c>
      <c r="D538" s="839" t="s">
        <v>602</v>
      </c>
      <c r="E538" s="825" t="s">
        <v>3399</v>
      </c>
      <c r="F538" s="839" t="s">
        <v>3400</v>
      </c>
      <c r="G538" s="825" t="s">
        <v>4089</v>
      </c>
      <c r="H538" s="825" t="s">
        <v>4090</v>
      </c>
      <c r="I538" s="831">
        <v>1076.9000244140625</v>
      </c>
      <c r="J538" s="831">
        <v>60</v>
      </c>
      <c r="K538" s="832">
        <v>64614</v>
      </c>
    </row>
    <row r="539" spans="1:11" ht="14.45" customHeight="1" x14ac:dyDescent="0.2">
      <c r="A539" s="821" t="s">
        <v>576</v>
      </c>
      <c r="B539" s="822" t="s">
        <v>577</v>
      </c>
      <c r="C539" s="825" t="s">
        <v>601</v>
      </c>
      <c r="D539" s="839" t="s">
        <v>602</v>
      </c>
      <c r="E539" s="825" t="s">
        <v>3399</v>
      </c>
      <c r="F539" s="839" t="s">
        <v>3400</v>
      </c>
      <c r="G539" s="825" t="s">
        <v>4091</v>
      </c>
      <c r="H539" s="825" t="s">
        <v>4092</v>
      </c>
      <c r="I539" s="831">
        <v>1076.9000244140625</v>
      </c>
      <c r="J539" s="831">
        <v>160</v>
      </c>
      <c r="K539" s="832">
        <v>172304</v>
      </c>
    </row>
    <row r="540" spans="1:11" ht="14.45" customHeight="1" x14ac:dyDescent="0.2">
      <c r="A540" s="821" t="s">
        <v>576</v>
      </c>
      <c r="B540" s="822" t="s">
        <v>577</v>
      </c>
      <c r="C540" s="825" t="s">
        <v>601</v>
      </c>
      <c r="D540" s="839" t="s">
        <v>602</v>
      </c>
      <c r="E540" s="825" t="s">
        <v>3399</v>
      </c>
      <c r="F540" s="839" t="s">
        <v>3400</v>
      </c>
      <c r="G540" s="825" t="s">
        <v>4093</v>
      </c>
      <c r="H540" s="825" t="s">
        <v>4094</v>
      </c>
      <c r="I540" s="831">
        <v>1006.9600219726563</v>
      </c>
      <c r="J540" s="831">
        <v>10</v>
      </c>
      <c r="K540" s="832">
        <v>10069.6201171875</v>
      </c>
    </row>
    <row r="541" spans="1:11" ht="14.45" customHeight="1" x14ac:dyDescent="0.2">
      <c r="A541" s="821" t="s">
        <v>576</v>
      </c>
      <c r="B541" s="822" t="s">
        <v>577</v>
      </c>
      <c r="C541" s="825" t="s">
        <v>601</v>
      </c>
      <c r="D541" s="839" t="s">
        <v>602</v>
      </c>
      <c r="E541" s="825" t="s">
        <v>3399</v>
      </c>
      <c r="F541" s="839" t="s">
        <v>3400</v>
      </c>
      <c r="G541" s="825" t="s">
        <v>4095</v>
      </c>
      <c r="H541" s="825" t="s">
        <v>4096</v>
      </c>
      <c r="I541" s="831">
        <v>1006.9600219726563</v>
      </c>
      <c r="J541" s="831">
        <v>10</v>
      </c>
      <c r="K541" s="832">
        <v>10069.6201171875</v>
      </c>
    </row>
    <row r="542" spans="1:11" ht="14.45" customHeight="1" x14ac:dyDescent="0.2">
      <c r="A542" s="821" t="s">
        <v>576</v>
      </c>
      <c r="B542" s="822" t="s">
        <v>577</v>
      </c>
      <c r="C542" s="825" t="s">
        <v>601</v>
      </c>
      <c r="D542" s="839" t="s">
        <v>602</v>
      </c>
      <c r="E542" s="825" t="s">
        <v>3399</v>
      </c>
      <c r="F542" s="839" t="s">
        <v>3400</v>
      </c>
      <c r="G542" s="825" t="s">
        <v>4097</v>
      </c>
      <c r="H542" s="825" t="s">
        <v>4098</v>
      </c>
      <c r="I542" s="831">
        <v>295.239990234375</v>
      </c>
      <c r="J542" s="831">
        <v>200</v>
      </c>
      <c r="K542" s="832">
        <v>59047.998046875</v>
      </c>
    </row>
    <row r="543" spans="1:11" ht="14.45" customHeight="1" x14ac:dyDescent="0.2">
      <c r="A543" s="821" t="s">
        <v>576</v>
      </c>
      <c r="B543" s="822" t="s">
        <v>577</v>
      </c>
      <c r="C543" s="825" t="s">
        <v>601</v>
      </c>
      <c r="D543" s="839" t="s">
        <v>602</v>
      </c>
      <c r="E543" s="825" t="s">
        <v>3399</v>
      </c>
      <c r="F543" s="839" t="s">
        <v>3400</v>
      </c>
      <c r="G543" s="825" t="s">
        <v>4099</v>
      </c>
      <c r="H543" s="825" t="s">
        <v>4100</v>
      </c>
      <c r="I543" s="831">
        <v>726</v>
      </c>
      <c r="J543" s="831">
        <v>20</v>
      </c>
      <c r="K543" s="832">
        <v>14520</v>
      </c>
    </row>
    <row r="544" spans="1:11" ht="14.45" customHeight="1" x14ac:dyDescent="0.2">
      <c r="A544" s="821" t="s">
        <v>576</v>
      </c>
      <c r="B544" s="822" t="s">
        <v>577</v>
      </c>
      <c r="C544" s="825" t="s">
        <v>601</v>
      </c>
      <c r="D544" s="839" t="s">
        <v>602</v>
      </c>
      <c r="E544" s="825" t="s">
        <v>3399</v>
      </c>
      <c r="F544" s="839" t="s">
        <v>3400</v>
      </c>
      <c r="G544" s="825" t="s">
        <v>4101</v>
      </c>
      <c r="H544" s="825" t="s">
        <v>4102</v>
      </c>
      <c r="I544" s="831">
        <v>511.23001098632813</v>
      </c>
      <c r="J544" s="831">
        <v>80</v>
      </c>
      <c r="K544" s="832">
        <v>40898</v>
      </c>
    </row>
    <row r="545" spans="1:11" ht="14.45" customHeight="1" x14ac:dyDescent="0.2">
      <c r="A545" s="821" t="s">
        <v>576</v>
      </c>
      <c r="B545" s="822" t="s">
        <v>577</v>
      </c>
      <c r="C545" s="825" t="s">
        <v>601</v>
      </c>
      <c r="D545" s="839" t="s">
        <v>602</v>
      </c>
      <c r="E545" s="825" t="s">
        <v>3399</v>
      </c>
      <c r="F545" s="839" t="s">
        <v>3400</v>
      </c>
      <c r="G545" s="825" t="s">
        <v>4103</v>
      </c>
      <c r="H545" s="825" t="s">
        <v>4104</v>
      </c>
      <c r="I545" s="831">
        <v>2577.300048828125</v>
      </c>
      <c r="J545" s="831">
        <v>40</v>
      </c>
      <c r="K545" s="832">
        <v>103092</v>
      </c>
    </row>
    <row r="546" spans="1:11" ht="14.45" customHeight="1" x14ac:dyDescent="0.2">
      <c r="A546" s="821" t="s">
        <v>576</v>
      </c>
      <c r="B546" s="822" t="s">
        <v>577</v>
      </c>
      <c r="C546" s="825" t="s">
        <v>601</v>
      </c>
      <c r="D546" s="839" t="s">
        <v>602</v>
      </c>
      <c r="E546" s="825" t="s">
        <v>3399</v>
      </c>
      <c r="F546" s="839" t="s">
        <v>3400</v>
      </c>
      <c r="G546" s="825" t="s">
        <v>4105</v>
      </c>
      <c r="H546" s="825" t="s">
        <v>4106</v>
      </c>
      <c r="I546" s="831">
        <v>17.979999542236328</v>
      </c>
      <c r="J546" s="831">
        <v>250</v>
      </c>
      <c r="K546" s="832">
        <v>4495.1800537109375</v>
      </c>
    </row>
    <row r="547" spans="1:11" ht="14.45" customHeight="1" x14ac:dyDescent="0.2">
      <c r="A547" s="821" t="s">
        <v>576</v>
      </c>
      <c r="B547" s="822" t="s">
        <v>577</v>
      </c>
      <c r="C547" s="825" t="s">
        <v>601</v>
      </c>
      <c r="D547" s="839" t="s">
        <v>602</v>
      </c>
      <c r="E547" s="825" t="s">
        <v>3399</v>
      </c>
      <c r="F547" s="839" t="s">
        <v>3400</v>
      </c>
      <c r="G547" s="825" t="s">
        <v>4107</v>
      </c>
      <c r="H547" s="825" t="s">
        <v>4108</v>
      </c>
      <c r="I547" s="831">
        <v>17.979999542236328</v>
      </c>
      <c r="J547" s="831">
        <v>50</v>
      </c>
      <c r="K547" s="832">
        <v>899</v>
      </c>
    </row>
    <row r="548" spans="1:11" ht="14.45" customHeight="1" x14ac:dyDescent="0.2">
      <c r="A548" s="821" t="s">
        <v>576</v>
      </c>
      <c r="B548" s="822" t="s">
        <v>577</v>
      </c>
      <c r="C548" s="825" t="s">
        <v>601</v>
      </c>
      <c r="D548" s="839" t="s">
        <v>602</v>
      </c>
      <c r="E548" s="825" t="s">
        <v>3399</v>
      </c>
      <c r="F548" s="839" t="s">
        <v>3400</v>
      </c>
      <c r="G548" s="825" t="s">
        <v>4109</v>
      </c>
      <c r="H548" s="825" t="s">
        <v>4110</v>
      </c>
      <c r="I548" s="831">
        <v>1542.75</v>
      </c>
      <c r="J548" s="831">
        <v>170</v>
      </c>
      <c r="K548" s="832">
        <v>262267.5</v>
      </c>
    </row>
    <row r="549" spans="1:11" ht="14.45" customHeight="1" x14ac:dyDescent="0.2">
      <c r="A549" s="821" t="s">
        <v>576</v>
      </c>
      <c r="B549" s="822" t="s">
        <v>577</v>
      </c>
      <c r="C549" s="825" t="s">
        <v>601</v>
      </c>
      <c r="D549" s="839" t="s">
        <v>602</v>
      </c>
      <c r="E549" s="825" t="s">
        <v>3399</v>
      </c>
      <c r="F549" s="839" t="s">
        <v>3400</v>
      </c>
      <c r="G549" s="825" t="s">
        <v>4111</v>
      </c>
      <c r="H549" s="825" t="s">
        <v>4112</v>
      </c>
      <c r="I549" s="831">
        <v>1304.3800048828125</v>
      </c>
      <c r="J549" s="831">
        <v>20</v>
      </c>
      <c r="K549" s="832">
        <v>26087.599609375</v>
      </c>
    </row>
    <row r="550" spans="1:11" ht="14.45" customHeight="1" x14ac:dyDescent="0.2">
      <c r="A550" s="821" t="s">
        <v>576</v>
      </c>
      <c r="B550" s="822" t="s">
        <v>577</v>
      </c>
      <c r="C550" s="825" t="s">
        <v>601</v>
      </c>
      <c r="D550" s="839" t="s">
        <v>602</v>
      </c>
      <c r="E550" s="825" t="s">
        <v>3399</v>
      </c>
      <c r="F550" s="839" t="s">
        <v>3400</v>
      </c>
      <c r="G550" s="825" t="s">
        <v>4113</v>
      </c>
      <c r="H550" s="825" t="s">
        <v>4114</v>
      </c>
      <c r="I550" s="831">
        <v>1542.75</v>
      </c>
      <c r="J550" s="831">
        <v>10</v>
      </c>
      <c r="K550" s="832">
        <v>15427.5</v>
      </c>
    </row>
    <row r="551" spans="1:11" ht="14.45" customHeight="1" x14ac:dyDescent="0.2">
      <c r="A551" s="821" t="s">
        <v>576</v>
      </c>
      <c r="B551" s="822" t="s">
        <v>577</v>
      </c>
      <c r="C551" s="825" t="s">
        <v>601</v>
      </c>
      <c r="D551" s="839" t="s">
        <v>602</v>
      </c>
      <c r="E551" s="825" t="s">
        <v>3399</v>
      </c>
      <c r="F551" s="839" t="s">
        <v>3400</v>
      </c>
      <c r="G551" s="825" t="s">
        <v>4115</v>
      </c>
      <c r="H551" s="825" t="s">
        <v>4116</v>
      </c>
      <c r="I551" s="831">
        <v>1304.3800048828125</v>
      </c>
      <c r="J551" s="831">
        <v>10</v>
      </c>
      <c r="K551" s="832">
        <v>13043.7998046875</v>
      </c>
    </row>
    <row r="552" spans="1:11" ht="14.45" customHeight="1" x14ac:dyDescent="0.2">
      <c r="A552" s="821" t="s">
        <v>576</v>
      </c>
      <c r="B552" s="822" t="s">
        <v>577</v>
      </c>
      <c r="C552" s="825" t="s">
        <v>601</v>
      </c>
      <c r="D552" s="839" t="s">
        <v>602</v>
      </c>
      <c r="E552" s="825" t="s">
        <v>3399</v>
      </c>
      <c r="F552" s="839" t="s">
        <v>3400</v>
      </c>
      <c r="G552" s="825" t="s">
        <v>4117</v>
      </c>
      <c r="H552" s="825" t="s">
        <v>4118</v>
      </c>
      <c r="I552" s="831">
        <v>5493.39990234375</v>
      </c>
      <c r="J552" s="831">
        <v>1</v>
      </c>
      <c r="K552" s="832">
        <v>5493.39990234375</v>
      </c>
    </row>
    <row r="553" spans="1:11" ht="14.45" customHeight="1" x14ac:dyDescent="0.2">
      <c r="A553" s="821" t="s">
        <v>576</v>
      </c>
      <c r="B553" s="822" t="s">
        <v>577</v>
      </c>
      <c r="C553" s="825" t="s">
        <v>601</v>
      </c>
      <c r="D553" s="839" t="s">
        <v>602</v>
      </c>
      <c r="E553" s="825" t="s">
        <v>3399</v>
      </c>
      <c r="F553" s="839" t="s">
        <v>3400</v>
      </c>
      <c r="G553" s="825" t="s">
        <v>4119</v>
      </c>
      <c r="H553" s="825" t="s">
        <v>4120</v>
      </c>
      <c r="I553" s="831">
        <v>5493.39990234375</v>
      </c>
      <c r="J553" s="831">
        <v>1</v>
      </c>
      <c r="K553" s="832">
        <v>5493.39990234375</v>
      </c>
    </row>
    <row r="554" spans="1:11" ht="14.45" customHeight="1" x14ac:dyDescent="0.2">
      <c r="A554" s="821" t="s">
        <v>576</v>
      </c>
      <c r="B554" s="822" t="s">
        <v>577</v>
      </c>
      <c r="C554" s="825" t="s">
        <v>601</v>
      </c>
      <c r="D554" s="839" t="s">
        <v>602</v>
      </c>
      <c r="E554" s="825" t="s">
        <v>3399</v>
      </c>
      <c r="F554" s="839" t="s">
        <v>3400</v>
      </c>
      <c r="G554" s="825" t="s">
        <v>4121</v>
      </c>
      <c r="H554" s="825" t="s">
        <v>4122</v>
      </c>
      <c r="I554" s="831">
        <v>5493.39990234375</v>
      </c>
      <c r="J554" s="831">
        <v>2</v>
      </c>
      <c r="K554" s="832">
        <v>10986.7998046875</v>
      </c>
    </row>
    <row r="555" spans="1:11" ht="14.45" customHeight="1" x14ac:dyDescent="0.2">
      <c r="A555" s="821" t="s">
        <v>576</v>
      </c>
      <c r="B555" s="822" t="s">
        <v>577</v>
      </c>
      <c r="C555" s="825" t="s">
        <v>601</v>
      </c>
      <c r="D555" s="839" t="s">
        <v>602</v>
      </c>
      <c r="E555" s="825" t="s">
        <v>3399</v>
      </c>
      <c r="F555" s="839" t="s">
        <v>3400</v>
      </c>
      <c r="G555" s="825" t="s">
        <v>4123</v>
      </c>
      <c r="H555" s="825" t="s">
        <v>4124</v>
      </c>
      <c r="I555" s="831">
        <v>5493.39990234375</v>
      </c>
      <c r="J555" s="831">
        <v>3</v>
      </c>
      <c r="K555" s="832">
        <v>16480.19970703125</v>
      </c>
    </row>
    <row r="556" spans="1:11" ht="14.45" customHeight="1" x14ac:dyDescent="0.2">
      <c r="A556" s="821" t="s">
        <v>576</v>
      </c>
      <c r="B556" s="822" t="s">
        <v>577</v>
      </c>
      <c r="C556" s="825" t="s">
        <v>601</v>
      </c>
      <c r="D556" s="839" t="s">
        <v>602</v>
      </c>
      <c r="E556" s="825" t="s">
        <v>3399</v>
      </c>
      <c r="F556" s="839" t="s">
        <v>3400</v>
      </c>
      <c r="G556" s="825" t="s">
        <v>4125</v>
      </c>
      <c r="H556" s="825" t="s">
        <v>4126</v>
      </c>
      <c r="I556" s="831">
        <v>834.9000244140625</v>
      </c>
      <c r="J556" s="831">
        <v>10</v>
      </c>
      <c r="K556" s="832">
        <v>8349</v>
      </c>
    </row>
    <row r="557" spans="1:11" ht="14.45" customHeight="1" x14ac:dyDescent="0.2">
      <c r="A557" s="821" t="s">
        <v>576</v>
      </c>
      <c r="B557" s="822" t="s">
        <v>577</v>
      </c>
      <c r="C557" s="825" t="s">
        <v>601</v>
      </c>
      <c r="D557" s="839" t="s">
        <v>602</v>
      </c>
      <c r="E557" s="825" t="s">
        <v>3399</v>
      </c>
      <c r="F557" s="839" t="s">
        <v>3400</v>
      </c>
      <c r="G557" s="825" t="s">
        <v>4127</v>
      </c>
      <c r="H557" s="825" t="s">
        <v>4128</v>
      </c>
      <c r="I557" s="831">
        <v>834.9000244140625</v>
      </c>
      <c r="J557" s="831">
        <v>20</v>
      </c>
      <c r="K557" s="832">
        <v>16698</v>
      </c>
    </row>
    <row r="558" spans="1:11" ht="14.45" customHeight="1" x14ac:dyDescent="0.2">
      <c r="A558" s="821" t="s">
        <v>576</v>
      </c>
      <c r="B558" s="822" t="s">
        <v>577</v>
      </c>
      <c r="C558" s="825" t="s">
        <v>601</v>
      </c>
      <c r="D558" s="839" t="s">
        <v>602</v>
      </c>
      <c r="E558" s="825" t="s">
        <v>3399</v>
      </c>
      <c r="F558" s="839" t="s">
        <v>3400</v>
      </c>
      <c r="G558" s="825" t="s">
        <v>4129</v>
      </c>
      <c r="H558" s="825" t="s">
        <v>4130</v>
      </c>
      <c r="I558" s="831">
        <v>834.9000244140625</v>
      </c>
      <c r="J558" s="831">
        <v>10</v>
      </c>
      <c r="K558" s="832">
        <v>8349</v>
      </c>
    </row>
    <row r="559" spans="1:11" ht="14.45" customHeight="1" x14ac:dyDescent="0.2">
      <c r="A559" s="821" t="s">
        <v>576</v>
      </c>
      <c r="B559" s="822" t="s">
        <v>577</v>
      </c>
      <c r="C559" s="825" t="s">
        <v>601</v>
      </c>
      <c r="D559" s="839" t="s">
        <v>602</v>
      </c>
      <c r="E559" s="825" t="s">
        <v>3399</v>
      </c>
      <c r="F559" s="839" t="s">
        <v>3400</v>
      </c>
      <c r="G559" s="825" t="s">
        <v>4131</v>
      </c>
      <c r="H559" s="825" t="s">
        <v>4132</v>
      </c>
      <c r="I559" s="831">
        <v>834.9000244140625</v>
      </c>
      <c r="J559" s="831">
        <v>20</v>
      </c>
      <c r="K559" s="832">
        <v>16698</v>
      </c>
    </row>
    <row r="560" spans="1:11" ht="14.45" customHeight="1" x14ac:dyDescent="0.2">
      <c r="A560" s="821" t="s">
        <v>576</v>
      </c>
      <c r="B560" s="822" t="s">
        <v>577</v>
      </c>
      <c r="C560" s="825" t="s">
        <v>601</v>
      </c>
      <c r="D560" s="839" t="s">
        <v>602</v>
      </c>
      <c r="E560" s="825" t="s">
        <v>3399</v>
      </c>
      <c r="F560" s="839" t="s">
        <v>3400</v>
      </c>
      <c r="G560" s="825" t="s">
        <v>4133</v>
      </c>
      <c r="H560" s="825" t="s">
        <v>4134</v>
      </c>
      <c r="I560" s="831">
        <v>834.9000244140625</v>
      </c>
      <c r="J560" s="831">
        <v>10</v>
      </c>
      <c r="K560" s="832">
        <v>8349</v>
      </c>
    </row>
    <row r="561" spans="1:11" ht="14.45" customHeight="1" x14ac:dyDescent="0.2">
      <c r="A561" s="821" t="s">
        <v>576</v>
      </c>
      <c r="B561" s="822" t="s">
        <v>577</v>
      </c>
      <c r="C561" s="825" t="s">
        <v>601</v>
      </c>
      <c r="D561" s="839" t="s">
        <v>602</v>
      </c>
      <c r="E561" s="825" t="s">
        <v>3399</v>
      </c>
      <c r="F561" s="839" t="s">
        <v>3400</v>
      </c>
      <c r="G561" s="825" t="s">
        <v>4135</v>
      </c>
      <c r="H561" s="825" t="s">
        <v>4136</v>
      </c>
      <c r="I561" s="831">
        <v>834.9000244140625</v>
      </c>
      <c r="J561" s="831">
        <v>20</v>
      </c>
      <c r="K561" s="832">
        <v>16698</v>
      </c>
    </row>
    <row r="562" spans="1:11" ht="14.45" customHeight="1" x14ac:dyDescent="0.2">
      <c r="A562" s="821" t="s">
        <v>576</v>
      </c>
      <c r="B562" s="822" t="s">
        <v>577</v>
      </c>
      <c r="C562" s="825" t="s">
        <v>601</v>
      </c>
      <c r="D562" s="839" t="s">
        <v>602</v>
      </c>
      <c r="E562" s="825" t="s">
        <v>3399</v>
      </c>
      <c r="F562" s="839" t="s">
        <v>3400</v>
      </c>
      <c r="G562" s="825" t="s">
        <v>4137</v>
      </c>
      <c r="H562" s="825" t="s">
        <v>4138</v>
      </c>
      <c r="I562" s="831">
        <v>652.91998291015625</v>
      </c>
      <c r="J562" s="831">
        <v>70</v>
      </c>
      <c r="K562" s="832">
        <v>45704.12109375</v>
      </c>
    </row>
    <row r="563" spans="1:11" ht="14.45" customHeight="1" x14ac:dyDescent="0.2">
      <c r="A563" s="821" t="s">
        <v>576</v>
      </c>
      <c r="B563" s="822" t="s">
        <v>577</v>
      </c>
      <c r="C563" s="825" t="s">
        <v>601</v>
      </c>
      <c r="D563" s="839" t="s">
        <v>602</v>
      </c>
      <c r="E563" s="825" t="s">
        <v>3399</v>
      </c>
      <c r="F563" s="839" t="s">
        <v>3400</v>
      </c>
      <c r="G563" s="825" t="s">
        <v>4139</v>
      </c>
      <c r="H563" s="825" t="s">
        <v>4140</v>
      </c>
      <c r="I563" s="831">
        <v>16.340000152587891</v>
      </c>
      <c r="J563" s="831">
        <v>24</v>
      </c>
      <c r="K563" s="832">
        <v>392.04000854492188</v>
      </c>
    </row>
    <row r="564" spans="1:11" ht="14.45" customHeight="1" x14ac:dyDescent="0.2">
      <c r="A564" s="821" t="s">
        <v>576</v>
      </c>
      <c r="B564" s="822" t="s">
        <v>577</v>
      </c>
      <c r="C564" s="825" t="s">
        <v>601</v>
      </c>
      <c r="D564" s="839" t="s">
        <v>602</v>
      </c>
      <c r="E564" s="825" t="s">
        <v>3399</v>
      </c>
      <c r="F564" s="839" t="s">
        <v>3400</v>
      </c>
      <c r="G564" s="825" t="s">
        <v>3439</v>
      </c>
      <c r="H564" s="825" t="s">
        <v>3440</v>
      </c>
      <c r="I564" s="831">
        <v>13.201666514078775</v>
      </c>
      <c r="J564" s="831">
        <v>230</v>
      </c>
      <c r="K564" s="832">
        <v>3036.2000122070313</v>
      </c>
    </row>
    <row r="565" spans="1:11" ht="14.45" customHeight="1" x14ac:dyDescent="0.2">
      <c r="A565" s="821" t="s">
        <v>576</v>
      </c>
      <c r="B565" s="822" t="s">
        <v>577</v>
      </c>
      <c r="C565" s="825" t="s">
        <v>601</v>
      </c>
      <c r="D565" s="839" t="s">
        <v>602</v>
      </c>
      <c r="E565" s="825" t="s">
        <v>3399</v>
      </c>
      <c r="F565" s="839" t="s">
        <v>3400</v>
      </c>
      <c r="G565" s="825" t="s">
        <v>3775</v>
      </c>
      <c r="H565" s="825" t="s">
        <v>3776</v>
      </c>
      <c r="I565" s="831">
        <v>317</v>
      </c>
      <c r="J565" s="831">
        <v>26</v>
      </c>
      <c r="K565" s="832">
        <v>8241.909912109375</v>
      </c>
    </row>
    <row r="566" spans="1:11" ht="14.45" customHeight="1" x14ac:dyDescent="0.2">
      <c r="A566" s="821" t="s">
        <v>576</v>
      </c>
      <c r="B566" s="822" t="s">
        <v>577</v>
      </c>
      <c r="C566" s="825" t="s">
        <v>601</v>
      </c>
      <c r="D566" s="839" t="s">
        <v>602</v>
      </c>
      <c r="E566" s="825" t="s">
        <v>3399</v>
      </c>
      <c r="F566" s="839" t="s">
        <v>3400</v>
      </c>
      <c r="G566" s="825" t="s">
        <v>4141</v>
      </c>
      <c r="H566" s="825" t="s">
        <v>4142</v>
      </c>
      <c r="I566" s="831">
        <v>22.870000839233398</v>
      </c>
      <c r="J566" s="831">
        <v>12</v>
      </c>
      <c r="K566" s="832">
        <v>274.44000244140625</v>
      </c>
    </row>
    <row r="567" spans="1:11" ht="14.45" customHeight="1" x14ac:dyDescent="0.2">
      <c r="A567" s="821" t="s">
        <v>576</v>
      </c>
      <c r="B567" s="822" t="s">
        <v>577</v>
      </c>
      <c r="C567" s="825" t="s">
        <v>601</v>
      </c>
      <c r="D567" s="839" t="s">
        <v>602</v>
      </c>
      <c r="E567" s="825" t="s">
        <v>3399</v>
      </c>
      <c r="F567" s="839" t="s">
        <v>3400</v>
      </c>
      <c r="G567" s="825" t="s">
        <v>4143</v>
      </c>
      <c r="H567" s="825" t="s">
        <v>4144</v>
      </c>
      <c r="I567" s="831">
        <v>1305.8199462890625</v>
      </c>
      <c r="J567" s="831">
        <v>20</v>
      </c>
      <c r="K567" s="832">
        <v>26116.3798828125</v>
      </c>
    </row>
    <row r="568" spans="1:11" ht="14.45" customHeight="1" x14ac:dyDescent="0.2">
      <c r="A568" s="821" t="s">
        <v>576</v>
      </c>
      <c r="B568" s="822" t="s">
        <v>577</v>
      </c>
      <c r="C568" s="825" t="s">
        <v>601</v>
      </c>
      <c r="D568" s="839" t="s">
        <v>602</v>
      </c>
      <c r="E568" s="825" t="s">
        <v>3399</v>
      </c>
      <c r="F568" s="839" t="s">
        <v>3400</v>
      </c>
      <c r="G568" s="825" t="s">
        <v>4145</v>
      </c>
      <c r="H568" s="825" t="s">
        <v>4146</v>
      </c>
      <c r="I568" s="831">
        <v>490</v>
      </c>
      <c r="J568" s="831">
        <v>10</v>
      </c>
      <c r="K568" s="832">
        <v>4900.02001953125</v>
      </c>
    </row>
    <row r="569" spans="1:11" ht="14.45" customHeight="1" x14ac:dyDescent="0.2">
      <c r="A569" s="821" t="s">
        <v>576</v>
      </c>
      <c r="B569" s="822" t="s">
        <v>577</v>
      </c>
      <c r="C569" s="825" t="s">
        <v>601</v>
      </c>
      <c r="D569" s="839" t="s">
        <v>602</v>
      </c>
      <c r="E569" s="825" t="s">
        <v>3399</v>
      </c>
      <c r="F569" s="839" t="s">
        <v>3400</v>
      </c>
      <c r="G569" s="825" t="s">
        <v>4147</v>
      </c>
      <c r="H569" s="825" t="s">
        <v>4148</v>
      </c>
      <c r="I569" s="831">
        <v>55890.475446428572</v>
      </c>
      <c r="J569" s="831">
        <v>11</v>
      </c>
      <c r="K569" s="832">
        <v>586850</v>
      </c>
    </row>
    <row r="570" spans="1:11" ht="14.45" customHeight="1" x14ac:dyDescent="0.2">
      <c r="A570" s="821" t="s">
        <v>576</v>
      </c>
      <c r="B570" s="822" t="s">
        <v>577</v>
      </c>
      <c r="C570" s="825" t="s">
        <v>601</v>
      </c>
      <c r="D570" s="839" t="s">
        <v>602</v>
      </c>
      <c r="E570" s="825" t="s">
        <v>3399</v>
      </c>
      <c r="F570" s="839" t="s">
        <v>3400</v>
      </c>
      <c r="G570" s="825" t="s">
        <v>4149</v>
      </c>
      <c r="H570" s="825" t="s">
        <v>4150</v>
      </c>
      <c r="I570" s="831">
        <v>2389.75</v>
      </c>
      <c r="J570" s="831">
        <v>4</v>
      </c>
      <c r="K570" s="832">
        <v>9559</v>
      </c>
    </row>
    <row r="571" spans="1:11" ht="14.45" customHeight="1" x14ac:dyDescent="0.2">
      <c r="A571" s="821" t="s">
        <v>576</v>
      </c>
      <c r="B571" s="822" t="s">
        <v>577</v>
      </c>
      <c r="C571" s="825" t="s">
        <v>601</v>
      </c>
      <c r="D571" s="839" t="s">
        <v>602</v>
      </c>
      <c r="E571" s="825" t="s">
        <v>3399</v>
      </c>
      <c r="F571" s="839" t="s">
        <v>3400</v>
      </c>
      <c r="G571" s="825" t="s">
        <v>4151</v>
      </c>
      <c r="H571" s="825" t="s">
        <v>4152</v>
      </c>
      <c r="I571" s="831">
        <v>139.25999450683594</v>
      </c>
      <c r="J571" s="831">
        <v>1800</v>
      </c>
      <c r="K571" s="832">
        <v>250665.99609375</v>
      </c>
    </row>
    <row r="572" spans="1:11" ht="14.45" customHeight="1" x14ac:dyDescent="0.2">
      <c r="A572" s="821" t="s">
        <v>576</v>
      </c>
      <c r="B572" s="822" t="s">
        <v>577</v>
      </c>
      <c r="C572" s="825" t="s">
        <v>601</v>
      </c>
      <c r="D572" s="839" t="s">
        <v>602</v>
      </c>
      <c r="E572" s="825" t="s">
        <v>3399</v>
      </c>
      <c r="F572" s="839" t="s">
        <v>3400</v>
      </c>
      <c r="G572" s="825" t="s">
        <v>3443</v>
      </c>
      <c r="H572" s="825" t="s">
        <v>3444</v>
      </c>
      <c r="I572" s="831">
        <v>4.0300002098083496</v>
      </c>
      <c r="J572" s="831">
        <v>350</v>
      </c>
      <c r="K572" s="832">
        <v>1410.5</v>
      </c>
    </row>
    <row r="573" spans="1:11" ht="14.45" customHeight="1" x14ac:dyDescent="0.2">
      <c r="A573" s="821" t="s">
        <v>576</v>
      </c>
      <c r="B573" s="822" t="s">
        <v>577</v>
      </c>
      <c r="C573" s="825" t="s">
        <v>601</v>
      </c>
      <c r="D573" s="839" t="s">
        <v>602</v>
      </c>
      <c r="E573" s="825" t="s">
        <v>3399</v>
      </c>
      <c r="F573" s="839" t="s">
        <v>3400</v>
      </c>
      <c r="G573" s="825" t="s">
        <v>3595</v>
      </c>
      <c r="H573" s="825" t="s">
        <v>3596</v>
      </c>
      <c r="I573" s="831">
        <v>3.1500000953674316</v>
      </c>
      <c r="J573" s="831">
        <v>20</v>
      </c>
      <c r="K573" s="832">
        <v>63</v>
      </c>
    </row>
    <row r="574" spans="1:11" ht="14.45" customHeight="1" x14ac:dyDescent="0.2">
      <c r="A574" s="821" t="s">
        <v>576</v>
      </c>
      <c r="B574" s="822" t="s">
        <v>577</v>
      </c>
      <c r="C574" s="825" t="s">
        <v>601</v>
      </c>
      <c r="D574" s="839" t="s">
        <v>602</v>
      </c>
      <c r="E574" s="825" t="s">
        <v>3399</v>
      </c>
      <c r="F574" s="839" t="s">
        <v>3400</v>
      </c>
      <c r="G574" s="825" t="s">
        <v>4153</v>
      </c>
      <c r="H574" s="825" t="s">
        <v>4154</v>
      </c>
      <c r="I574" s="831">
        <v>169.68750381469727</v>
      </c>
      <c r="J574" s="831">
        <v>1665</v>
      </c>
      <c r="K574" s="832">
        <v>282038.90234375</v>
      </c>
    </row>
    <row r="575" spans="1:11" ht="14.45" customHeight="1" x14ac:dyDescent="0.2">
      <c r="A575" s="821" t="s">
        <v>576</v>
      </c>
      <c r="B575" s="822" t="s">
        <v>577</v>
      </c>
      <c r="C575" s="825" t="s">
        <v>601</v>
      </c>
      <c r="D575" s="839" t="s">
        <v>602</v>
      </c>
      <c r="E575" s="825" t="s">
        <v>3399</v>
      </c>
      <c r="F575" s="839" t="s">
        <v>3400</v>
      </c>
      <c r="G575" s="825" t="s">
        <v>4155</v>
      </c>
      <c r="H575" s="825" t="s">
        <v>4156</v>
      </c>
      <c r="I575" s="831">
        <v>33.880001068115234</v>
      </c>
      <c r="J575" s="831">
        <v>2</v>
      </c>
      <c r="K575" s="832">
        <v>67.760002136230469</v>
      </c>
    </row>
    <row r="576" spans="1:11" ht="14.45" customHeight="1" x14ac:dyDescent="0.2">
      <c r="A576" s="821" t="s">
        <v>576</v>
      </c>
      <c r="B576" s="822" t="s">
        <v>577</v>
      </c>
      <c r="C576" s="825" t="s">
        <v>601</v>
      </c>
      <c r="D576" s="839" t="s">
        <v>602</v>
      </c>
      <c r="E576" s="825" t="s">
        <v>3399</v>
      </c>
      <c r="F576" s="839" t="s">
        <v>3400</v>
      </c>
      <c r="G576" s="825" t="s">
        <v>4157</v>
      </c>
      <c r="H576" s="825" t="s">
        <v>4158</v>
      </c>
      <c r="I576" s="831">
        <v>80.57285744803292</v>
      </c>
      <c r="J576" s="831">
        <v>400</v>
      </c>
      <c r="K576" s="832">
        <v>32229.2001953125</v>
      </c>
    </row>
    <row r="577" spans="1:11" ht="14.45" customHeight="1" x14ac:dyDescent="0.2">
      <c r="A577" s="821" t="s">
        <v>576</v>
      </c>
      <c r="B577" s="822" t="s">
        <v>577</v>
      </c>
      <c r="C577" s="825" t="s">
        <v>601</v>
      </c>
      <c r="D577" s="839" t="s">
        <v>602</v>
      </c>
      <c r="E577" s="825" t="s">
        <v>3399</v>
      </c>
      <c r="F577" s="839" t="s">
        <v>3400</v>
      </c>
      <c r="G577" s="825" t="s">
        <v>4159</v>
      </c>
      <c r="H577" s="825" t="s">
        <v>4160</v>
      </c>
      <c r="I577" s="831">
        <v>36.299999237060547</v>
      </c>
      <c r="J577" s="831">
        <v>530</v>
      </c>
      <c r="K577" s="832">
        <v>19239</v>
      </c>
    </row>
    <row r="578" spans="1:11" ht="14.45" customHeight="1" x14ac:dyDescent="0.2">
      <c r="A578" s="821" t="s">
        <v>576</v>
      </c>
      <c r="B578" s="822" t="s">
        <v>577</v>
      </c>
      <c r="C578" s="825" t="s">
        <v>601</v>
      </c>
      <c r="D578" s="839" t="s">
        <v>602</v>
      </c>
      <c r="E578" s="825" t="s">
        <v>3399</v>
      </c>
      <c r="F578" s="839" t="s">
        <v>3400</v>
      </c>
      <c r="G578" s="825" t="s">
        <v>4161</v>
      </c>
      <c r="H578" s="825" t="s">
        <v>4162</v>
      </c>
      <c r="I578" s="831">
        <v>18950</v>
      </c>
      <c r="J578" s="831">
        <v>7</v>
      </c>
      <c r="K578" s="832">
        <v>132650</v>
      </c>
    </row>
    <row r="579" spans="1:11" ht="14.45" customHeight="1" x14ac:dyDescent="0.2">
      <c r="A579" s="821" t="s">
        <v>576</v>
      </c>
      <c r="B579" s="822" t="s">
        <v>577</v>
      </c>
      <c r="C579" s="825" t="s">
        <v>601</v>
      </c>
      <c r="D579" s="839" t="s">
        <v>602</v>
      </c>
      <c r="E579" s="825" t="s">
        <v>3399</v>
      </c>
      <c r="F579" s="839" t="s">
        <v>3400</v>
      </c>
      <c r="G579" s="825" t="s">
        <v>4163</v>
      </c>
      <c r="H579" s="825" t="s">
        <v>4164</v>
      </c>
      <c r="I579" s="831">
        <v>5598.141764322917</v>
      </c>
      <c r="J579" s="831">
        <v>9</v>
      </c>
      <c r="K579" s="832">
        <v>50383.2802734375</v>
      </c>
    </row>
    <row r="580" spans="1:11" ht="14.45" customHeight="1" x14ac:dyDescent="0.2">
      <c r="A580" s="821" t="s">
        <v>576</v>
      </c>
      <c r="B580" s="822" t="s">
        <v>577</v>
      </c>
      <c r="C580" s="825" t="s">
        <v>601</v>
      </c>
      <c r="D580" s="839" t="s">
        <v>602</v>
      </c>
      <c r="E580" s="825" t="s">
        <v>3399</v>
      </c>
      <c r="F580" s="839" t="s">
        <v>3400</v>
      </c>
      <c r="G580" s="825" t="s">
        <v>4165</v>
      </c>
      <c r="H580" s="825" t="s">
        <v>4166</v>
      </c>
      <c r="I580" s="831">
        <v>12270.001627604166</v>
      </c>
      <c r="J580" s="831">
        <v>6</v>
      </c>
      <c r="K580" s="832">
        <v>73620.009765625</v>
      </c>
    </row>
    <row r="581" spans="1:11" ht="14.45" customHeight="1" x14ac:dyDescent="0.2">
      <c r="A581" s="821" t="s">
        <v>576</v>
      </c>
      <c r="B581" s="822" t="s">
        <v>577</v>
      </c>
      <c r="C581" s="825" t="s">
        <v>601</v>
      </c>
      <c r="D581" s="839" t="s">
        <v>602</v>
      </c>
      <c r="E581" s="825" t="s">
        <v>3399</v>
      </c>
      <c r="F581" s="839" t="s">
        <v>3400</v>
      </c>
      <c r="G581" s="825" t="s">
        <v>4167</v>
      </c>
      <c r="H581" s="825" t="s">
        <v>4168</v>
      </c>
      <c r="I581" s="831">
        <v>6343</v>
      </c>
      <c r="J581" s="831">
        <v>1</v>
      </c>
      <c r="K581" s="832">
        <v>6343</v>
      </c>
    </row>
    <row r="582" spans="1:11" ht="14.45" customHeight="1" x14ac:dyDescent="0.2">
      <c r="A582" s="821" t="s">
        <v>576</v>
      </c>
      <c r="B582" s="822" t="s">
        <v>577</v>
      </c>
      <c r="C582" s="825" t="s">
        <v>601</v>
      </c>
      <c r="D582" s="839" t="s">
        <v>602</v>
      </c>
      <c r="E582" s="825" t="s">
        <v>3399</v>
      </c>
      <c r="F582" s="839" t="s">
        <v>3400</v>
      </c>
      <c r="G582" s="825" t="s">
        <v>4169</v>
      </c>
      <c r="H582" s="825" t="s">
        <v>4170</v>
      </c>
      <c r="I582" s="831">
        <v>831.27001953125</v>
      </c>
      <c r="J582" s="831">
        <v>4</v>
      </c>
      <c r="K582" s="832">
        <v>3325.080078125</v>
      </c>
    </row>
    <row r="583" spans="1:11" ht="14.45" customHeight="1" x14ac:dyDescent="0.2">
      <c r="A583" s="821" t="s">
        <v>576</v>
      </c>
      <c r="B583" s="822" t="s">
        <v>577</v>
      </c>
      <c r="C583" s="825" t="s">
        <v>601</v>
      </c>
      <c r="D583" s="839" t="s">
        <v>602</v>
      </c>
      <c r="E583" s="825" t="s">
        <v>3399</v>
      </c>
      <c r="F583" s="839" t="s">
        <v>3400</v>
      </c>
      <c r="G583" s="825" t="s">
        <v>4171</v>
      </c>
      <c r="H583" s="825" t="s">
        <v>4172</v>
      </c>
      <c r="I583" s="831">
        <v>200.05000305175781</v>
      </c>
      <c r="J583" s="831">
        <v>210</v>
      </c>
      <c r="K583" s="832">
        <v>42011.20068359375</v>
      </c>
    </row>
    <row r="584" spans="1:11" ht="14.45" customHeight="1" x14ac:dyDescent="0.2">
      <c r="A584" s="821" t="s">
        <v>576</v>
      </c>
      <c r="B584" s="822" t="s">
        <v>577</v>
      </c>
      <c r="C584" s="825" t="s">
        <v>601</v>
      </c>
      <c r="D584" s="839" t="s">
        <v>602</v>
      </c>
      <c r="E584" s="825" t="s">
        <v>3399</v>
      </c>
      <c r="F584" s="839" t="s">
        <v>3400</v>
      </c>
      <c r="G584" s="825" t="s">
        <v>3803</v>
      </c>
      <c r="H584" s="825" t="s">
        <v>3804</v>
      </c>
      <c r="I584" s="831">
        <v>4.9699997901916504</v>
      </c>
      <c r="J584" s="831">
        <v>30</v>
      </c>
      <c r="K584" s="832">
        <v>149.10000610351563</v>
      </c>
    </row>
    <row r="585" spans="1:11" ht="14.45" customHeight="1" x14ac:dyDescent="0.2">
      <c r="A585" s="821" t="s">
        <v>576</v>
      </c>
      <c r="B585" s="822" t="s">
        <v>577</v>
      </c>
      <c r="C585" s="825" t="s">
        <v>601</v>
      </c>
      <c r="D585" s="839" t="s">
        <v>602</v>
      </c>
      <c r="E585" s="825" t="s">
        <v>3399</v>
      </c>
      <c r="F585" s="839" t="s">
        <v>3400</v>
      </c>
      <c r="G585" s="825" t="s">
        <v>4173</v>
      </c>
      <c r="H585" s="825" t="s">
        <v>4174</v>
      </c>
      <c r="I585" s="831">
        <v>13.149999618530273</v>
      </c>
      <c r="J585" s="831">
        <v>35</v>
      </c>
      <c r="K585" s="832">
        <v>460.25</v>
      </c>
    </row>
    <row r="586" spans="1:11" ht="14.45" customHeight="1" x14ac:dyDescent="0.2">
      <c r="A586" s="821" t="s">
        <v>576</v>
      </c>
      <c r="B586" s="822" t="s">
        <v>577</v>
      </c>
      <c r="C586" s="825" t="s">
        <v>601</v>
      </c>
      <c r="D586" s="839" t="s">
        <v>602</v>
      </c>
      <c r="E586" s="825" t="s">
        <v>3399</v>
      </c>
      <c r="F586" s="839" t="s">
        <v>3400</v>
      </c>
      <c r="G586" s="825" t="s">
        <v>4175</v>
      </c>
      <c r="H586" s="825" t="s">
        <v>4176</v>
      </c>
      <c r="I586" s="831">
        <v>7.7199997901916504</v>
      </c>
      <c r="J586" s="831">
        <v>100</v>
      </c>
      <c r="K586" s="832">
        <v>772.46002197265625</v>
      </c>
    </row>
    <row r="587" spans="1:11" ht="14.45" customHeight="1" x14ac:dyDescent="0.2">
      <c r="A587" s="821" t="s">
        <v>576</v>
      </c>
      <c r="B587" s="822" t="s">
        <v>577</v>
      </c>
      <c r="C587" s="825" t="s">
        <v>601</v>
      </c>
      <c r="D587" s="839" t="s">
        <v>602</v>
      </c>
      <c r="E587" s="825" t="s">
        <v>3399</v>
      </c>
      <c r="F587" s="839" t="s">
        <v>3400</v>
      </c>
      <c r="G587" s="825" t="s">
        <v>3597</v>
      </c>
      <c r="H587" s="825" t="s">
        <v>3598</v>
      </c>
      <c r="I587" s="831">
        <v>11.738333066304525</v>
      </c>
      <c r="J587" s="831">
        <v>250</v>
      </c>
      <c r="K587" s="832">
        <v>2934.6000366210938</v>
      </c>
    </row>
    <row r="588" spans="1:11" ht="14.45" customHeight="1" x14ac:dyDescent="0.2">
      <c r="A588" s="821" t="s">
        <v>576</v>
      </c>
      <c r="B588" s="822" t="s">
        <v>577</v>
      </c>
      <c r="C588" s="825" t="s">
        <v>601</v>
      </c>
      <c r="D588" s="839" t="s">
        <v>602</v>
      </c>
      <c r="E588" s="825" t="s">
        <v>3399</v>
      </c>
      <c r="F588" s="839" t="s">
        <v>3400</v>
      </c>
      <c r="G588" s="825" t="s">
        <v>3453</v>
      </c>
      <c r="H588" s="825" t="s">
        <v>3454</v>
      </c>
      <c r="I588" s="831">
        <v>13.310000419616699</v>
      </c>
      <c r="J588" s="831">
        <v>50</v>
      </c>
      <c r="K588" s="832">
        <v>665.5</v>
      </c>
    </row>
    <row r="589" spans="1:11" ht="14.45" customHeight="1" x14ac:dyDescent="0.2">
      <c r="A589" s="821" t="s">
        <v>576</v>
      </c>
      <c r="B589" s="822" t="s">
        <v>577</v>
      </c>
      <c r="C589" s="825" t="s">
        <v>601</v>
      </c>
      <c r="D589" s="839" t="s">
        <v>602</v>
      </c>
      <c r="E589" s="825" t="s">
        <v>3399</v>
      </c>
      <c r="F589" s="839" t="s">
        <v>3400</v>
      </c>
      <c r="G589" s="825" t="s">
        <v>4177</v>
      </c>
      <c r="H589" s="825" t="s">
        <v>4178</v>
      </c>
      <c r="I589" s="831">
        <v>198.44000244140625</v>
      </c>
      <c r="J589" s="831">
        <v>255</v>
      </c>
      <c r="K589" s="832">
        <v>50602.19921875</v>
      </c>
    </row>
    <row r="590" spans="1:11" ht="14.45" customHeight="1" x14ac:dyDescent="0.2">
      <c r="A590" s="821" t="s">
        <v>576</v>
      </c>
      <c r="B590" s="822" t="s">
        <v>577</v>
      </c>
      <c r="C590" s="825" t="s">
        <v>601</v>
      </c>
      <c r="D590" s="839" t="s">
        <v>602</v>
      </c>
      <c r="E590" s="825" t="s">
        <v>3399</v>
      </c>
      <c r="F590" s="839" t="s">
        <v>3400</v>
      </c>
      <c r="G590" s="825" t="s">
        <v>4179</v>
      </c>
      <c r="H590" s="825" t="s">
        <v>4180</v>
      </c>
      <c r="I590" s="831">
        <v>22000</v>
      </c>
      <c r="J590" s="831">
        <v>12</v>
      </c>
      <c r="K590" s="832">
        <v>264000</v>
      </c>
    </row>
    <row r="591" spans="1:11" ht="14.45" customHeight="1" x14ac:dyDescent="0.2">
      <c r="A591" s="821" t="s">
        <v>576</v>
      </c>
      <c r="B591" s="822" t="s">
        <v>577</v>
      </c>
      <c r="C591" s="825" t="s">
        <v>601</v>
      </c>
      <c r="D591" s="839" t="s">
        <v>602</v>
      </c>
      <c r="E591" s="825" t="s">
        <v>3399</v>
      </c>
      <c r="F591" s="839" t="s">
        <v>3400</v>
      </c>
      <c r="G591" s="825" t="s">
        <v>4181</v>
      </c>
      <c r="H591" s="825" t="s">
        <v>4182</v>
      </c>
      <c r="I591" s="831">
        <v>17424</v>
      </c>
      <c r="J591" s="831">
        <v>220</v>
      </c>
      <c r="K591" s="832">
        <v>3833280</v>
      </c>
    </row>
    <row r="592" spans="1:11" ht="14.45" customHeight="1" x14ac:dyDescent="0.2">
      <c r="A592" s="821" t="s">
        <v>576</v>
      </c>
      <c r="B592" s="822" t="s">
        <v>577</v>
      </c>
      <c r="C592" s="825" t="s">
        <v>601</v>
      </c>
      <c r="D592" s="839" t="s">
        <v>602</v>
      </c>
      <c r="E592" s="825" t="s">
        <v>3399</v>
      </c>
      <c r="F592" s="839" t="s">
        <v>3400</v>
      </c>
      <c r="G592" s="825" t="s">
        <v>4183</v>
      </c>
      <c r="H592" s="825" t="s">
        <v>4184</v>
      </c>
      <c r="I592" s="831">
        <v>264.989990234375</v>
      </c>
      <c r="J592" s="831">
        <v>100</v>
      </c>
      <c r="K592" s="832">
        <v>26498.9990234375</v>
      </c>
    </row>
    <row r="593" spans="1:11" ht="14.45" customHeight="1" x14ac:dyDescent="0.2">
      <c r="A593" s="821" t="s">
        <v>576</v>
      </c>
      <c r="B593" s="822" t="s">
        <v>577</v>
      </c>
      <c r="C593" s="825" t="s">
        <v>601</v>
      </c>
      <c r="D593" s="839" t="s">
        <v>602</v>
      </c>
      <c r="E593" s="825" t="s">
        <v>3399</v>
      </c>
      <c r="F593" s="839" t="s">
        <v>3400</v>
      </c>
      <c r="G593" s="825" t="s">
        <v>4185</v>
      </c>
      <c r="H593" s="825" t="s">
        <v>4186</v>
      </c>
      <c r="I593" s="831">
        <v>72.80999755859375</v>
      </c>
      <c r="J593" s="831">
        <v>24</v>
      </c>
      <c r="K593" s="832">
        <v>1747.5400390625</v>
      </c>
    </row>
    <row r="594" spans="1:11" ht="14.45" customHeight="1" x14ac:dyDescent="0.2">
      <c r="A594" s="821" t="s">
        <v>576</v>
      </c>
      <c r="B594" s="822" t="s">
        <v>577</v>
      </c>
      <c r="C594" s="825" t="s">
        <v>601</v>
      </c>
      <c r="D594" s="839" t="s">
        <v>602</v>
      </c>
      <c r="E594" s="825" t="s">
        <v>3399</v>
      </c>
      <c r="F594" s="839" t="s">
        <v>3400</v>
      </c>
      <c r="G594" s="825" t="s">
        <v>4187</v>
      </c>
      <c r="H594" s="825" t="s">
        <v>4188</v>
      </c>
      <c r="I594" s="831">
        <v>72.80999755859375</v>
      </c>
      <c r="J594" s="831">
        <v>24</v>
      </c>
      <c r="K594" s="832">
        <v>1747.5400390625</v>
      </c>
    </row>
    <row r="595" spans="1:11" ht="14.45" customHeight="1" x14ac:dyDescent="0.2">
      <c r="A595" s="821" t="s">
        <v>576</v>
      </c>
      <c r="B595" s="822" t="s">
        <v>577</v>
      </c>
      <c r="C595" s="825" t="s">
        <v>601</v>
      </c>
      <c r="D595" s="839" t="s">
        <v>602</v>
      </c>
      <c r="E595" s="825" t="s">
        <v>3399</v>
      </c>
      <c r="F595" s="839" t="s">
        <v>3400</v>
      </c>
      <c r="G595" s="825" t="s">
        <v>4189</v>
      </c>
      <c r="H595" s="825" t="s">
        <v>4190</v>
      </c>
      <c r="I595" s="831">
        <v>369.1400146484375</v>
      </c>
      <c r="J595" s="831">
        <v>6</v>
      </c>
      <c r="K595" s="832">
        <v>2214.840087890625</v>
      </c>
    </row>
    <row r="596" spans="1:11" ht="14.45" customHeight="1" x14ac:dyDescent="0.2">
      <c r="A596" s="821" t="s">
        <v>576</v>
      </c>
      <c r="B596" s="822" t="s">
        <v>577</v>
      </c>
      <c r="C596" s="825" t="s">
        <v>601</v>
      </c>
      <c r="D596" s="839" t="s">
        <v>602</v>
      </c>
      <c r="E596" s="825" t="s">
        <v>3399</v>
      </c>
      <c r="F596" s="839" t="s">
        <v>3400</v>
      </c>
      <c r="G596" s="825" t="s">
        <v>4191</v>
      </c>
      <c r="H596" s="825" t="s">
        <v>4192</v>
      </c>
      <c r="I596" s="831">
        <v>284.16000366210938</v>
      </c>
      <c r="J596" s="831">
        <v>80</v>
      </c>
      <c r="K596" s="832">
        <v>22732.51953125</v>
      </c>
    </row>
    <row r="597" spans="1:11" ht="14.45" customHeight="1" x14ac:dyDescent="0.2">
      <c r="A597" s="821" t="s">
        <v>576</v>
      </c>
      <c r="B597" s="822" t="s">
        <v>577</v>
      </c>
      <c r="C597" s="825" t="s">
        <v>601</v>
      </c>
      <c r="D597" s="839" t="s">
        <v>602</v>
      </c>
      <c r="E597" s="825" t="s">
        <v>3399</v>
      </c>
      <c r="F597" s="839" t="s">
        <v>3400</v>
      </c>
      <c r="G597" s="825" t="s">
        <v>4193</v>
      </c>
      <c r="H597" s="825" t="s">
        <v>4194</v>
      </c>
      <c r="I597" s="831">
        <v>251.42999267578125</v>
      </c>
      <c r="J597" s="831">
        <v>80</v>
      </c>
      <c r="K597" s="832">
        <v>20114.080078125</v>
      </c>
    </row>
    <row r="598" spans="1:11" ht="14.45" customHeight="1" x14ac:dyDescent="0.2">
      <c r="A598" s="821" t="s">
        <v>576</v>
      </c>
      <c r="B598" s="822" t="s">
        <v>577</v>
      </c>
      <c r="C598" s="825" t="s">
        <v>601</v>
      </c>
      <c r="D598" s="839" t="s">
        <v>602</v>
      </c>
      <c r="E598" s="825" t="s">
        <v>3399</v>
      </c>
      <c r="F598" s="839" t="s">
        <v>3400</v>
      </c>
      <c r="G598" s="825" t="s">
        <v>4195</v>
      </c>
      <c r="H598" s="825" t="s">
        <v>4196</v>
      </c>
      <c r="I598" s="831">
        <v>80.05999755859375</v>
      </c>
      <c r="J598" s="831">
        <v>44</v>
      </c>
      <c r="K598" s="832">
        <v>3522.5200500488281</v>
      </c>
    </row>
    <row r="599" spans="1:11" ht="14.45" customHeight="1" x14ac:dyDescent="0.2">
      <c r="A599" s="821" t="s">
        <v>576</v>
      </c>
      <c r="B599" s="822" t="s">
        <v>577</v>
      </c>
      <c r="C599" s="825" t="s">
        <v>601</v>
      </c>
      <c r="D599" s="839" t="s">
        <v>602</v>
      </c>
      <c r="E599" s="825" t="s">
        <v>3399</v>
      </c>
      <c r="F599" s="839" t="s">
        <v>3400</v>
      </c>
      <c r="G599" s="825" t="s">
        <v>4197</v>
      </c>
      <c r="H599" s="825" t="s">
        <v>4198</v>
      </c>
      <c r="I599" s="831">
        <v>11.75</v>
      </c>
      <c r="J599" s="831">
        <v>100</v>
      </c>
      <c r="K599" s="832">
        <v>1174.9100341796875</v>
      </c>
    </row>
    <row r="600" spans="1:11" ht="14.45" customHeight="1" x14ac:dyDescent="0.2">
      <c r="A600" s="821" t="s">
        <v>576</v>
      </c>
      <c r="B600" s="822" t="s">
        <v>577</v>
      </c>
      <c r="C600" s="825" t="s">
        <v>601</v>
      </c>
      <c r="D600" s="839" t="s">
        <v>602</v>
      </c>
      <c r="E600" s="825" t="s">
        <v>3399</v>
      </c>
      <c r="F600" s="839" t="s">
        <v>3400</v>
      </c>
      <c r="G600" s="825" t="s">
        <v>4199</v>
      </c>
      <c r="H600" s="825" t="s">
        <v>4200</v>
      </c>
      <c r="I600" s="831">
        <v>5395.5</v>
      </c>
      <c r="J600" s="831">
        <v>28</v>
      </c>
      <c r="K600" s="832">
        <v>151074</v>
      </c>
    </row>
    <row r="601" spans="1:11" ht="14.45" customHeight="1" x14ac:dyDescent="0.2">
      <c r="A601" s="821" t="s">
        <v>576</v>
      </c>
      <c r="B601" s="822" t="s">
        <v>577</v>
      </c>
      <c r="C601" s="825" t="s">
        <v>601</v>
      </c>
      <c r="D601" s="839" t="s">
        <v>602</v>
      </c>
      <c r="E601" s="825" t="s">
        <v>3399</v>
      </c>
      <c r="F601" s="839" t="s">
        <v>3400</v>
      </c>
      <c r="G601" s="825" t="s">
        <v>3811</v>
      </c>
      <c r="H601" s="825" t="s">
        <v>3812</v>
      </c>
      <c r="I601" s="831">
        <v>62.610000610351563</v>
      </c>
      <c r="J601" s="831">
        <v>180</v>
      </c>
      <c r="K601" s="832">
        <v>11299.499633789063</v>
      </c>
    </row>
    <row r="602" spans="1:11" ht="14.45" customHeight="1" x14ac:dyDescent="0.2">
      <c r="A602" s="821" t="s">
        <v>576</v>
      </c>
      <c r="B602" s="822" t="s">
        <v>577</v>
      </c>
      <c r="C602" s="825" t="s">
        <v>601</v>
      </c>
      <c r="D602" s="839" t="s">
        <v>602</v>
      </c>
      <c r="E602" s="825" t="s">
        <v>3399</v>
      </c>
      <c r="F602" s="839" t="s">
        <v>3400</v>
      </c>
      <c r="G602" s="825" t="s">
        <v>3813</v>
      </c>
      <c r="H602" s="825" t="s">
        <v>3814</v>
      </c>
      <c r="I602" s="831">
        <v>109.93250274658203</v>
      </c>
      <c r="J602" s="831">
        <v>120</v>
      </c>
      <c r="K602" s="832">
        <v>13126.3798828125</v>
      </c>
    </row>
    <row r="603" spans="1:11" ht="14.45" customHeight="1" x14ac:dyDescent="0.2">
      <c r="A603" s="821" t="s">
        <v>576</v>
      </c>
      <c r="B603" s="822" t="s">
        <v>577</v>
      </c>
      <c r="C603" s="825" t="s">
        <v>601</v>
      </c>
      <c r="D603" s="839" t="s">
        <v>602</v>
      </c>
      <c r="E603" s="825" t="s">
        <v>3399</v>
      </c>
      <c r="F603" s="839" t="s">
        <v>3400</v>
      </c>
      <c r="G603" s="825" t="s">
        <v>4201</v>
      </c>
      <c r="H603" s="825" t="s">
        <v>4202</v>
      </c>
      <c r="I603" s="831">
        <v>1666.1700439453125</v>
      </c>
      <c r="J603" s="831">
        <v>10</v>
      </c>
      <c r="K603" s="832">
        <v>16661.69921875</v>
      </c>
    </row>
    <row r="604" spans="1:11" ht="14.45" customHeight="1" x14ac:dyDescent="0.2">
      <c r="A604" s="821" t="s">
        <v>576</v>
      </c>
      <c r="B604" s="822" t="s">
        <v>577</v>
      </c>
      <c r="C604" s="825" t="s">
        <v>601</v>
      </c>
      <c r="D604" s="839" t="s">
        <v>602</v>
      </c>
      <c r="E604" s="825" t="s">
        <v>3399</v>
      </c>
      <c r="F604" s="839" t="s">
        <v>3400</v>
      </c>
      <c r="G604" s="825" t="s">
        <v>3469</v>
      </c>
      <c r="H604" s="825" t="s">
        <v>3470</v>
      </c>
      <c r="I604" s="831">
        <v>150.00142778669084</v>
      </c>
      <c r="J604" s="831">
        <v>310</v>
      </c>
      <c r="K604" s="832">
        <v>46501.11962890625</v>
      </c>
    </row>
    <row r="605" spans="1:11" ht="14.45" customHeight="1" x14ac:dyDescent="0.2">
      <c r="A605" s="821" t="s">
        <v>576</v>
      </c>
      <c r="B605" s="822" t="s">
        <v>577</v>
      </c>
      <c r="C605" s="825" t="s">
        <v>601</v>
      </c>
      <c r="D605" s="839" t="s">
        <v>602</v>
      </c>
      <c r="E605" s="825" t="s">
        <v>3399</v>
      </c>
      <c r="F605" s="839" t="s">
        <v>3400</v>
      </c>
      <c r="G605" s="825" t="s">
        <v>4203</v>
      </c>
      <c r="H605" s="825" t="s">
        <v>4204</v>
      </c>
      <c r="I605" s="831">
        <v>862.969970703125</v>
      </c>
      <c r="J605" s="831">
        <v>40</v>
      </c>
      <c r="K605" s="832">
        <v>34518.87890625</v>
      </c>
    </row>
    <row r="606" spans="1:11" ht="14.45" customHeight="1" x14ac:dyDescent="0.2">
      <c r="A606" s="821" t="s">
        <v>576</v>
      </c>
      <c r="B606" s="822" t="s">
        <v>577</v>
      </c>
      <c r="C606" s="825" t="s">
        <v>601</v>
      </c>
      <c r="D606" s="839" t="s">
        <v>602</v>
      </c>
      <c r="E606" s="825" t="s">
        <v>3399</v>
      </c>
      <c r="F606" s="839" t="s">
        <v>3400</v>
      </c>
      <c r="G606" s="825" t="s">
        <v>4205</v>
      </c>
      <c r="H606" s="825" t="s">
        <v>4206</v>
      </c>
      <c r="I606" s="831">
        <v>292.82000732421875</v>
      </c>
      <c r="J606" s="831">
        <v>40</v>
      </c>
      <c r="K606" s="832">
        <v>11712.7998046875</v>
      </c>
    </row>
    <row r="607" spans="1:11" ht="14.45" customHeight="1" x14ac:dyDescent="0.2">
      <c r="A607" s="821" t="s">
        <v>576</v>
      </c>
      <c r="B607" s="822" t="s">
        <v>577</v>
      </c>
      <c r="C607" s="825" t="s">
        <v>601</v>
      </c>
      <c r="D607" s="839" t="s">
        <v>602</v>
      </c>
      <c r="E607" s="825" t="s">
        <v>3399</v>
      </c>
      <c r="F607" s="839" t="s">
        <v>3400</v>
      </c>
      <c r="G607" s="825" t="s">
        <v>4207</v>
      </c>
      <c r="H607" s="825" t="s">
        <v>4208</v>
      </c>
      <c r="I607" s="831">
        <v>520.29998779296875</v>
      </c>
      <c r="J607" s="831">
        <v>200</v>
      </c>
      <c r="K607" s="832">
        <v>104060</v>
      </c>
    </row>
    <row r="608" spans="1:11" ht="14.45" customHeight="1" x14ac:dyDescent="0.2">
      <c r="A608" s="821" t="s">
        <v>576</v>
      </c>
      <c r="B608" s="822" t="s">
        <v>577</v>
      </c>
      <c r="C608" s="825" t="s">
        <v>601</v>
      </c>
      <c r="D608" s="839" t="s">
        <v>602</v>
      </c>
      <c r="E608" s="825" t="s">
        <v>3399</v>
      </c>
      <c r="F608" s="839" t="s">
        <v>3400</v>
      </c>
      <c r="G608" s="825" t="s">
        <v>4209</v>
      </c>
      <c r="H608" s="825" t="s">
        <v>4210</v>
      </c>
      <c r="I608" s="831">
        <v>8156.2591552734375</v>
      </c>
      <c r="J608" s="831">
        <v>38</v>
      </c>
      <c r="K608" s="832">
        <v>330600.48132812232</v>
      </c>
    </row>
    <row r="609" spans="1:11" ht="14.45" customHeight="1" x14ac:dyDescent="0.2">
      <c r="A609" s="821" t="s">
        <v>576</v>
      </c>
      <c r="B609" s="822" t="s">
        <v>577</v>
      </c>
      <c r="C609" s="825" t="s">
        <v>601</v>
      </c>
      <c r="D609" s="839" t="s">
        <v>602</v>
      </c>
      <c r="E609" s="825" t="s">
        <v>3399</v>
      </c>
      <c r="F609" s="839" t="s">
        <v>3400</v>
      </c>
      <c r="G609" s="825" t="s">
        <v>4211</v>
      </c>
      <c r="H609" s="825" t="s">
        <v>4212</v>
      </c>
      <c r="I609" s="831">
        <v>156.19999694824219</v>
      </c>
      <c r="J609" s="831">
        <v>300</v>
      </c>
      <c r="K609" s="832">
        <v>46859.6689453125</v>
      </c>
    </row>
    <row r="610" spans="1:11" ht="14.45" customHeight="1" x14ac:dyDescent="0.2">
      <c r="A610" s="821" t="s">
        <v>576</v>
      </c>
      <c r="B610" s="822" t="s">
        <v>577</v>
      </c>
      <c r="C610" s="825" t="s">
        <v>601</v>
      </c>
      <c r="D610" s="839" t="s">
        <v>602</v>
      </c>
      <c r="E610" s="825" t="s">
        <v>3399</v>
      </c>
      <c r="F610" s="839" t="s">
        <v>3400</v>
      </c>
      <c r="G610" s="825" t="s">
        <v>4213</v>
      </c>
      <c r="H610" s="825" t="s">
        <v>4214</v>
      </c>
      <c r="I610" s="831">
        <v>1980.0400390625</v>
      </c>
      <c r="J610" s="831">
        <v>75</v>
      </c>
      <c r="K610" s="832">
        <v>148503.30078125</v>
      </c>
    </row>
    <row r="611" spans="1:11" ht="14.45" customHeight="1" x14ac:dyDescent="0.2">
      <c r="A611" s="821" t="s">
        <v>576</v>
      </c>
      <c r="B611" s="822" t="s">
        <v>577</v>
      </c>
      <c r="C611" s="825" t="s">
        <v>601</v>
      </c>
      <c r="D611" s="839" t="s">
        <v>602</v>
      </c>
      <c r="E611" s="825" t="s">
        <v>3399</v>
      </c>
      <c r="F611" s="839" t="s">
        <v>3400</v>
      </c>
      <c r="G611" s="825" t="s">
        <v>4215</v>
      </c>
      <c r="H611" s="825" t="s">
        <v>4216</v>
      </c>
      <c r="I611" s="831">
        <v>122562.4375</v>
      </c>
      <c r="J611" s="831">
        <v>2</v>
      </c>
      <c r="K611" s="832">
        <v>245124.875</v>
      </c>
    </row>
    <row r="612" spans="1:11" ht="14.45" customHeight="1" x14ac:dyDescent="0.2">
      <c r="A612" s="821" t="s">
        <v>576</v>
      </c>
      <c r="B612" s="822" t="s">
        <v>577</v>
      </c>
      <c r="C612" s="825" t="s">
        <v>601</v>
      </c>
      <c r="D612" s="839" t="s">
        <v>602</v>
      </c>
      <c r="E612" s="825" t="s">
        <v>3399</v>
      </c>
      <c r="F612" s="839" t="s">
        <v>3400</v>
      </c>
      <c r="G612" s="825" t="s">
        <v>4217</v>
      </c>
      <c r="H612" s="825" t="s">
        <v>4218</v>
      </c>
      <c r="I612" s="831">
        <v>1974.5485491071429</v>
      </c>
      <c r="J612" s="831">
        <v>160</v>
      </c>
      <c r="K612" s="832">
        <v>315931.0078125</v>
      </c>
    </row>
    <row r="613" spans="1:11" ht="14.45" customHeight="1" x14ac:dyDescent="0.2">
      <c r="A613" s="821" t="s">
        <v>576</v>
      </c>
      <c r="B613" s="822" t="s">
        <v>577</v>
      </c>
      <c r="C613" s="825" t="s">
        <v>601</v>
      </c>
      <c r="D613" s="839" t="s">
        <v>602</v>
      </c>
      <c r="E613" s="825" t="s">
        <v>3399</v>
      </c>
      <c r="F613" s="839" t="s">
        <v>3400</v>
      </c>
      <c r="G613" s="825" t="s">
        <v>4219</v>
      </c>
      <c r="H613" s="825" t="s">
        <v>4220</v>
      </c>
      <c r="I613" s="831">
        <v>439.95999145507813</v>
      </c>
      <c r="J613" s="831">
        <v>20</v>
      </c>
      <c r="K613" s="832">
        <v>8799.1201171875</v>
      </c>
    </row>
    <row r="614" spans="1:11" ht="14.45" customHeight="1" x14ac:dyDescent="0.2">
      <c r="A614" s="821" t="s">
        <v>576</v>
      </c>
      <c r="B614" s="822" t="s">
        <v>577</v>
      </c>
      <c r="C614" s="825" t="s">
        <v>601</v>
      </c>
      <c r="D614" s="839" t="s">
        <v>602</v>
      </c>
      <c r="E614" s="825" t="s">
        <v>3399</v>
      </c>
      <c r="F614" s="839" t="s">
        <v>3400</v>
      </c>
      <c r="G614" s="825" t="s">
        <v>4221</v>
      </c>
      <c r="H614" s="825" t="s">
        <v>4222</v>
      </c>
      <c r="I614" s="831">
        <v>3428.81005859375</v>
      </c>
      <c r="J614" s="831">
        <v>5</v>
      </c>
      <c r="K614" s="832">
        <v>17144.0703125</v>
      </c>
    </row>
    <row r="615" spans="1:11" ht="14.45" customHeight="1" x14ac:dyDescent="0.2">
      <c r="A615" s="821" t="s">
        <v>576</v>
      </c>
      <c r="B615" s="822" t="s">
        <v>577</v>
      </c>
      <c r="C615" s="825" t="s">
        <v>601</v>
      </c>
      <c r="D615" s="839" t="s">
        <v>602</v>
      </c>
      <c r="E615" s="825" t="s">
        <v>3399</v>
      </c>
      <c r="F615" s="839" t="s">
        <v>3400</v>
      </c>
      <c r="G615" s="825" t="s">
        <v>4223</v>
      </c>
      <c r="H615" s="825" t="s">
        <v>4224</v>
      </c>
      <c r="I615" s="831">
        <v>83864.953125</v>
      </c>
      <c r="J615" s="831">
        <v>1</v>
      </c>
      <c r="K615" s="832">
        <v>83864.953125</v>
      </c>
    </row>
    <row r="616" spans="1:11" ht="14.45" customHeight="1" x14ac:dyDescent="0.2">
      <c r="A616" s="821" t="s">
        <v>576</v>
      </c>
      <c r="B616" s="822" t="s">
        <v>577</v>
      </c>
      <c r="C616" s="825" t="s">
        <v>601</v>
      </c>
      <c r="D616" s="839" t="s">
        <v>602</v>
      </c>
      <c r="E616" s="825" t="s">
        <v>3399</v>
      </c>
      <c r="F616" s="839" t="s">
        <v>3400</v>
      </c>
      <c r="G616" s="825" t="s">
        <v>4225</v>
      </c>
      <c r="H616" s="825" t="s">
        <v>4226</v>
      </c>
      <c r="I616" s="831">
        <v>30250</v>
      </c>
      <c r="J616" s="831">
        <v>13</v>
      </c>
      <c r="K616" s="832">
        <v>393250</v>
      </c>
    </row>
    <row r="617" spans="1:11" ht="14.45" customHeight="1" x14ac:dyDescent="0.2">
      <c r="A617" s="821" t="s">
        <v>576</v>
      </c>
      <c r="B617" s="822" t="s">
        <v>577</v>
      </c>
      <c r="C617" s="825" t="s">
        <v>601</v>
      </c>
      <c r="D617" s="839" t="s">
        <v>602</v>
      </c>
      <c r="E617" s="825" t="s">
        <v>3399</v>
      </c>
      <c r="F617" s="839" t="s">
        <v>3400</v>
      </c>
      <c r="G617" s="825" t="s">
        <v>4227</v>
      </c>
      <c r="H617" s="825" t="s">
        <v>4228</v>
      </c>
      <c r="I617" s="831">
        <v>64.129997253417969</v>
      </c>
      <c r="J617" s="831">
        <v>25</v>
      </c>
      <c r="K617" s="832">
        <v>1603.25</v>
      </c>
    </row>
    <row r="618" spans="1:11" ht="14.45" customHeight="1" x14ac:dyDescent="0.2">
      <c r="A618" s="821" t="s">
        <v>576</v>
      </c>
      <c r="B618" s="822" t="s">
        <v>577</v>
      </c>
      <c r="C618" s="825" t="s">
        <v>601</v>
      </c>
      <c r="D618" s="839" t="s">
        <v>602</v>
      </c>
      <c r="E618" s="825" t="s">
        <v>3399</v>
      </c>
      <c r="F618" s="839" t="s">
        <v>3400</v>
      </c>
      <c r="G618" s="825" t="s">
        <v>4229</v>
      </c>
      <c r="H618" s="825" t="s">
        <v>4230</v>
      </c>
      <c r="I618" s="831">
        <v>156.77000427246094</v>
      </c>
      <c r="J618" s="831">
        <v>20</v>
      </c>
      <c r="K618" s="832">
        <v>3135.35009765625</v>
      </c>
    </row>
    <row r="619" spans="1:11" ht="14.45" customHeight="1" x14ac:dyDescent="0.2">
      <c r="A619" s="821" t="s">
        <v>576</v>
      </c>
      <c r="B619" s="822" t="s">
        <v>577</v>
      </c>
      <c r="C619" s="825" t="s">
        <v>601</v>
      </c>
      <c r="D619" s="839" t="s">
        <v>602</v>
      </c>
      <c r="E619" s="825" t="s">
        <v>3399</v>
      </c>
      <c r="F619" s="839" t="s">
        <v>3400</v>
      </c>
      <c r="G619" s="825" t="s">
        <v>4231</v>
      </c>
      <c r="H619" s="825" t="s">
        <v>4232</v>
      </c>
      <c r="I619" s="831">
        <v>6.0500001907348633</v>
      </c>
      <c r="J619" s="831">
        <v>90</v>
      </c>
      <c r="K619" s="832">
        <v>544.5</v>
      </c>
    </row>
    <row r="620" spans="1:11" ht="14.45" customHeight="1" x14ac:dyDescent="0.2">
      <c r="A620" s="821" t="s">
        <v>576</v>
      </c>
      <c r="B620" s="822" t="s">
        <v>577</v>
      </c>
      <c r="C620" s="825" t="s">
        <v>601</v>
      </c>
      <c r="D620" s="839" t="s">
        <v>602</v>
      </c>
      <c r="E620" s="825" t="s">
        <v>3399</v>
      </c>
      <c r="F620" s="839" t="s">
        <v>3400</v>
      </c>
      <c r="G620" s="825" t="s">
        <v>4233</v>
      </c>
      <c r="H620" s="825" t="s">
        <v>4234</v>
      </c>
      <c r="I620" s="831">
        <v>900.42999267578125</v>
      </c>
      <c r="J620" s="831">
        <v>22</v>
      </c>
      <c r="K620" s="832">
        <v>19809.539794921875</v>
      </c>
    </row>
    <row r="621" spans="1:11" ht="14.45" customHeight="1" x14ac:dyDescent="0.2">
      <c r="A621" s="821" t="s">
        <v>576</v>
      </c>
      <c r="B621" s="822" t="s">
        <v>577</v>
      </c>
      <c r="C621" s="825" t="s">
        <v>601</v>
      </c>
      <c r="D621" s="839" t="s">
        <v>602</v>
      </c>
      <c r="E621" s="825" t="s">
        <v>3399</v>
      </c>
      <c r="F621" s="839" t="s">
        <v>3400</v>
      </c>
      <c r="G621" s="825" t="s">
        <v>4235</v>
      </c>
      <c r="H621" s="825" t="s">
        <v>4236</v>
      </c>
      <c r="I621" s="831">
        <v>9.5</v>
      </c>
      <c r="J621" s="831">
        <v>270</v>
      </c>
      <c r="K621" s="832">
        <v>2564.8800048828125</v>
      </c>
    </row>
    <row r="622" spans="1:11" ht="14.45" customHeight="1" x14ac:dyDescent="0.2">
      <c r="A622" s="821" t="s">
        <v>576</v>
      </c>
      <c r="B622" s="822" t="s">
        <v>577</v>
      </c>
      <c r="C622" s="825" t="s">
        <v>601</v>
      </c>
      <c r="D622" s="839" t="s">
        <v>602</v>
      </c>
      <c r="E622" s="825" t="s">
        <v>3399</v>
      </c>
      <c r="F622" s="839" t="s">
        <v>3400</v>
      </c>
      <c r="G622" s="825" t="s">
        <v>4237</v>
      </c>
      <c r="H622" s="825" t="s">
        <v>4238</v>
      </c>
      <c r="I622" s="831">
        <v>78.650001525878906</v>
      </c>
      <c r="J622" s="831">
        <v>25</v>
      </c>
      <c r="K622" s="832">
        <v>1966.25</v>
      </c>
    </row>
    <row r="623" spans="1:11" ht="14.45" customHeight="1" x14ac:dyDescent="0.2">
      <c r="A623" s="821" t="s">
        <v>576</v>
      </c>
      <c r="B623" s="822" t="s">
        <v>577</v>
      </c>
      <c r="C623" s="825" t="s">
        <v>601</v>
      </c>
      <c r="D623" s="839" t="s">
        <v>602</v>
      </c>
      <c r="E623" s="825" t="s">
        <v>3399</v>
      </c>
      <c r="F623" s="839" t="s">
        <v>3400</v>
      </c>
      <c r="G623" s="825" t="s">
        <v>3479</v>
      </c>
      <c r="H623" s="825" t="s">
        <v>3480</v>
      </c>
      <c r="I623" s="831">
        <v>0.82199999094009402</v>
      </c>
      <c r="J623" s="831">
        <v>2400</v>
      </c>
      <c r="K623" s="832">
        <v>1971</v>
      </c>
    </row>
    <row r="624" spans="1:11" ht="14.45" customHeight="1" x14ac:dyDescent="0.2">
      <c r="A624" s="821" t="s">
        <v>576</v>
      </c>
      <c r="B624" s="822" t="s">
        <v>577</v>
      </c>
      <c r="C624" s="825" t="s">
        <v>601</v>
      </c>
      <c r="D624" s="839" t="s">
        <v>602</v>
      </c>
      <c r="E624" s="825" t="s">
        <v>3399</v>
      </c>
      <c r="F624" s="839" t="s">
        <v>3400</v>
      </c>
      <c r="G624" s="825" t="s">
        <v>3853</v>
      </c>
      <c r="H624" s="825" t="s">
        <v>3854</v>
      </c>
      <c r="I624" s="831">
        <v>1.0900000333786011</v>
      </c>
      <c r="J624" s="831">
        <v>400</v>
      </c>
      <c r="K624" s="832">
        <v>436</v>
      </c>
    </row>
    <row r="625" spans="1:11" ht="14.45" customHeight="1" x14ac:dyDescent="0.2">
      <c r="A625" s="821" t="s">
        <v>576</v>
      </c>
      <c r="B625" s="822" t="s">
        <v>577</v>
      </c>
      <c r="C625" s="825" t="s">
        <v>601</v>
      </c>
      <c r="D625" s="839" t="s">
        <v>602</v>
      </c>
      <c r="E625" s="825" t="s">
        <v>3399</v>
      </c>
      <c r="F625" s="839" t="s">
        <v>3400</v>
      </c>
      <c r="G625" s="825" t="s">
        <v>3481</v>
      </c>
      <c r="H625" s="825" t="s">
        <v>3482</v>
      </c>
      <c r="I625" s="831">
        <v>0.43666666746139526</v>
      </c>
      <c r="J625" s="831">
        <v>2700</v>
      </c>
      <c r="K625" s="832">
        <v>1181</v>
      </c>
    </row>
    <row r="626" spans="1:11" ht="14.45" customHeight="1" x14ac:dyDescent="0.2">
      <c r="A626" s="821" t="s">
        <v>576</v>
      </c>
      <c r="B626" s="822" t="s">
        <v>577</v>
      </c>
      <c r="C626" s="825" t="s">
        <v>601</v>
      </c>
      <c r="D626" s="839" t="s">
        <v>602</v>
      </c>
      <c r="E626" s="825" t="s">
        <v>3399</v>
      </c>
      <c r="F626" s="839" t="s">
        <v>3400</v>
      </c>
      <c r="G626" s="825" t="s">
        <v>3483</v>
      </c>
      <c r="H626" s="825" t="s">
        <v>3484</v>
      </c>
      <c r="I626" s="831">
        <v>1.1366666555404663</v>
      </c>
      <c r="J626" s="831">
        <v>1120</v>
      </c>
      <c r="K626" s="832">
        <v>1272.7999877929688</v>
      </c>
    </row>
    <row r="627" spans="1:11" ht="14.45" customHeight="1" x14ac:dyDescent="0.2">
      <c r="A627" s="821" t="s">
        <v>576</v>
      </c>
      <c r="B627" s="822" t="s">
        <v>577</v>
      </c>
      <c r="C627" s="825" t="s">
        <v>601</v>
      </c>
      <c r="D627" s="839" t="s">
        <v>602</v>
      </c>
      <c r="E627" s="825" t="s">
        <v>3399</v>
      </c>
      <c r="F627" s="839" t="s">
        <v>3400</v>
      </c>
      <c r="G627" s="825" t="s">
        <v>3485</v>
      </c>
      <c r="H627" s="825" t="s">
        <v>3486</v>
      </c>
      <c r="I627" s="831">
        <v>7.1549999713897705</v>
      </c>
      <c r="J627" s="831">
        <v>300</v>
      </c>
      <c r="K627" s="832">
        <v>2146.52001953125</v>
      </c>
    </row>
    <row r="628" spans="1:11" ht="14.45" customHeight="1" x14ac:dyDescent="0.2">
      <c r="A628" s="821" t="s">
        <v>576</v>
      </c>
      <c r="B628" s="822" t="s">
        <v>577</v>
      </c>
      <c r="C628" s="825" t="s">
        <v>601</v>
      </c>
      <c r="D628" s="839" t="s">
        <v>602</v>
      </c>
      <c r="E628" s="825" t="s">
        <v>3399</v>
      </c>
      <c r="F628" s="839" t="s">
        <v>3400</v>
      </c>
      <c r="G628" s="825" t="s">
        <v>3487</v>
      </c>
      <c r="H628" s="825" t="s">
        <v>3488</v>
      </c>
      <c r="I628" s="831">
        <v>0.57999998331069946</v>
      </c>
      <c r="J628" s="831">
        <v>400</v>
      </c>
      <c r="K628" s="832">
        <v>232</v>
      </c>
    </row>
    <row r="629" spans="1:11" ht="14.45" customHeight="1" x14ac:dyDescent="0.2">
      <c r="A629" s="821" t="s">
        <v>576</v>
      </c>
      <c r="B629" s="822" t="s">
        <v>577</v>
      </c>
      <c r="C629" s="825" t="s">
        <v>601</v>
      </c>
      <c r="D629" s="839" t="s">
        <v>602</v>
      </c>
      <c r="E629" s="825" t="s">
        <v>3399</v>
      </c>
      <c r="F629" s="839" t="s">
        <v>3400</v>
      </c>
      <c r="G629" s="825" t="s">
        <v>3857</v>
      </c>
      <c r="H629" s="825" t="s">
        <v>3858</v>
      </c>
      <c r="I629" s="831">
        <v>14.659999847412109</v>
      </c>
      <c r="J629" s="831">
        <v>200</v>
      </c>
      <c r="K629" s="832">
        <v>2932.0899658203125</v>
      </c>
    </row>
    <row r="630" spans="1:11" ht="14.45" customHeight="1" x14ac:dyDescent="0.2">
      <c r="A630" s="821" t="s">
        <v>576</v>
      </c>
      <c r="B630" s="822" t="s">
        <v>577</v>
      </c>
      <c r="C630" s="825" t="s">
        <v>601</v>
      </c>
      <c r="D630" s="839" t="s">
        <v>602</v>
      </c>
      <c r="E630" s="825" t="s">
        <v>3399</v>
      </c>
      <c r="F630" s="839" t="s">
        <v>3400</v>
      </c>
      <c r="G630" s="825" t="s">
        <v>3491</v>
      </c>
      <c r="H630" s="825" t="s">
        <v>3492</v>
      </c>
      <c r="I630" s="831">
        <v>5.2899999618530273</v>
      </c>
      <c r="J630" s="831">
        <v>655</v>
      </c>
      <c r="K630" s="832">
        <v>3485.3500213623047</v>
      </c>
    </row>
    <row r="631" spans="1:11" ht="14.45" customHeight="1" x14ac:dyDescent="0.2">
      <c r="A631" s="821" t="s">
        <v>576</v>
      </c>
      <c r="B631" s="822" t="s">
        <v>577</v>
      </c>
      <c r="C631" s="825" t="s">
        <v>601</v>
      </c>
      <c r="D631" s="839" t="s">
        <v>602</v>
      </c>
      <c r="E631" s="825" t="s">
        <v>3399</v>
      </c>
      <c r="F631" s="839" t="s">
        <v>3400</v>
      </c>
      <c r="G631" s="825" t="s">
        <v>4239</v>
      </c>
      <c r="H631" s="825" t="s">
        <v>4240</v>
      </c>
      <c r="I631" s="831">
        <v>75.019996643066406</v>
      </c>
      <c r="J631" s="831">
        <v>8</v>
      </c>
      <c r="K631" s="832">
        <v>600.15997314453125</v>
      </c>
    </row>
    <row r="632" spans="1:11" ht="14.45" customHeight="1" x14ac:dyDescent="0.2">
      <c r="A632" s="821" t="s">
        <v>576</v>
      </c>
      <c r="B632" s="822" t="s">
        <v>577</v>
      </c>
      <c r="C632" s="825" t="s">
        <v>601</v>
      </c>
      <c r="D632" s="839" t="s">
        <v>602</v>
      </c>
      <c r="E632" s="825" t="s">
        <v>3399</v>
      </c>
      <c r="F632" s="839" t="s">
        <v>3400</v>
      </c>
      <c r="G632" s="825" t="s">
        <v>4241</v>
      </c>
      <c r="H632" s="825" t="s">
        <v>4242</v>
      </c>
      <c r="I632" s="831">
        <v>1606.2750244140625</v>
      </c>
      <c r="J632" s="831">
        <v>4</v>
      </c>
      <c r="K632" s="832">
        <v>6425.10009765625</v>
      </c>
    </row>
    <row r="633" spans="1:11" ht="14.45" customHeight="1" x14ac:dyDescent="0.2">
      <c r="A633" s="821" t="s">
        <v>576</v>
      </c>
      <c r="B633" s="822" t="s">
        <v>577</v>
      </c>
      <c r="C633" s="825" t="s">
        <v>601</v>
      </c>
      <c r="D633" s="839" t="s">
        <v>602</v>
      </c>
      <c r="E633" s="825" t="s">
        <v>3399</v>
      </c>
      <c r="F633" s="839" t="s">
        <v>3400</v>
      </c>
      <c r="G633" s="825" t="s">
        <v>4243</v>
      </c>
      <c r="H633" s="825" t="s">
        <v>4244</v>
      </c>
      <c r="I633" s="831">
        <v>1875.5</v>
      </c>
      <c r="J633" s="831">
        <v>5</v>
      </c>
      <c r="K633" s="832">
        <v>9377.5</v>
      </c>
    </row>
    <row r="634" spans="1:11" ht="14.45" customHeight="1" x14ac:dyDescent="0.2">
      <c r="A634" s="821" t="s">
        <v>576</v>
      </c>
      <c r="B634" s="822" t="s">
        <v>577</v>
      </c>
      <c r="C634" s="825" t="s">
        <v>601</v>
      </c>
      <c r="D634" s="839" t="s">
        <v>602</v>
      </c>
      <c r="E634" s="825" t="s">
        <v>3399</v>
      </c>
      <c r="F634" s="839" t="s">
        <v>3400</v>
      </c>
      <c r="G634" s="825" t="s">
        <v>3499</v>
      </c>
      <c r="H634" s="825" t="s">
        <v>3500</v>
      </c>
      <c r="I634" s="831">
        <v>769.55999755859375</v>
      </c>
      <c r="J634" s="831">
        <v>60</v>
      </c>
      <c r="K634" s="832">
        <v>46173.5986328125</v>
      </c>
    </row>
    <row r="635" spans="1:11" ht="14.45" customHeight="1" x14ac:dyDescent="0.2">
      <c r="A635" s="821" t="s">
        <v>576</v>
      </c>
      <c r="B635" s="822" t="s">
        <v>577</v>
      </c>
      <c r="C635" s="825" t="s">
        <v>601</v>
      </c>
      <c r="D635" s="839" t="s">
        <v>602</v>
      </c>
      <c r="E635" s="825" t="s">
        <v>3399</v>
      </c>
      <c r="F635" s="839" t="s">
        <v>3400</v>
      </c>
      <c r="G635" s="825" t="s">
        <v>4245</v>
      </c>
      <c r="H635" s="825" t="s">
        <v>4246</v>
      </c>
      <c r="I635" s="831">
        <v>1500.4000244140625</v>
      </c>
      <c r="J635" s="831">
        <v>65</v>
      </c>
      <c r="K635" s="832">
        <v>97526</v>
      </c>
    </row>
    <row r="636" spans="1:11" ht="14.45" customHeight="1" x14ac:dyDescent="0.2">
      <c r="A636" s="821" t="s">
        <v>576</v>
      </c>
      <c r="B636" s="822" t="s">
        <v>577</v>
      </c>
      <c r="C636" s="825" t="s">
        <v>601</v>
      </c>
      <c r="D636" s="839" t="s">
        <v>602</v>
      </c>
      <c r="E636" s="825" t="s">
        <v>3399</v>
      </c>
      <c r="F636" s="839" t="s">
        <v>3400</v>
      </c>
      <c r="G636" s="825" t="s">
        <v>4247</v>
      </c>
      <c r="H636" s="825" t="s">
        <v>4248</v>
      </c>
      <c r="I636" s="831">
        <v>7753.7663922991069</v>
      </c>
      <c r="J636" s="831">
        <v>22</v>
      </c>
      <c r="K636" s="832">
        <v>183704.68109374866</v>
      </c>
    </row>
    <row r="637" spans="1:11" ht="14.45" customHeight="1" x14ac:dyDescent="0.2">
      <c r="A637" s="821" t="s">
        <v>576</v>
      </c>
      <c r="B637" s="822" t="s">
        <v>577</v>
      </c>
      <c r="C637" s="825" t="s">
        <v>601</v>
      </c>
      <c r="D637" s="839" t="s">
        <v>602</v>
      </c>
      <c r="E637" s="825" t="s">
        <v>3399</v>
      </c>
      <c r="F637" s="839" t="s">
        <v>3400</v>
      </c>
      <c r="G637" s="825" t="s">
        <v>4249</v>
      </c>
      <c r="H637" s="825" t="s">
        <v>4250</v>
      </c>
      <c r="I637" s="831">
        <v>8701.1103515625</v>
      </c>
      <c r="J637" s="831">
        <v>41</v>
      </c>
      <c r="K637" s="832">
        <v>356745.51953125</v>
      </c>
    </row>
    <row r="638" spans="1:11" ht="14.45" customHeight="1" x14ac:dyDescent="0.2">
      <c r="A638" s="821" t="s">
        <v>576</v>
      </c>
      <c r="B638" s="822" t="s">
        <v>577</v>
      </c>
      <c r="C638" s="825" t="s">
        <v>601</v>
      </c>
      <c r="D638" s="839" t="s">
        <v>602</v>
      </c>
      <c r="E638" s="825" t="s">
        <v>3399</v>
      </c>
      <c r="F638" s="839" t="s">
        <v>3400</v>
      </c>
      <c r="G638" s="825" t="s">
        <v>4251</v>
      </c>
      <c r="H638" s="825" t="s">
        <v>4252</v>
      </c>
      <c r="I638" s="831">
        <v>8701.1103515625</v>
      </c>
      <c r="J638" s="831">
        <v>2</v>
      </c>
      <c r="K638" s="832">
        <v>17402.220703125</v>
      </c>
    </row>
    <row r="639" spans="1:11" ht="14.45" customHeight="1" x14ac:dyDescent="0.2">
      <c r="A639" s="821" t="s">
        <v>576</v>
      </c>
      <c r="B639" s="822" t="s">
        <v>577</v>
      </c>
      <c r="C639" s="825" t="s">
        <v>601</v>
      </c>
      <c r="D639" s="839" t="s">
        <v>602</v>
      </c>
      <c r="E639" s="825" t="s">
        <v>3399</v>
      </c>
      <c r="F639" s="839" t="s">
        <v>3400</v>
      </c>
      <c r="G639" s="825" t="s">
        <v>3509</v>
      </c>
      <c r="H639" s="825" t="s">
        <v>3510</v>
      </c>
      <c r="I639" s="831">
        <v>3.130000114440918</v>
      </c>
      <c r="J639" s="831">
        <v>100</v>
      </c>
      <c r="K639" s="832">
        <v>313</v>
      </c>
    </row>
    <row r="640" spans="1:11" ht="14.45" customHeight="1" x14ac:dyDescent="0.2">
      <c r="A640" s="821" t="s">
        <v>576</v>
      </c>
      <c r="B640" s="822" t="s">
        <v>577</v>
      </c>
      <c r="C640" s="825" t="s">
        <v>601</v>
      </c>
      <c r="D640" s="839" t="s">
        <v>602</v>
      </c>
      <c r="E640" s="825" t="s">
        <v>3399</v>
      </c>
      <c r="F640" s="839" t="s">
        <v>3400</v>
      </c>
      <c r="G640" s="825" t="s">
        <v>4253</v>
      </c>
      <c r="H640" s="825" t="s">
        <v>4254</v>
      </c>
      <c r="I640" s="831">
        <v>790.1300048828125</v>
      </c>
      <c r="J640" s="831">
        <v>10</v>
      </c>
      <c r="K640" s="832">
        <v>7901.2998046875</v>
      </c>
    </row>
    <row r="641" spans="1:11" ht="14.45" customHeight="1" x14ac:dyDescent="0.2">
      <c r="A641" s="821" t="s">
        <v>576</v>
      </c>
      <c r="B641" s="822" t="s">
        <v>577</v>
      </c>
      <c r="C641" s="825" t="s">
        <v>601</v>
      </c>
      <c r="D641" s="839" t="s">
        <v>602</v>
      </c>
      <c r="E641" s="825" t="s">
        <v>3399</v>
      </c>
      <c r="F641" s="839" t="s">
        <v>3400</v>
      </c>
      <c r="G641" s="825" t="s">
        <v>4255</v>
      </c>
      <c r="H641" s="825" t="s">
        <v>4256</v>
      </c>
      <c r="I641" s="831">
        <v>790.1300048828125</v>
      </c>
      <c r="J641" s="831">
        <v>10</v>
      </c>
      <c r="K641" s="832">
        <v>7901.2998046875</v>
      </c>
    </row>
    <row r="642" spans="1:11" ht="14.45" customHeight="1" x14ac:dyDescent="0.2">
      <c r="A642" s="821" t="s">
        <v>576</v>
      </c>
      <c r="B642" s="822" t="s">
        <v>577</v>
      </c>
      <c r="C642" s="825" t="s">
        <v>601</v>
      </c>
      <c r="D642" s="839" t="s">
        <v>602</v>
      </c>
      <c r="E642" s="825" t="s">
        <v>3399</v>
      </c>
      <c r="F642" s="839" t="s">
        <v>3400</v>
      </c>
      <c r="G642" s="825" t="s">
        <v>4257</v>
      </c>
      <c r="H642" s="825" t="s">
        <v>4258</v>
      </c>
      <c r="I642" s="831">
        <v>140.1199951171875</v>
      </c>
      <c r="J642" s="831">
        <v>40</v>
      </c>
      <c r="K642" s="832">
        <v>5604.72021484375</v>
      </c>
    </row>
    <row r="643" spans="1:11" ht="14.45" customHeight="1" x14ac:dyDescent="0.2">
      <c r="A643" s="821" t="s">
        <v>576</v>
      </c>
      <c r="B643" s="822" t="s">
        <v>577</v>
      </c>
      <c r="C643" s="825" t="s">
        <v>601</v>
      </c>
      <c r="D643" s="839" t="s">
        <v>602</v>
      </c>
      <c r="E643" s="825" t="s">
        <v>3399</v>
      </c>
      <c r="F643" s="839" t="s">
        <v>3400</v>
      </c>
      <c r="G643" s="825" t="s">
        <v>4259</v>
      </c>
      <c r="H643" s="825" t="s">
        <v>4260</v>
      </c>
      <c r="I643" s="831">
        <v>1070.8499755859375</v>
      </c>
      <c r="J643" s="831">
        <v>100</v>
      </c>
      <c r="K643" s="832">
        <v>107085</v>
      </c>
    </row>
    <row r="644" spans="1:11" ht="14.45" customHeight="1" x14ac:dyDescent="0.2">
      <c r="A644" s="821" t="s">
        <v>576</v>
      </c>
      <c r="B644" s="822" t="s">
        <v>577</v>
      </c>
      <c r="C644" s="825" t="s">
        <v>601</v>
      </c>
      <c r="D644" s="839" t="s">
        <v>602</v>
      </c>
      <c r="E644" s="825" t="s">
        <v>3399</v>
      </c>
      <c r="F644" s="839" t="s">
        <v>3400</v>
      </c>
      <c r="G644" s="825" t="s">
        <v>3513</v>
      </c>
      <c r="H644" s="825" t="s">
        <v>3514</v>
      </c>
      <c r="I644" s="831">
        <v>0.47166666388511658</v>
      </c>
      <c r="J644" s="831">
        <v>2000</v>
      </c>
      <c r="K644" s="832">
        <v>943</v>
      </c>
    </row>
    <row r="645" spans="1:11" ht="14.45" customHeight="1" x14ac:dyDescent="0.2">
      <c r="A645" s="821" t="s">
        <v>576</v>
      </c>
      <c r="B645" s="822" t="s">
        <v>577</v>
      </c>
      <c r="C645" s="825" t="s">
        <v>601</v>
      </c>
      <c r="D645" s="839" t="s">
        <v>602</v>
      </c>
      <c r="E645" s="825" t="s">
        <v>3399</v>
      </c>
      <c r="F645" s="839" t="s">
        <v>3400</v>
      </c>
      <c r="G645" s="825" t="s">
        <v>4261</v>
      </c>
      <c r="H645" s="825" t="s">
        <v>4262</v>
      </c>
      <c r="I645" s="831">
        <v>700.00333658854163</v>
      </c>
      <c r="J645" s="831">
        <v>20</v>
      </c>
      <c r="K645" s="832">
        <v>14000.030029296875</v>
      </c>
    </row>
    <row r="646" spans="1:11" ht="14.45" customHeight="1" x14ac:dyDescent="0.2">
      <c r="A646" s="821" t="s">
        <v>576</v>
      </c>
      <c r="B646" s="822" t="s">
        <v>577</v>
      </c>
      <c r="C646" s="825" t="s">
        <v>601</v>
      </c>
      <c r="D646" s="839" t="s">
        <v>602</v>
      </c>
      <c r="E646" s="825" t="s">
        <v>3399</v>
      </c>
      <c r="F646" s="839" t="s">
        <v>3400</v>
      </c>
      <c r="G646" s="825" t="s">
        <v>4263</v>
      </c>
      <c r="H646" s="825" t="s">
        <v>4264</v>
      </c>
      <c r="I646" s="831">
        <v>89.300003051757813</v>
      </c>
      <c r="J646" s="831">
        <v>50</v>
      </c>
      <c r="K646" s="832">
        <v>4464.89990234375</v>
      </c>
    </row>
    <row r="647" spans="1:11" ht="14.45" customHeight="1" x14ac:dyDescent="0.2">
      <c r="A647" s="821" t="s">
        <v>576</v>
      </c>
      <c r="B647" s="822" t="s">
        <v>577</v>
      </c>
      <c r="C647" s="825" t="s">
        <v>601</v>
      </c>
      <c r="D647" s="839" t="s">
        <v>602</v>
      </c>
      <c r="E647" s="825" t="s">
        <v>3399</v>
      </c>
      <c r="F647" s="839" t="s">
        <v>3400</v>
      </c>
      <c r="G647" s="825" t="s">
        <v>3533</v>
      </c>
      <c r="H647" s="825" t="s">
        <v>3534</v>
      </c>
      <c r="I647" s="831">
        <v>22.34999942779541</v>
      </c>
      <c r="J647" s="831">
        <v>40</v>
      </c>
      <c r="K647" s="832">
        <v>894</v>
      </c>
    </row>
    <row r="648" spans="1:11" ht="14.45" customHeight="1" x14ac:dyDescent="0.2">
      <c r="A648" s="821" t="s">
        <v>576</v>
      </c>
      <c r="B648" s="822" t="s">
        <v>577</v>
      </c>
      <c r="C648" s="825" t="s">
        <v>601</v>
      </c>
      <c r="D648" s="839" t="s">
        <v>602</v>
      </c>
      <c r="E648" s="825" t="s">
        <v>3535</v>
      </c>
      <c r="F648" s="839" t="s">
        <v>3536</v>
      </c>
      <c r="G648" s="825" t="s">
        <v>4265</v>
      </c>
      <c r="H648" s="825" t="s">
        <v>4266</v>
      </c>
      <c r="I648" s="831">
        <v>4800.68017578125</v>
      </c>
      <c r="J648" s="831">
        <v>20</v>
      </c>
      <c r="K648" s="832">
        <v>96013.5</v>
      </c>
    </row>
    <row r="649" spans="1:11" ht="14.45" customHeight="1" x14ac:dyDescent="0.2">
      <c r="A649" s="821" t="s">
        <v>576</v>
      </c>
      <c r="B649" s="822" t="s">
        <v>577</v>
      </c>
      <c r="C649" s="825" t="s">
        <v>601</v>
      </c>
      <c r="D649" s="839" t="s">
        <v>602</v>
      </c>
      <c r="E649" s="825" t="s">
        <v>3535</v>
      </c>
      <c r="F649" s="839" t="s">
        <v>3536</v>
      </c>
      <c r="G649" s="825" t="s">
        <v>4267</v>
      </c>
      <c r="H649" s="825" t="s">
        <v>4268</v>
      </c>
      <c r="I649" s="831">
        <v>2407.89990234375</v>
      </c>
      <c r="J649" s="831">
        <v>9</v>
      </c>
      <c r="K649" s="832">
        <v>21671.10009765625</v>
      </c>
    </row>
    <row r="650" spans="1:11" ht="14.45" customHeight="1" x14ac:dyDescent="0.2">
      <c r="A650" s="821" t="s">
        <v>576</v>
      </c>
      <c r="B650" s="822" t="s">
        <v>577</v>
      </c>
      <c r="C650" s="825" t="s">
        <v>601</v>
      </c>
      <c r="D650" s="839" t="s">
        <v>602</v>
      </c>
      <c r="E650" s="825" t="s">
        <v>3535</v>
      </c>
      <c r="F650" s="839" t="s">
        <v>3536</v>
      </c>
      <c r="G650" s="825" t="s">
        <v>3581</v>
      </c>
      <c r="H650" s="825" t="s">
        <v>3582</v>
      </c>
      <c r="I650" s="831">
        <v>1652.8599853515625</v>
      </c>
      <c r="J650" s="831">
        <v>4</v>
      </c>
      <c r="K650" s="832">
        <v>6611.43994140625</v>
      </c>
    </row>
    <row r="651" spans="1:11" ht="14.45" customHeight="1" x14ac:dyDescent="0.2">
      <c r="A651" s="821" t="s">
        <v>576</v>
      </c>
      <c r="B651" s="822" t="s">
        <v>577</v>
      </c>
      <c r="C651" s="825" t="s">
        <v>601</v>
      </c>
      <c r="D651" s="839" t="s">
        <v>602</v>
      </c>
      <c r="E651" s="825" t="s">
        <v>3535</v>
      </c>
      <c r="F651" s="839" t="s">
        <v>3536</v>
      </c>
      <c r="G651" s="825" t="s">
        <v>3537</v>
      </c>
      <c r="H651" s="825" t="s">
        <v>3538</v>
      </c>
      <c r="I651" s="831">
        <v>10.166666666666666</v>
      </c>
      <c r="J651" s="831">
        <v>700</v>
      </c>
      <c r="K651" s="832">
        <v>7117</v>
      </c>
    </row>
    <row r="652" spans="1:11" ht="14.45" customHeight="1" x14ac:dyDescent="0.2">
      <c r="A652" s="821" t="s">
        <v>576</v>
      </c>
      <c r="B652" s="822" t="s">
        <v>577</v>
      </c>
      <c r="C652" s="825" t="s">
        <v>601</v>
      </c>
      <c r="D652" s="839" t="s">
        <v>602</v>
      </c>
      <c r="E652" s="825" t="s">
        <v>3535</v>
      </c>
      <c r="F652" s="839" t="s">
        <v>3536</v>
      </c>
      <c r="G652" s="825" t="s">
        <v>4269</v>
      </c>
      <c r="H652" s="825" t="s">
        <v>4270</v>
      </c>
      <c r="I652" s="831">
        <v>5770.490234375</v>
      </c>
      <c r="J652" s="831">
        <v>21</v>
      </c>
      <c r="K652" s="832">
        <v>121180.294921875</v>
      </c>
    </row>
    <row r="653" spans="1:11" ht="14.45" customHeight="1" x14ac:dyDescent="0.2">
      <c r="A653" s="821" t="s">
        <v>576</v>
      </c>
      <c r="B653" s="822" t="s">
        <v>577</v>
      </c>
      <c r="C653" s="825" t="s">
        <v>601</v>
      </c>
      <c r="D653" s="839" t="s">
        <v>602</v>
      </c>
      <c r="E653" s="825" t="s">
        <v>3535</v>
      </c>
      <c r="F653" s="839" t="s">
        <v>3536</v>
      </c>
      <c r="G653" s="825" t="s">
        <v>4271</v>
      </c>
      <c r="H653" s="825" t="s">
        <v>4272</v>
      </c>
      <c r="I653" s="831">
        <v>1884.8499755859375</v>
      </c>
      <c r="J653" s="831">
        <v>200</v>
      </c>
      <c r="K653" s="832">
        <v>376970</v>
      </c>
    </row>
    <row r="654" spans="1:11" ht="14.45" customHeight="1" x14ac:dyDescent="0.2">
      <c r="A654" s="821" t="s">
        <v>576</v>
      </c>
      <c r="B654" s="822" t="s">
        <v>577</v>
      </c>
      <c r="C654" s="825" t="s">
        <v>601</v>
      </c>
      <c r="D654" s="839" t="s">
        <v>602</v>
      </c>
      <c r="E654" s="825" t="s">
        <v>3535</v>
      </c>
      <c r="F654" s="839" t="s">
        <v>3536</v>
      </c>
      <c r="G654" s="825" t="s">
        <v>4273</v>
      </c>
      <c r="H654" s="825" t="s">
        <v>4274</v>
      </c>
      <c r="I654" s="831">
        <v>1403</v>
      </c>
      <c r="J654" s="831">
        <v>100</v>
      </c>
      <c r="K654" s="832">
        <v>140300</v>
      </c>
    </row>
    <row r="655" spans="1:11" ht="14.45" customHeight="1" x14ac:dyDescent="0.2">
      <c r="A655" s="821" t="s">
        <v>576</v>
      </c>
      <c r="B655" s="822" t="s">
        <v>577</v>
      </c>
      <c r="C655" s="825" t="s">
        <v>601</v>
      </c>
      <c r="D655" s="839" t="s">
        <v>602</v>
      </c>
      <c r="E655" s="825" t="s">
        <v>3535</v>
      </c>
      <c r="F655" s="839" t="s">
        <v>3536</v>
      </c>
      <c r="G655" s="825" t="s">
        <v>3539</v>
      </c>
      <c r="H655" s="825" t="s">
        <v>3540</v>
      </c>
      <c r="I655" s="831">
        <v>16.695000648498535</v>
      </c>
      <c r="J655" s="831">
        <v>350</v>
      </c>
      <c r="K655" s="832">
        <v>5843</v>
      </c>
    </row>
    <row r="656" spans="1:11" ht="14.45" customHeight="1" x14ac:dyDescent="0.2">
      <c r="A656" s="821" t="s">
        <v>576</v>
      </c>
      <c r="B656" s="822" t="s">
        <v>577</v>
      </c>
      <c r="C656" s="825" t="s">
        <v>601</v>
      </c>
      <c r="D656" s="839" t="s">
        <v>602</v>
      </c>
      <c r="E656" s="825" t="s">
        <v>3535</v>
      </c>
      <c r="F656" s="839" t="s">
        <v>3536</v>
      </c>
      <c r="G656" s="825" t="s">
        <v>4275</v>
      </c>
      <c r="H656" s="825" t="s">
        <v>4276</v>
      </c>
      <c r="I656" s="831">
        <v>1306.800048828125</v>
      </c>
      <c r="J656" s="831">
        <v>10</v>
      </c>
      <c r="K656" s="832">
        <v>13068</v>
      </c>
    </row>
    <row r="657" spans="1:11" ht="14.45" customHeight="1" x14ac:dyDescent="0.2">
      <c r="A657" s="821" t="s">
        <v>576</v>
      </c>
      <c r="B657" s="822" t="s">
        <v>577</v>
      </c>
      <c r="C657" s="825" t="s">
        <v>601</v>
      </c>
      <c r="D657" s="839" t="s">
        <v>602</v>
      </c>
      <c r="E657" s="825" t="s">
        <v>3535</v>
      </c>
      <c r="F657" s="839" t="s">
        <v>3536</v>
      </c>
      <c r="G657" s="825" t="s">
        <v>4277</v>
      </c>
      <c r="H657" s="825" t="s">
        <v>4278</v>
      </c>
      <c r="I657" s="831">
        <v>1306.800048828125</v>
      </c>
      <c r="J657" s="831">
        <v>10</v>
      </c>
      <c r="K657" s="832">
        <v>13068</v>
      </c>
    </row>
    <row r="658" spans="1:11" ht="14.45" customHeight="1" x14ac:dyDescent="0.2">
      <c r="A658" s="821" t="s">
        <v>576</v>
      </c>
      <c r="B658" s="822" t="s">
        <v>577</v>
      </c>
      <c r="C658" s="825" t="s">
        <v>601</v>
      </c>
      <c r="D658" s="839" t="s">
        <v>602</v>
      </c>
      <c r="E658" s="825" t="s">
        <v>3535</v>
      </c>
      <c r="F658" s="839" t="s">
        <v>3536</v>
      </c>
      <c r="G658" s="825" t="s">
        <v>4279</v>
      </c>
      <c r="H658" s="825" t="s">
        <v>4280</v>
      </c>
      <c r="I658" s="831">
        <v>60.5</v>
      </c>
      <c r="J658" s="831">
        <v>100</v>
      </c>
      <c r="K658" s="832">
        <v>6050</v>
      </c>
    </row>
    <row r="659" spans="1:11" ht="14.45" customHeight="1" x14ac:dyDescent="0.2">
      <c r="A659" s="821" t="s">
        <v>576</v>
      </c>
      <c r="B659" s="822" t="s">
        <v>577</v>
      </c>
      <c r="C659" s="825" t="s">
        <v>601</v>
      </c>
      <c r="D659" s="839" t="s">
        <v>602</v>
      </c>
      <c r="E659" s="825" t="s">
        <v>4281</v>
      </c>
      <c r="F659" s="839" t="s">
        <v>4282</v>
      </c>
      <c r="G659" s="825" t="s">
        <v>4283</v>
      </c>
      <c r="H659" s="825" t="s">
        <v>4284</v>
      </c>
      <c r="I659" s="831">
        <v>52.900001525878906</v>
      </c>
      <c r="J659" s="831">
        <v>216</v>
      </c>
      <c r="K659" s="832">
        <v>11426.39990234375</v>
      </c>
    </row>
    <row r="660" spans="1:11" ht="14.45" customHeight="1" x14ac:dyDescent="0.2">
      <c r="A660" s="821" t="s">
        <v>576</v>
      </c>
      <c r="B660" s="822" t="s">
        <v>577</v>
      </c>
      <c r="C660" s="825" t="s">
        <v>601</v>
      </c>
      <c r="D660" s="839" t="s">
        <v>602</v>
      </c>
      <c r="E660" s="825" t="s">
        <v>4281</v>
      </c>
      <c r="F660" s="839" t="s">
        <v>4282</v>
      </c>
      <c r="G660" s="825" t="s">
        <v>4285</v>
      </c>
      <c r="H660" s="825" t="s">
        <v>4286</v>
      </c>
      <c r="I660" s="831">
        <v>35.310001373291016</v>
      </c>
      <c r="J660" s="831">
        <v>36</v>
      </c>
      <c r="K660" s="832">
        <v>1271.1600341796875</v>
      </c>
    </row>
    <row r="661" spans="1:11" ht="14.45" customHeight="1" x14ac:dyDescent="0.2">
      <c r="A661" s="821" t="s">
        <v>576</v>
      </c>
      <c r="B661" s="822" t="s">
        <v>577</v>
      </c>
      <c r="C661" s="825" t="s">
        <v>601</v>
      </c>
      <c r="D661" s="839" t="s">
        <v>602</v>
      </c>
      <c r="E661" s="825" t="s">
        <v>4281</v>
      </c>
      <c r="F661" s="839" t="s">
        <v>4282</v>
      </c>
      <c r="G661" s="825" t="s">
        <v>4287</v>
      </c>
      <c r="H661" s="825" t="s">
        <v>4288</v>
      </c>
      <c r="I661" s="831">
        <v>35.069999694824219</v>
      </c>
      <c r="J661" s="831">
        <v>36</v>
      </c>
      <c r="K661" s="832">
        <v>1262.52001953125</v>
      </c>
    </row>
    <row r="662" spans="1:11" ht="14.45" customHeight="1" x14ac:dyDescent="0.2">
      <c r="A662" s="821" t="s">
        <v>576</v>
      </c>
      <c r="B662" s="822" t="s">
        <v>577</v>
      </c>
      <c r="C662" s="825" t="s">
        <v>601</v>
      </c>
      <c r="D662" s="839" t="s">
        <v>602</v>
      </c>
      <c r="E662" s="825" t="s">
        <v>4281</v>
      </c>
      <c r="F662" s="839" t="s">
        <v>4282</v>
      </c>
      <c r="G662" s="825" t="s">
        <v>4289</v>
      </c>
      <c r="H662" s="825" t="s">
        <v>4290</v>
      </c>
      <c r="I662" s="831">
        <v>28.059999465942383</v>
      </c>
      <c r="J662" s="831">
        <v>36</v>
      </c>
      <c r="K662" s="832">
        <v>1010.1599731445313</v>
      </c>
    </row>
    <row r="663" spans="1:11" ht="14.45" customHeight="1" x14ac:dyDescent="0.2">
      <c r="A663" s="821" t="s">
        <v>576</v>
      </c>
      <c r="B663" s="822" t="s">
        <v>577</v>
      </c>
      <c r="C663" s="825" t="s">
        <v>601</v>
      </c>
      <c r="D663" s="839" t="s">
        <v>602</v>
      </c>
      <c r="E663" s="825" t="s">
        <v>4281</v>
      </c>
      <c r="F663" s="839" t="s">
        <v>4282</v>
      </c>
      <c r="G663" s="825" t="s">
        <v>4291</v>
      </c>
      <c r="H663" s="825" t="s">
        <v>4292</v>
      </c>
      <c r="I663" s="831">
        <v>753.72998046875</v>
      </c>
      <c r="J663" s="831">
        <v>12</v>
      </c>
      <c r="K663" s="832">
        <v>9044.7998046875</v>
      </c>
    </row>
    <row r="664" spans="1:11" ht="14.45" customHeight="1" x14ac:dyDescent="0.2">
      <c r="A664" s="821" t="s">
        <v>576</v>
      </c>
      <c r="B664" s="822" t="s">
        <v>577</v>
      </c>
      <c r="C664" s="825" t="s">
        <v>601</v>
      </c>
      <c r="D664" s="839" t="s">
        <v>602</v>
      </c>
      <c r="E664" s="825" t="s">
        <v>4281</v>
      </c>
      <c r="F664" s="839" t="s">
        <v>4282</v>
      </c>
      <c r="G664" s="825" t="s">
        <v>4293</v>
      </c>
      <c r="H664" s="825" t="s">
        <v>4294</v>
      </c>
      <c r="I664" s="831">
        <v>47.75</v>
      </c>
      <c r="J664" s="831">
        <v>72</v>
      </c>
      <c r="K664" s="832">
        <v>3438.330078125</v>
      </c>
    </row>
    <row r="665" spans="1:11" ht="14.45" customHeight="1" x14ac:dyDescent="0.2">
      <c r="A665" s="821" t="s">
        <v>576</v>
      </c>
      <c r="B665" s="822" t="s">
        <v>577</v>
      </c>
      <c r="C665" s="825" t="s">
        <v>601</v>
      </c>
      <c r="D665" s="839" t="s">
        <v>602</v>
      </c>
      <c r="E665" s="825" t="s">
        <v>4281</v>
      </c>
      <c r="F665" s="839" t="s">
        <v>4282</v>
      </c>
      <c r="G665" s="825" t="s">
        <v>4295</v>
      </c>
      <c r="H665" s="825" t="s">
        <v>4296</v>
      </c>
      <c r="I665" s="831">
        <v>67.849998474121094</v>
      </c>
      <c r="J665" s="831">
        <v>504</v>
      </c>
      <c r="K665" s="832">
        <v>34196.400390625</v>
      </c>
    </row>
    <row r="666" spans="1:11" ht="14.45" customHeight="1" x14ac:dyDescent="0.2">
      <c r="A666" s="821" t="s">
        <v>576</v>
      </c>
      <c r="B666" s="822" t="s">
        <v>577</v>
      </c>
      <c r="C666" s="825" t="s">
        <v>601</v>
      </c>
      <c r="D666" s="839" t="s">
        <v>602</v>
      </c>
      <c r="E666" s="825" t="s">
        <v>4281</v>
      </c>
      <c r="F666" s="839" t="s">
        <v>4282</v>
      </c>
      <c r="G666" s="825" t="s">
        <v>4297</v>
      </c>
      <c r="H666" s="825" t="s">
        <v>4298</v>
      </c>
      <c r="I666" s="831">
        <v>69</v>
      </c>
      <c r="J666" s="831">
        <v>72</v>
      </c>
      <c r="K666" s="832">
        <v>4968</v>
      </c>
    </row>
    <row r="667" spans="1:11" ht="14.45" customHeight="1" x14ac:dyDescent="0.2">
      <c r="A667" s="821" t="s">
        <v>576</v>
      </c>
      <c r="B667" s="822" t="s">
        <v>577</v>
      </c>
      <c r="C667" s="825" t="s">
        <v>601</v>
      </c>
      <c r="D667" s="839" t="s">
        <v>602</v>
      </c>
      <c r="E667" s="825" t="s">
        <v>4281</v>
      </c>
      <c r="F667" s="839" t="s">
        <v>4282</v>
      </c>
      <c r="G667" s="825" t="s">
        <v>4299</v>
      </c>
      <c r="H667" s="825" t="s">
        <v>4300</v>
      </c>
      <c r="I667" s="831">
        <v>65.550003051757813</v>
      </c>
      <c r="J667" s="831">
        <v>108</v>
      </c>
      <c r="K667" s="832">
        <v>7079.400146484375</v>
      </c>
    </row>
    <row r="668" spans="1:11" ht="14.45" customHeight="1" x14ac:dyDescent="0.2">
      <c r="A668" s="821" t="s">
        <v>576</v>
      </c>
      <c r="B668" s="822" t="s">
        <v>577</v>
      </c>
      <c r="C668" s="825" t="s">
        <v>601</v>
      </c>
      <c r="D668" s="839" t="s">
        <v>602</v>
      </c>
      <c r="E668" s="825" t="s">
        <v>4281</v>
      </c>
      <c r="F668" s="839" t="s">
        <v>4282</v>
      </c>
      <c r="G668" s="825" t="s">
        <v>4301</v>
      </c>
      <c r="H668" s="825" t="s">
        <v>4302</v>
      </c>
      <c r="I668" s="831">
        <v>69</v>
      </c>
      <c r="J668" s="831">
        <v>360</v>
      </c>
      <c r="K668" s="832">
        <v>24840</v>
      </c>
    </row>
    <row r="669" spans="1:11" ht="14.45" customHeight="1" x14ac:dyDescent="0.2">
      <c r="A669" s="821" t="s">
        <v>576</v>
      </c>
      <c r="B669" s="822" t="s">
        <v>577</v>
      </c>
      <c r="C669" s="825" t="s">
        <v>601</v>
      </c>
      <c r="D669" s="839" t="s">
        <v>602</v>
      </c>
      <c r="E669" s="825" t="s">
        <v>4281</v>
      </c>
      <c r="F669" s="839" t="s">
        <v>4282</v>
      </c>
      <c r="G669" s="825" t="s">
        <v>4303</v>
      </c>
      <c r="H669" s="825" t="s">
        <v>4304</v>
      </c>
      <c r="I669" s="831">
        <v>69</v>
      </c>
      <c r="J669" s="831">
        <v>108</v>
      </c>
      <c r="K669" s="832">
        <v>7452</v>
      </c>
    </row>
    <row r="670" spans="1:11" ht="14.45" customHeight="1" x14ac:dyDescent="0.2">
      <c r="A670" s="821" t="s">
        <v>576</v>
      </c>
      <c r="B670" s="822" t="s">
        <v>577</v>
      </c>
      <c r="C670" s="825" t="s">
        <v>601</v>
      </c>
      <c r="D670" s="839" t="s">
        <v>602</v>
      </c>
      <c r="E670" s="825" t="s">
        <v>4281</v>
      </c>
      <c r="F670" s="839" t="s">
        <v>4282</v>
      </c>
      <c r="G670" s="825" t="s">
        <v>4305</v>
      </c>
      <c r="H670" s="825" t="s">
        <v>4306</v>
      </c>
      <c r="I670" s="831">
        <v>42.549999237060547</v>
      </c>
      <c r="J670" s="831">
        <v>600</v>
      </c>
      <c r="K670" s="832">
        <v>25530</v>
      </c>
    </row>
    <row r="671" spans="1:11" ht="14.45" customHeight="1" x14ac:dyDescent="0.2">
      <c r="A671" s="821" t="s">
        <v>576</v>
      </c>
      <c r="B671" s="822" t="s">
        <v>577</v>
      </c>
      <c r="C671" s="825" t="s">
        <v>601</v>
      </c>
      <c r="D671" s="839" t="s">
        <v>602</v>
      </c>
      <c r="E671" s="825" t="s">
        <v>4281</v>
      </c>
      <c r="F671" s="839" t="s">
        <v>4282</v>
      </c>
      <c r="G671" s="825" t="s">
        <v>4307</v>
      </c>
      <c r="H671" s="825" t="s">
        <v>4308</v>
      </c>
      <c r="I671" s="831">
        <v>33.349998474121094</v>
      </c>
      <c r="J671" s="831">
        <v>720</v>
      </c>
      <c r="K671" s="832">
        <v>24012</v>
      </c>
    </row>
    <row r="672" spans="1:11" ht="14.45" customHeight="1" x14ac:dyDescent="0.2">
      <c r="A672" s="821" t="s">
        <v>576</v>
      </c>
      <c r="B672" s="822" t="s">
        <v>577</v>
      </c>
      <c r="C672" s="825" t="s">
        <v>601</v>
      </c>
      <c r="D672" s="839" t="s">
        <v>602</v>
      </c>
      <c r="E672" s="825" t="s">
        <v>4281</v>
      </c>
      <c r="F672" s="839" t="s">
        <v>4282</v>
      </c>
      <c r="G672" s="825" t="s">
        <v>4309</v>
      </c>
      <c r="H672" s="825" t="s">
        <v>4310</v>
      </c>
      <c r="I672" s="831">
        <v>52.900001525878906</v>
      </c>
      <c r="J672" s="831">
        <v>984</v>
      </c>
      <c r="K672" s="832">
        <v>52053.599609375</v>
      </c>
    </row>
    <row r="673" spans="1:11" ht="14.45" customHeight="1" x14ac:dyDescent="0.2">
      <c r="A673" s="821" t="s">
        <v>576</v>
      </c>
      <c r="B673" s="822" t="s">
        <v>577</v>
      </c>
      <c r="C673" s="825" t="s">
        <v>601</v>
      </c>
      <c r="D673" s="839" t="s">
        <v>602</v>
      </c>
      <c r="E673" s="825" t="s">
        <v>4281</v>
      </c>
      <c r="F673" s="839" t="s">
        <v>4282</v>
      </c>
      <c r="G673" s="825" t="s">
        <v>4311</v>
      </c>
      <c r="H673" s="825" t="s">
        <v>4312</v>
      </c>
      <c r="I673" s="831">
        <v>513.91998291015625</v>
      </c>
      <c r="J673" s="831">
        <v>12</v>
      </c>
      <c r="K673" s="832">
        <v>6167</v>
      </c>
    </row>
    <row r="674" spans="1:11" ht="14.45" customHeight="1" x14ac:dyDescent="0.2">
      <c r="A674" s="821" t="s">
        <v>576</v>
      </c>
      <c r="B674" s="822" t="s">
        <v>577</v>
      </c>
      <c r="C674" s="825" t="s">
        <v>601</v>
      </c>
      <c r="D674" s="839" t="s">
        <v>602</v>
      </c>
      <c r="E674" s="825" t="s">
        <v>4281</v>
      </c>
      <c r="F674" s="839" t="s">
        <v>4282</v>
      </c>
      <c r="G674" s="825" t="s">
        <v>4313</v>
      </c>
      <c r="H674" s="825" t="s">
        <v>4314</v>
      </c>
      <c r="I674" s="831">
        <v>376.48001098632813</v>
      </c>
      <c r="J674" s="831">
        <v>48</v>
      </c>
      <c r="K674" s="832">
        <v>18071.099609375</v>
      </c>
    </row>
    <row r="675" spans="1:11" ht="14.45" customHeight="1" x14ac:dyDescent="0.2">
      <c r="A675" s="821" t="s">
        <v>576</v>
      </c>
      <c r="B675" s="822" t="s">
        <v>577</v>
      </c>
      <c r="C675" s="825" t="s">
        <v>601</v>
      </c>
      <c r="D675" s="839" t="s">
        <v>602</v>
      </c>
      <c r="E675" s="825" t="s">
        <v>4281</v>
      </c>
      <c r="F675" s="839" t="s">
        <v>4282</v>
      </c>
      <c r="G675" s="825" t="s">
        <v>4315</v>
      </c>
      <c r="H675" s="825" t="s">
        <v>4316</v>
      </c>
      <c r="I675" s="831">
        <v>330.47000122070313</v>
      </c>
      <c r="J675" s="831">
        <v>72</v>
      </c>
      <c r="K675" s="832">
        <v>23793.6298828125</v>
      </c>
    </row>
    <row r="676" spans="1:11" ht="14.45" customHeight="1" x14ac:dyDescent="0.2">
      <c r="A676" s="821" t="s">
        <v>576</v>
      </c>
      <c r="B676" s="822" t="s">
        <v>577</v>
      </c>
      <c r="C676" s="825" t="s">
        <v>601</v>
      </c>
      <c r="D676" s="839" t="s">
        <v>602</v>
      </c>
      <c r="E676" s="825" t="s">
        <v>4281</v>
      </c>
      <c r="F676" s="839" t="s">
        <v>4282</v>
      </c>
      <c r="G676" s="825" t="s">
        <v>4317</v>
      </c>
      <c r="H676" s="825" t="s">
        <v>4318</v>
      </c>
      <c r="I676" s="831">
        <v>39.740001678466797</v>
      </c>
      <c r="J676" s="831">
        <v>360</v>
      </c>
      <c r="K676" s="832">
        <v>14306.159912109375</v>
      </c>
    </row>
    <row r="677" spans="1:11" ht="14.45" customHeight="1" x14ac:dyDescent="0.2">
      <c r="A677" s="821" t="s">
        <v>576</v>
      </c>
      <c r="B677" s="822" t="s">
        <v>577</v>
      </c>
      <c r="C677" s="825" t="s">
        <v>601</v>
      </c>
      <c r="D677" s="839" t="s">
        <v>602</v>
      </c>
      <c r="E677" s="825" t="s">
        <v>4281</v>
      </c>
      <c r="F677" s="839" t="s">
        <v>4282</v>
      </c>
      <c r="G677" s="825" t="s">
        <v>4319</v>
      </c>
      <c r="H677" s="825" t="s">
        <v>4320</v>
      </c>
      <c r="I677" s="831">
        <v>28.860000610351563</v>
      </c>
      <c r="J677" s="831">
        <v>216</v>
      </c>
      <c r="K677" s="832">
        <v>6233.889892578125</v>
      </c>
    </row>
    <row r="678" spans="1:11" ht="14.45" customHeight="1" x14ac:dyDescent="0.2">
      <c r="A678" s="821" t="s">
        <v>576</v>
      </c>
      <c r="B678" s="822" t="s">
        <v>577</v>
      </c>
      <c r="C678" s="825" t="s">
        <v>601</v>
      </c>
      <c r="D678" s="839" t="s">
        <v>602</v>
      </c>
      <c r="E678" s="825" t="s">
        <v>4281</v>
      </c>
      <c r="F678" s="839" t="s">
        <v>4282</v>
      </c>
      <c r="G678" s="825" t="s">
        <v>4321</v>
      </c>
      <c r="H678" s="825" t="s">
        <v>4322</v>
      </c>
      <c r="I678" s="831">
        <v>42.509998321533203</v>
      </c>
      <c r="J678" s="831">
        <v>108</v>
      </c>
      <c r="K678" s="832">
        <v>4590.920166015625</v>
      </c>
    </row>
    <row r="679" spans="1:11" ht="14.45" customHeight="1" x14ac:dyDescent="0.2">
      <c r="A679" s="821" t="s">
        <v>576</v>
      </c>
      <c r="B679" s="822" t="s">
        <v>577</v>
      </c>
      <c r="C679" s="825" t="s">
        <v>601</v>
      </c>
      <c r="D679" s="839" t="s">
        <v>602</v>
      </c>
      <c r="E679" s="825" t="s">
        <v>4281</v>
      </c>
      <c r="F679" s="839" t="s">
        <v>4282</v>
      </c>
      <c r="G679" s="825" t="s">
        <v>4323</v>
      </c>
      <c r="H679" s="825" t="s">
        <v>4324</v>
      </c>
      <c r="I679" s="831">
        <v>56.031665802001953</v>
      </c>
      <c r="J679" s="831">
        <v>612</v>
      </c>
      <c r="K679" s="832">
        <v>34292.650146484375</v>
      </c>
    </row>
    <row r="680" spans="1:11" ht="14.45" customHeight="1" x14ac:dyDescent="0.2">
      <c r="A680" s="821" t="s">
        <v>576</v>
      </c>
      <c r="B680" s="822" t="s">
        <v>577</v>
      </c>
      <c r="C680" s="825" t="s">
        <v>601</v>
      </c>
      <c r="D680" s="839" t="s">
        <v>602</v>
      </c>
      <c r="E680" s="825" t="s">
        <v>4281</v>
      </c>
      <c r="F680" s="839" t="s">
        <v>4282</v>
      </c>
      <c r="G680" s="825" t="s">
        <v>4325</v>
      </c>
      <c r="H680" s="825" t="s">
        <v>4326</v>
      </c>
      <c r="I680" s="831">
        <v>78.480003356933594</v>
      </c>
      <c r="J680" s="831">
        <v>72</v>
      </c>
      <c r="K680" s="832">
        <v>5650.64013671875</v>
      </c>
    </row>
    <row r="681" spans="1:11" ht="14.45" customHeight="1" x14ac:dyDescent="0.2">
      <c r="A681" s="821" t="s">
        <v>576</v>
      </c>
      <c r="B681" s="822" t="s">
        <v>577</v>
      </c>
      <c r="C681" s="825" t="s">
        <v>601</v>
      </c>
      <c r="D681" s="839" t="s">
        <v>602</v>
      </c>
      <c r="E681" s="825" t="s">
        <v>4281</v>
      </c>
      <c r="F681" s="839" t="s">
        <v>4282</v>
      </c>
      <c r="G681" s="825" t="s">
        <v>4327</v>
      </c>
      <c r="H681" s="825" t="s">
        <v>4328</v>
      </c>
      <c r="I681" s="831">
        <v>90.636665344238281</v>
      </c>
      <c r="J681" s="831">
        <v>180</v>
      </c>
      <c r="K681" s="832">
        <v>16314.47998046875</v>
      </c>
    </row>
    <row r="682" spans="1:11" ht="14.45" customHeight="1" x14ac:dyDescent="0.2">
      <c r="A682" s="821" t="s">
        <v>576</v>
      </c>
      <c r="B682" s="822" t="s">
        <v>577</v>
      </c>
      <c r="C682" s="825" t="s">
        <v>601</v>
      </c>
      <c r="D682" s="839" t="s">
        <v>602</v>
      </c>
      <c r="E682" s="825" t="s">
        <v>4281</v>
      </c>
      <c r="F682" s="839" t="s">
        <v>4282</v>
      </c>
      <c r="G682" s="825" t="s">
        <v>4329</v>
      </c>
      <c r="H682" s="825" t="s">
        <v>4330</v>
      </c>
      <c r="I682" s="831">
        <v>76.44000244140625</v>
      </c>
      <c r="J682" s="831">
        <v>36</v>
      </c>
      <c r="K682" s="832">
        <v>2751.840087890625</v>
      </c>
    </row>
    <row r="683" spans="1:11" ht="14.45" customHeight="1" x14ac:dyDescent="0.2">
      <c r="A683" s="821" t="s">
        <v>576</v>
      </c>
      <c r="B683" s="822" t="s">
        <v>577</v>
      </c>
      <c r="C683" s="825" t="s">
        <v>601</v>
      </c>
      <c r="D683" s="839" t="s">
        <v>602</v>
      </c>
      <c r="E683" s="825" t="s">
        <v>4281</v>
      </c>
      <c r="F683" s="839" t="s">
        <v>4282</v>
      </c>
      <c r="G683" s="825" t="s">
        <v>4331</v>
      </c>
      <c r="H683" s="825" t="s">
        <v>4332</v>
      </c>
      <c r="I683" s="831">
        <v>845.84665934244788</v>
      </c>
      <c r="J683" s="831">
        <v>36</v>
      </c>
      <c r="K683" s="832">
        <v>30450.4306640625</v>
      </c>
    </row>
    <row r="684" spans="1:11" ht="14.45" customHeight="1" x14ac:dyDescent="0.2">
      <c r="A684" s="821" t="s">
        <v>576</v>
      </c>
      <c r="B684" s="822" t="s">
        <v>577</v>
      </c>
      <c r="C684" s="825" t="s">
        <v>601</v>
      </c>
      <c r="D684" s="839" t="s">
        <v>602</v>
      </c>
      <c r="E684" s="825" t="s">
        <v>4281</v>
      </c>
      <c r="F684" s="839" t="s">
        <v>4282</v>
      </c>
      <c r="G684" s="825" t="s">
        <v>4333</v>
      </c>
      <c r="H684" s="825" t="s">
        <v>4334</v>
      </c>
      <c r="I684" s="831">
        <v>153.47000122070313</v>
      </c>
      <c r="J684" s="831">
        <v>444</v>
      </c>
      <c r="K684" s="832">
        <v>68139.56982421875</v>
      </c>
    </row>
    <row r="685" spans="1:11" ht="14.45" customHeight="1" x14ac:dyDescent="0.2">
      <c r="A685" s="821" t="s">
        <v>576</v>
      </c>
      <c r="B685" s="822" t="s">
        <v>577</v>
      </c>
      <c r="C685" s="825" t="s">
        <v>601</v>
      </c>
      <c r="D685" s="839" t="s">
        <v>602</v>
      </c>
      <c r="E685" s="825" t="s">
        <v>4281</v>
      </c>
      <c r="F685" s="839" t="s">
        <v>4282</v>
      </c>
      <c r="G685" s="825" t="s">
        <v>4335</v>
      </c>
      <c r="H685" s="825" t="s">
        <v>4336</v>
      </c>
      <c r="I685" s="831">
        <v>131.96000671386719</v>
      </c>
      <c r="J685" s="831">
        <v>216</v>
      </c>
      <c r="K685" s="832">
        <v>28503.81005859375</v>
      </c>
    </row>
    <row r="686" spans="1:11" ht="14.45" customHeight="1" x14ac:dyDescent="0.2">
      <c r="A686" s="821" t="s">
        <v>576</v>
      </c>
      <c r="B686" s="822" t="s">
        <v>577</v>
      </c>
      <c r="C686" s="825" t="s">
        <v>601</v>
      </c>
      <c r="D686" s="839" t="s">
        <v>602</v>
      </c>
      <c r="E686" s="825" t="s">
        <v>4281</v>
      </c>
      <c r="F686" s="839" t="s">
        <v>4282</v>
      </c>
      <c r="G686" s="825" t="s">
        <v>4337</v>
      </c>
      <c r="H686" s="825" t="s">
        <v>4338</v>
      </c>
      <c r="I686" s="831">
        <v>167.14999389648438</v>
      </c>
      <c r="J686" s="831">
        <v>12</v>
      </c>
      <c r="K686" s="832">
        <v>2005.8299560546875</v>
      </c>
    </row>
    <row r="687" spans="1:11" ht="14.45" customHeight="1" x14ac:dyDescent="0.2">
      <c r="A687" s="821" t="s">
        <v>576</v>
      </c>
      <c r="B687" s="822" t="s">
        <v>577</v>
      </c>
      <c r="C687" s="825" t="s">
        <v>601</v>
      </c>
      <c r="D687" s="839" t="s">
        <v>602</v>
      </c>
      <c r="E687" s="825" t="s">
        <v>4281</v>
      </c>
      <c r="F687" s="839" t="s">
        <v>4282</v>
      </c>
      <c r="G687" s="825" t="s">
        <v>4339</v>
      </c>
      <c r="H687" s="825" t="s">
        <v>4340</v>
      </c>
      <c r="I687" s="831">
        <v>164.22000122070313</v>
      </c>
      <c r="J687" s="831">
        <v>36</v>
      </c>
      <c r="K687" s="832">
        <v>5911.919921875</v>
      </c>
    </row>
    <row r="688" spans="1:11" ht="14.45" customHeight="1" x14ac:dyDescent="0.2">
      <c r="A688" s="821" t="s">
        <v>576</v>
      </c>
      <c r="B688" s="822" t="s">
        <v>577</v>
      </c>
      <c r="C688" s="825" t="s">
        <v>601</v>
      </c>
      <c r="D688" s="839" t="s">
        <v>602</v>
      </c>
      <c r="E688" s="825" t="s">
        <v>4281</v>
      </c>
      <c r="F688" s="839" t="s">
        <v>4282</v>
      </c>
      <c r="G688" s="825" t="s">
        <v>4341</v>
      </c>
      <c r="H688" s="825" t="s">
        <v>4342</v>
      </c>
      <c r="I688" s="831">
        <v>157.3800048828125</v>
      </c>
      <c r="J688" s="831">
        <v>96</v>
      </c>
      <c r="K688" s="832">
        <v>15108.23974609375</v>
      </c>
    </row>
    <row r="689" spans="1:11" ht="14.45" customHeight="1" x14ac:dyDescent="0.2">
      <c r="A689" s="821" t="s">
        <v>576</v>
      </c>
      <c r="B689" s="822" t="s">
        <v>577</v>
      </c>
      <c r="C689" s="825" t="s">
        <v>601</v>
      </c>
      <c r="D689" s="839" t="s">
        <v>602</v>
      </c>
      <c r="E689" s="825" t="s">
        <v>4281</v>
      </c>
      <c r="F689" s="839" t="s">
        <v>4282</v>
      </c>
      <c r="G689" s="825" t="s">
        <v>4343</v>
      </c>
      <c r="H689" s="825" t="s">
        <v>4344</v>
      </c>
      <c r="I689" s="831">
        <v>134.89999389648438</v>
      </c>
      <c r="J689" s="831">
        <v>276</v>
      </c>
      <c r="K689" s="832">
        <v>37231.32080078125</v>
      </c>
    </row>
    <row r="690" spans="1:11" ht="14.45" customHeight="1" x14ac:dyDescent="0.2">
      <c r="A690" s="821" t="s">
        <v>576</v>
      </c>
      <c r="B690" s="822" t="s">
        <v>577</v>
      </c>
      <c r="C690" s="825" t="s">
        <v>601</v>
      </c>
      <c r="D690" s="839" t="s">
        <v>602</v>
      </c>
      <c r="E690" s="825" t="s">
        <v>4281</v>
      </c>
      <c r="F690" s="839" t="s">
        <v>4282</v>
      </c>
      <c r="G690" s="825" t="s">
        <v>4345</v>
      </c>
      <c r="H690" s="825" t="s">
        <v>4346</v>
      </c>
      <c r="I690" s="831">
        <v>139.77999877929688</v>
      </c>
      <c r="J690" s="831">
        <v>72</v>
      </c>
      <c r="K690" s="832">
        <v>10064.33984375</v>
      </c>
    </row>
    <row r="691" spans="1:11" ht="14.45" customHeight="1" x14ac:dyDescent="0.2">
      <c r="A691" s="821" t="s">
        <v>576</v>
      </c>
      <c r="B691" s="822" t="s">
        <v>577</v>
      </c>
      <c r="C691" s="825" t="s">
        <v>601</v>
      </c>
      <c r="D691" s="839" t="s">
        <v>602</v>
      </c>
      <c r="E691" s="825" t="s">
        <v>4281</v>
      </c>
      <c r="F691" s="839" t="s">
        <v>4282</v>
      </c>
      <c r="G691" s="825" t="s">
        <v>4347</v>
      </c>
      <c r="H691" s="825" t="s">
        <v>4348</v>
      </c>
      <c r="I691" s="831">
        <v>210.16333516438803</v>
      </c>
      <c r="J691" s="831">
        <v>48</v>
      </c>
      <c r="K691" s="832">
        <v>10087.7998046875</v>
      </c>
    </row>
    <row r="692" spans="1:11" ht="14.45" customHeight="1" x14ac:dyDescent="0.2">
      <c r="A692" s="821" t="s">
        <v>576</v>
      </c>
      <c r="B692" s="822" t="s">
        <v>577</v>
      </c>
      <c r="C692" s="825" t="s">
        <v>601</v>
      </c>
      <c r="D692" s="839" t="s">
        <v>602</v>
      </c>
      <c r="E692" s="825" t="s">
        <v>4281</v>
      </c>
      <c r="F692" s="839" t="s">
        <v>4282</v>
      </c>
      <c r="G692" s="825" t="s">
        <v>4349</v>
      </c>
      <c r="H692" s="825" t="s">
        <v>4350</v>
      </c>
      <c r="I692" s="831">
        <v>210.16000366210938</v>
      </c>
      <c r="J692" s="831">
        <v>12</v>
      </c>
      <c r="K692" s="832">
        <v>2521.949951171875</v>
      </c>
    </row>
    <row r="693" spans="1:11" ht="14.45" customHeight="1" x14ac:dyDescent="0.2">
      <c r="A693" s="821" t="s">
        <v>576</v>
      </c>
      <c r="B693" s="822" t="s">
        <v>577</v>
      </c>
      <c r="C693" s="825" t="s">
        <v>601</v>
      </c>
      <c r="D693" s="839" t="s">
        <v>602</v>
      </c>
      <c r="E693" s="825" t="s">
        <v>4281</v>
      </c>
      <c r="F693" s="839" t="s">
        <v>4282</v>
      </c>
      <c r="G693" s="825" t="s">
        <v>4351</v>
      </c>
      <c r="H693" s="825" t="s">
        <v>4352</v>
      </c>
      <c r="I693" s="831">
        <v>258.05999755859375</v>
      </c>
      <c r="J693" s="831">
        <v>12</v>
      </c>
      <c r="K693" s="832">
        <v>3096.719970703125</v>
      </c>
    </row>
    <row r="694" spans="1:11" ht="14.45" customHeight="1" x14ac:dyDescent="0.2">
      <c r="A694" s="821" t="s">
        <v>576</v>
      </c>
      <c r="B694" s="822" t="s">
        <v>577</v>
      </c>
      <c r="C694" s="825" t="s">
        <v>601</v>
      </c>
      <c r="D694" s="839" t="s">
        <v>602</v>
      </c>
      <c r="E694" s="825" t="s">
        <v>4281</v>
      </c>
      <c r="F694" s="839" t="s">
        <v>4282</v>
      </c>
      <c r="G694" s="825" t="s">
        <v>4353</v>
      </c>
      <c r="H694" s="825" t="s">
        <v>4354</v>
      </c>
      <c r="I694" s="831">
        <v>133.91857038225447</v>
      </c>
      <c r="J694" s="831">
        <v>360</v>
      </c>
      <c r="K694" s="832">
        <v>48210.298828125</v>
      </c>
    </row>
    <row r="695" spans="1:11" ht="14.45" customHeight="1" x14ac:dyDescent="0.2">
      <c r="A695" s="821" t="s">
        <v>576</v>
      </c>
      <c r="B695" s="822" t="s">
        <v>577</v>
      </c>
      <c r="C695" s="825" t="s">
        <v>601</v>
      </c>
      <c r="D695" s="839" t="s">
        <v>602</v>
      </c>
      <c r="E695" s="825" t="s">
        <v>4281</v>
      </c>
      <c r="F695" s="839" t="s">
        <v>4282</v>
      </c>
      <c r="G695" s="825" t="s">
        <v>4355</v>
      </c>
      <c r="H695" s="825" t="s">
        <v>4356</v>
      </c>
      <c r="I695" s="831">
        <v>297.16000366210938</v>
      </c>
      <c r="J695" s="831">
        <v>576</v>
      </c>
      <c r="K695" s="832">
        <v>171164.15625</v>
      </c>
    </row>
    <row r="696" spans="1:11" ht="14.45" customHeight="1" x14ac:dyDescent="0.2">
      <c r="A696" s="821" t="s">
        <v>576</v>
      </c>
      <c r="B696" s="822" t="s">
        <v>577</v>
      </c>
      <c r="C696" s="825" t="s">
        <v>601</v>
      </c>
      <c r="D696" s="839" t="s">
        <v>602</v>
      </c>
      <c r="E696" s="825" t="s">
        <v>4281</v>
      </c>
      <c r="F696" s="839" t="s">
        <v>4282</v>
      </c>
      <c r="G696" s="825" t="s">
        <v>4357</v>
      </c>
      <c r="H696" s="825" t="s">
        <v>4358</v>
      </c>
      <c r="I696" s="831">
        <v>639.28997802734375</v>
      </c>
      <c r="J696" s="831">
        <v>36</v>
      </c>
      <c r="K696" s="832">
        <v>23014.259765625</v>
      </c>
    </row>
    <row r="697" spans="1:11" ht="14.45" customHeight="1" x14ac:dyDescent="0.2">
      <c r="A697" s="821" t="s">
        <v>576</v>
      </c>
      <c r="B697" s="822" t="s">
        <v>577</v>
      </c>
      <c r="C697" s="825" t="s">
        <v>601</v>
      </c>
      <c r="D697" s="839" t="s">
        <v>602</v>
      </c>
      <c r="E697" s="825" t="s">
        <v>4281</v>
      </c>
      <c r="F697" s="839" t="s">
        <v>4282</v>
      </c>
      <c r="G697" s="825" t="s">
        <v>4359</v>
      </c>
      <c r="H697" s="825" t="s">
        <v>4360</v>
      </c>
      <c r="I697" s="831">
        <v>241.44000244140625</v>
      </c>
      <c r="J697" s="831">
        <v>36</v>
      </c>
      <c r="K697" s="832">
        <v>8691.9296875</v>
      </c>
    </row>
    <row r="698" spans="1:11" ht="14.45" customHeight="1" x14ac:dyDescent="0.2">
      <c r="A698" s="821" t="s">
        <v>576</v>
      </c>
      <c r="B698" s="822" t="s">
        <v>577</v>
      </c>
      <c r="C698" s="825" t="s">
        <v>601</v>
      </c>
      <c r="D698" s="839" t="s">
        <v>602</v>
      </c>
      <c r="E698" s="825" t="s">
        <v>4281</v>
      </c>
      <c r="F698" s="839" t="s">
        <v>4282</v>
      </c>
      <c r="G698" s="825" t="s">
        <v>4361</v>
      </c>
      <c r="H698" s="825" t="s">
        <v>4362</v>
      </c>
      <c r="I698" s="831">
        <v>250.72999572753906</v>
      </c>
      <c r="J698" s="831">
        <v>108</v>
      </c>
      <c r="K698" s="832">
        <v>27078.720703125</v>
      </c>
    </row>
    <row r="699" spans="1:11" ht="14.45" customHeight="1" x14ac:dyDescent="0.2">
      <c r="A699" s="821" t="s">
        <v>576</v>
      </c>
      <c r="B699" s="822" t="s">
        <v>577</v>
      </c>
      <c r="C699" s="825" t="s">
        <v>601</v>
      </c>
      <c r="D699" s="839" t="s">
        <v>602</v>
      </c>
      <c r="E699" s="825" t="s">
        <v>4281</v>
      </c>
      <c r="F699" s="839" t="s">
        <v>4282</v>
      </c>
      <c r="G699" s="825" t="s">
        <v>4363</v>
      </c>
      <c r="H699" s="825" t="s">
        <v>4364</v>
      </c>
      <c r="I699" s="831">
        <v>276.6300048828125</v>
      </c>
      <c r="J699" s="831">
        <v>108</v>
      </c>
      <c r="K699" s="832">
        <v>29876.21875</v>
      </c>
    </row>
    <row r="700" spans="1:11" ht="14.45" customHeight="1" x14ac:dyDescent="0.2">
      <c r="A700" s="821" t="s">
        <v>576</v>
      </c>
      <c r="B700" s="822" t="s">
        <v>577</v>
      </c>
      <c r="C700" s="825" t="s">
        <v>601</v>
      </c>
      <c r="D700" s="839" t="s">
        <v>602</v>
      </c>
      <c r="E700" s="825" t="s">
        <v>4281</v>
      </c>
      <c r="F700" s="839" t="s">
        <v>4282</v>
      </c>
      <c r="G700" s="825" t="s">
        <v>4365</v>
      </c>
      <c r="H700" s="825" t="s">
        <v>4366</v>
      </c>
      <c r="I700" s="831">
        <v>951.04998779296875</v>
      </c>
      <c r="J700" s="831">
        <v>24</v>
      </c>
      <c r="K700" s="832">
        <v>22825.19921875</v>
      </c>
    </row>
    <row r="701" spans="1:11" ht="14.45" customHeight="1" x14ac:dyDescent="0.2">
      <c r="A701" s="821" t="s">
        <v>576</v>
      </c>
      <c r="B701" s="822" t="s">
        <v>577</v>
      </c>
      <c r="C701" s="825" t="s">
        <v>601</v>
      </c>
      <c r="D701" s="839" t="s">
        <v>602</v>
      </c>
      <c r="E701" s="825" t="s">
        <v>4281</v>
      </c>
      <c r="F701" s="839" t="s">
        <v>4282</v>
      </c>
      <c r="G701" s="825" t="s">
        <v>4367</v>
      </c>
      <c r="H701" s="825" t="s">
        <v>4368</v>
      </c>
      <c r="I701" s="831">
        <v>854.43499755859375</v>
      </c>
      <c r="J701" s="831">
        <v>12</v>
      </c>
      <c r="K701" s="832">
        <v>10253.22998046875</v>
      </c>
    </row>
    <row r="702" spans="1:11" ht="14.45" customHeight="1" x14ac:dyDescent="0.2">
      <c r="A702" s="821" t="s">
        <v>576</v>
      </c>
      <c r="B702" s="822" t="s">
        <v>577</v>
      </c>
      <c r="C702" s="825" t="s">
        <v>601</v>
      </c>
      <c r="D702" s="839" t="s">
        <v>602</v>
      </c>
      <c r="E702" s="825" t="s">
        <v>4281</v>
      </c>
      <c r="F702" s="839" t="s">
        <v>4282</v>
      </c>
      <c r="G702" s="825" t="s">
        <v>4369</v>
      </c>
      <c r="H702" s="825" t="s">
        <v>4370</v>
      </c>
      <c r="I702" s="831">
        <v>171.22999572753906</v>
      </c>
      <c r="J702" s="831">
        <v>12</v>
      </c>
      <c r="K702" s="832">
        <v>2054.7099609375</v>
      </c>
    </row>
    <row r="703" spans="1:11" ht="14.45" customHeight="1" x14ac:dyDescent="0.2">
      <c r="A703" s="821" t="s">
        <v>576</v>
      </c>
      <c r="B703" s="822" t="s">
        <v>577</v>
      </c>
      <c r="C703" s="825" t="s">
        <v>601</v>
      </c>
      <c r="D703" s="839" t="s">
        <v>602</v>
      </c>
      <c r="E703" s="825" t="s">
        <v>4281</v>
      </c>
      <c r="F703" s="839" t="s">
        <v>4282</v>
      </c>
      <c r="G703" s="825" t="s">
        <v>4371</v>
      </c>
      <c r="H703" s="825" t="s">
        <v>4372</v>
      </c>
      <c r="I703" s="831">
        <v>587.719970703125</v>
      </c>
      <c r="J703" s="831">
        <v>108</v>
      </c>
      <c r="K703" s="832">
        <v>63473.970703125</v>
      </c>
    </row>
    <row r="704" spans="1:11" ht="14.45" customHeight="1" x14ac:dyDescent="0.2">
      <c r="A704" s="821" t="s">
        <v>576</v>
      </c>
      <c r="B704" s="822" t="s">
        <v>577</v>
      </c>
      <c r="C704" s="825" t="s">
        <v>601</v>
      </c>
      <c r="D704" s="839" t="s">
        <v>602</v>
      </c>
      <c r="E704" s="825" t="s">
        <v>4281</v>
      </c>
      <c r="F704" s="839" t="s">
        <v>4282</v>
      </c>
      <c r="G704" s="825" t="s">
        <v>4373</v>
      </c>
      <c r="H704" s="825" t="s">
        <v>4374</v>
      </c>
      <c r="I704" s="831">
        <v>191.50832875569662</v>
      </c>
      <c r="J704" s="831">
        <v>432</v>
      </c>
      <c r="K704" s="832">
        <v>82730.939453125</v>
      </c>
    </row>
    <row r="705" spans="1:11" ht="14.45" customHeight="1" x14ac:dyDescent="0.2">
      <c r="A705" s="821" t="s">
        <v>576</v>
      </c>
      <c r="B705" s="822" t="s">
        <v>577</v>
      </c>
      <c r="C705" s="825" t="s">
        <v>601</v>
      </c>
      <c r="D705" s="839" t="s">
        <v>602</v>
      </c>
      <c r="E705" s="825" t="s">
        <v>3541</v>
      </c>
      <c r="F705" s="839" t="s">
        <v>3542</v>
      </c>
      <c r="G705" s="825" t="s">
        <v>4375</v>
      </c>
      <c r="H705" s="825" t="s">
        <v>4376</v>
      </c>
      <c r="I705" s="831">
        <v>8.2299995422363281</v>
      </c>
      <c r="J705" s="831">
        <v>100</v>
      </c>
      <c r="K705" s="832">
        <v>822.79998779296875</v>
      </c>
    </row>
    <row r="706" spans="1:11" ht="14.45" customHeight="1" x14ac:dyDescent="0.2">
      <c r="A706" s="821" t="s">
        <v>576</v>
      </c>
      <c r="B706" s="822" t="s">
        <v>577</v>
      </c>
      <c r="C706" s="825" t="s">
        <v>601</v>
      </c>
      <c r="D706" s="839" t="s">
        <v>602</v>
      </c>
      <c r="E706" s="825" t="s">
        <v>3541</v>
      </c>
      <c r="F706" s="839" t="s">
        <v>3542</v>
      </c>
      <c r="G706" s="825" t="s">
        <v>4377</v>
      </c>
      <c r="H706" s="825" t="s">
        <v>4378</v>
      </c>
      <c r="I706" s="831">
        <v>13.800000190734863</v>
      </c>
      <c r="J706" s="831">
        <v>50</v>
      </c>
      <c r="K706" s="832">
        <v>690.0999755859375</v>
      </c>
    </row>
    <row r="707" spans="1:11" ht="14.45" customHeight="1" x14ac:dyDescent="0.2">
      <c r="A707" s="821" t="s">
        <v>576</v>
      </c>
      <c r="B707" s="822" t="s">
        <v>577</v>
      </c>
      <c r="C707" s="825" t="s">
        <v>601</v>
      </c>
      <c r="D707" s="839" t="s">
        <v>602</v>
      </c>
      <c r="E707" s="825" t="s">
        <v>3541</v>
      </c>
      <c r="F707" s="839" t="s">
        <v>3542</v>
      </c>
      <c r="G707" s="825" t="s">
        <v>4379</v>
      </c>
      <c r="H707" s="825" t="s">
        <v>4380</v>
      </c>
      <c r="I707" s="831">
        <v>13.069999694824219</v>
      </c>
      <c r="J707" s="831">
        <v>150</v>
      </c>
      <c r="K707" s="832">
        <v>1960.300048828125</v>
      </c>
    </row>
    <row r="708" spans="1:11" ht="14.45" customHeight="1" x14ac:dyDescent="0.2">
      <c r="A708" s="821" t="s">
        <v>576</v>
      </c>
      <c r="B708" s="822" t="s">
        <v>577</v>
      </c>
      <c r="C708" s="825" t="s">
        <v>601</v>
      </c>
      <c r="D708" s="839" t="s">
        <v>602</v>
      </c>
      <c r="E708" s="825" t="s">
        <v>3541</v>
      </c>
      <c r="F708" s="839" t="s">
        <v>3542</v>
      </c>
      <c r="G708" s="825" t="s">
        <v>4381</v>
      </c>
      <c r="H708" s="825" t="s">
        <v>4382</v>
      </c>
      <c r="I708" s="831">
        <v>13.789999961853027</v>
      </c>
      <c r="J708" s="831">
        <v>150</v>
      </c>
      <c r="K708" s="832">
        <v>2069.1000366210938</v>
      </c>
    </row>
    <row r="709" spans="1:11" ht="14.45" customHeight="1" x14ac:dyDescent="0.2">
      <c r="A709" s="821" t="s">
        <v>576</v>
      </c>
      <c r="B709" s="822" t="s">
        <v>577</v>
      </c>
      <c r="C709" s="825" t="s">
        <v>601</v>
      </c>
      <c r="D709" s="839" t="s">
        <v>602</v>
      </c>
      <c r="E709" s="825" t="s">
        <v>3541</v>
      </c>
      <c r="F709" s="839" t="s">
        <v>3542</v>
      </c>
      <c r="G709" s="825" t="s">
        <v>4383</v>
      </c>
      <c r="H709" s="825" t="s">
        <v>4384</v>
      </c>
      <c r="I709" s="831">
        <v>13.789999961853027</v>
      </c>
      <c r="J709" s="831">
        <v>150</v>
      </c>
      <c r="K709" s="832">
        <v>2068.9000244140625</v>
      </c>
    </row>
    <row r="710" spans="1:11" ht="14.45" customHeight="1" x14ac:dyDescent="0.2">
      <c r="A710" s="821" t="s">
        <v>576</v>
      </c>
      <c r="B710" s="822" t="s">
        <v>577</v>
      </c>
      <c r="C710" s="825" t="s">
        <v>601</v>
      </c>
      <c r="D710" s="839" t="s">
        <v>602</v>
      </c>
      <c r="E710" s="825" t="s">
        <v>3541</v>
      </c>
      <c r="F710" s="839" t="s">
        <v>3542</v>
      </c>
      <c r="G710" s="825" t="s">
        <v>4385</v>
      </c>
      <c r="H710" s="825" t="s">
        <v>4386</v>
      </c>
      <c r="I710" s="831">
        <v>9.1999998092651367</v>
      </c>
      <c r="J710" s="831">
        <v>100</v>
      </c>
      <c r="K710" s="832">
        <v>919.79998779296875</v>
      </c>
    </row>
    <row r="711" spans="1:11" ht="14.45" customHeight="1" x14ac:dyDescent="0.2">
      <c r="A711" s="821" t="s">
        <v>576</v>
      </c>
      <c r="B711" s="822" t="s">
        <v>577</v>
      </c>
      <c r="C711" s="825" t="s">
        <v>601</v>
      </c>
      <c r="D711" s="839" t="s">
        <v>602</v>
      </c>
      <c r="E711" s="825" t="s">
        <v>3541</v>
      </c>
      <c r="F711" s="839" t="s">
        <v>3542</v>
      </c>
      <c r="G711" s="825" t="s">
        <v>4387</v>
      </c>
      <c r="H711" s="825" t="s">
        <v>4388</v>
      </c>
      <c r="I711" s="831">
        <v>13.800000190734863</v>
      </c>
      <c r="J711" s="831">
        <v>50</v>
      </c>
      <c r="K711" s="832">
        <v>689.9000244140625</v>
      </c>
    </row>
    <row r="712" spans="1:11" ht="14.45" customHeight="1" x14ac:dyDescent="0.2">
      <c r="A712" s="821" t="s">
        <v>576</v>
      </c>
      <c r="B712" s="822" t="s">
        <v>577</v>
      </c>
      <c r="C712" s="825" t="s">
        <v>601</v>
      </c>
      <c r="D712" s="839" t="s">
        <v>602</v>
      </c>
      <c r="E712" s="825" t="s">
        <v>3541</v>
      </c>
      <c r="F712" s="839" t="s">
        <v>3542</v>
      </c>
      <c r="G712" s="825" t="s">
        <v>4389</v>
      </c>
      <c r="H712" s="825" t="s">
        <v>4390</v>
      </c>
      <c r="I712" s="831">
        <v>13.789999961853027</v>
      </c>
      <c r="J712" s="831">
        <v>50</v>
      </c>
      <c r="K712" s="832">
        <v>689.70001220703125</v>
      </c>
    </row>
    <row r="713" spans="1:11" ht="14.45" customHeight="1" x14ac:dyDescent="0.2">
      <c r="A713" s="821" t="s">
        <v>576</v>
      </c>
      <c r="B713" s="822" t="s">
        <v>577</v>
      </c>
      <c r="C713" s="825" t="s">
        <v>601</v>
      </c>
      <c r="D713" s="839" t="s">
        <v>602</v>
      </c>
      <c r="E713" s="825" t="s">
        <v>3541</v>
      </c>
      <c r="F713" s="839" t="s">
        <v>3542</v>
      </c>
      <c r="G713" s="825" t="s">
        <v>3549</v>
      </c>
      <c r="H713" s="825" t="s">
        <v>3550</v>
      </c>
      <c r="I713" s="831">
        <v>0.54500001668930054</v>
      </c>
      <c r="J713" s="831">
        <v>6800</v>
      </c>
      <c r="K713" s="832">
        <v>3696</v>
      </c>
    </row>
    <row r="714" spans="1:11" ht="14.45" customHeight="1" x14ac:dyDescent="0.2">
      <c r="A714" s="821" t="s">
        <v>576</v>
      </c>
      <c r="B714" s="822" t="s">
        <v>577</v>
      </c>
      <c r="C714" s="825" t="s">
        <v>601</v>
      </c>
      <c r="D714" s="839" t="s">
        <v>602</v>
      </c>
      <c r="E714" s="825" t="s">
        <v>3541</v>
      </c>
      <c r="F714" s="839" t="s">
        <v>3542</v>
      </c>
      <c r="G714" s="825" t="s">
        <v>4391</v>
      </c>
      <c r="H714" s="825" t="s">
        <v>4392</v>
      </c>
      <c r="I714" s="831">
        <v>0.97000002861022949</v>
      </c>
      <c r="J714" s="831">
        <v>200</v>
      </c>
      <c r="K714" s="832">
        <v>194</v>
      </c>
    </row>
    <row r="715" spans="1:11" ht="14.45" customHeight="1" x14ac:dyDescent="0.2">
      <c r="A715" s="821" t="s">
        <v>576</v>
      </c>
      <c r="B715" s="822" t="s">
        <v>577</v>
      </c>
      <c r="C715" s="825" t="s">
        <v>601</v>
      </c>
      <c r="D715" s="839" t="s">
        <v>602</v>
      </c>
      <c r="E715" s="825" t="s">
        <v>3553</v>
      </c>
      <c r="F715" s="839" t="s">
        <v>3554</v>
      </c>
      <c r="G715" s="825" t="s">
        <v>4393</v>
      </c>
      <c r="H715" s="825" t="s">
        <v>4394</v>
      </c>
      <c r="I715" s="831">
        <v>16.940000534057617</v>
      </c>
      <c r="J715" s="831">
        <v>150</v>
      </c>
      <c r="K715" s="832">
        <v>2541</v>
      </c>
    </row>
    <row r="716" spans="1:11" ht="14.45" customHeight="1" x14ac:dyDescent="0.2">
      <c r="A716" s="821" t="s">
        <v>576</v>
      </c>
      <c r="B716" s="822" t="s">
        <v>577</v>
      </c>
      <c r="C716" s="825" t="s">
        <v>601</v>
      </c>
      <c r="D716" s="839" t="s">
        <v>602</v>
      </c>
      <c r="E716" s="825" t="s">
        <v>3553</v>
      </c>
      <c r="F716" s="839" t="s">
        <v>3554</v>
      </c>
      <c r="G716" s="825" t="s">
        <v>4395</v>
      </c>
      <c r="H716" s="825" t="s">
        <v>4396</v>
      </c>
      <c r="I716" s="831">
        <v>16.940000534057617</v>
      </c>
      <c r="J716" s="831">
        <v>300</v>
      </c>
      <c r="K716" s="832">
        <v>5082</v>
      </c>
    </row>
    <row r="717" spans="1:11" ht="14.45" customHeight="1" x14ac:dyDescent="0.2">
      <c r="A717" s="821" t="s">
        <v>576</v>
      </c>
      <c r="B717" s="822" t="s">
        <v>577</v>
      </c>
      <c r="C717" s="825" t="s">
        <v>601</v>
      </c>
      <c r="D717" s="839" t="s">
        <v>602</v>
      </c>
      <c r="E717" s="825" t="s">
        <v>3553</v>
      </c>
      <c r="F717" s="839" t="s">
        <v>3554</v>
      </c>
      <c r="G717" s="825" t="s">
        <v>4397</v>
      </c>
      <c r="H717" s="825" t="s">
        <v>4398</v>
      </c>
      <c r="I717" s="831">
        <v>16.940000534057617</v>
      </c>
      <c r="J717" s="831">
        <v>650</v>
      </c>
      <c r="K717" s="832">
        <v>11011</v>
      </c>
    </row>
    <row r="718" spans="1:11" ht="14.45" customHeight="1" x14ac:dyDescent="0.2">
      <c r="A718" s="821" t="s">
        <v>576</v>
      </c>
      <c r="B718" s="822" t="s">
        <v>577</v>
      </c>
      <c r="C718" s="825" t="s">
        <v>601</v>
      </c>
      <c r="D718" s="839" t="s">
        <v>602</v>
      </c>
      <c r="E718" s="825" t="s">
        <v>3553</v>
      </c>
      <c r="F718" s="839" t="s">
        <v>3554</v>
      </c>
      <c r="G718" s="825" t="s">
        <v>4399</v>
      </c>
      <c r="H718" s="825" t="s">
        <v>4400</v>
      </c>
      <c r="I718" s="831">
        <v>16.940000534057617</v>
      </c>
      <c r="J718" s="831">
        <v>150</v>
      </c>
      <c r="K718" s="832">
        <v>2541</v>
      </c>
    </row>
    <row r="719" spans="1:11" ht="14.45" customHeight="1" x14ac:dyDescent="0.2">
      <c r="A719" s="821" t="s">
        <v>576</v>
      </c>
      <c r="B719" s="822" t="s">
        <v>577</v>
      </c>
      <c r="C719" s="825" t="s">
        <v>601</v>
      </c>
      <c r="D719" s="839" t="s">
        <v>602</v>
      </c>
      <c r="E719" s="825" t="s">
        <v>3553</v>
      </c>
      <c r="F719" s="839" t="s">
        <v>3554</v>
      </c>
      <c r="G719" s="825" t="s">
        <v>4401</v>
      </c>
      <c r="H719" s="825" t="s">
        <v>4402</v>
      </c>
      <c r="I719" s="831">
        <v>15.729999542236328</v>
      </c>
      <c r="J719" s="831">
        <v>250</v>
      </c>
      <c r="K719" s="832">
        <v>3932.5</v>
      </c>
    </row>
    <row r="720" spans="1:11" ht="14.45" customHeight="1" x14ac:dyDescent="0.2">
      <c r="A720" s="821" t="s">
        <v>576</v>
      </c>
      <c r="B720" s="822" t="s">
        <v>577</v>
      </c>
      <c r="C720" s="825" t="s">
        <v>601</v>
      </c>
      <c r="D720" s="839" t="s">
        <v>602</v>
      </c>
      <c r="E720" s="825" t="s">
        <v>3553</v>
      </c>
      <c r="F720" s="839" t="s">
        <v>3554</v>
      </c>
      <c r="G720" s="825" t="s">
        <v>4403</v>
      </c>
      <c r="H720" s="825" t="s">
        <v>4404</v>
      </c>
      <c r="I720" s="831">
        <v>15.729999542236328</v>
      </c>
      <c r="J720" s="831">
        <v>200</v>
      </c>
      <c r="K720" s="832">
        <v>3146</v>
      </c>
    </row>
    <row r="721" spans="1:11" ht="14.45" customHeight="1" x14ac:dyDescent="0.2">
      <c r="A721" s="821" t="s">
        <v>576</v>
      </c>
      <c r="B721" s="822" t="s">
        <v>577</v>
      </c>
      <c r="C721" s="825" t="s">
        <v>601</v>
      </c>
      <c r="D721" s="839" t="s">
        <v>602</v>
      </c>
      <c r="E721" s="825" t="s">
        <v>3553</v>
      </c>
      <c r="F721" s="839" t="s">
        <v>3554</v>
      </c>
      <c r="G721" s="825" t="s">
        <v>3899</v>
      </c>
      <c r="H721" s="825" t="s">
        <v>3900</v>
      </c>
      <c r="I721" s="831">
        <v>15.729999542236328</v>
      </c>
      <c r="J721" s="831">
        <v>400</v>
      </c>
      <c r="K721" s="832">
        <v>6292</v>
      </c>
    </row>
    <row r="722" spans="1:11" ht="14.45" customHeight="1" x14ac:dyDescent="0.2">
      <c r="A722" s="821" t="s">
        <v>576</v>
      </c>
      <c r="B722" s="822" t="s">
        <v>577</v>
      </c>
      <c r="C722" s="825" t="s">
        <v>601</v>
      </c>
      <c r="D722" s="839" t="s">
        <v>602</v>
      </c>
      <c r="E722" s="825" t="s">
        <v>3553</v>
      </c>
      <c r="F722" s="839" t="s">
        <v>3554</v>
      </c>
      <c r="G722" s="825" t="s">
        <v>3901</v>
      </c>
      <c r="H722" s="825" t="s">
        <v>3902</v>
      </c>
      <c r="I722" s="831">
        <v>15.729999542236328</v>
      </c>
      <c r="J722" s="831">
        <v>350</v>
      </c>
      <c r="K722" s="832">
        <v>5505.5</v>
      </c>
    </row>
    <row r="723" spans="1:11" ht="14.45" customHeight="1" x14ac:dyDescent="0.2">
      <c r="A723" s="821" t="s">
        <v>576</v>
      </c>
      <c r="B723" s="822" t="s">
        <v>577</v>
      </c>
      <c r="C723" s="825" t="s">
        <v>601</v>
      </c>
      <c r="D723" s="839" t="s">
        <v>602</v>
      </c>
      <c r="E723" s="825" t="s">
        <v>3553</v>
      </c>
      <c r="F723" s="839" t="s">
        <v>3554</v>
      </c>
      <c r="G723" s="825" t="s">
        <v>4405</v>
      </c>
      <c r="H723" s="825" t="s">
        <v>4406</v>
      </c>
      <c r="I723" s="831">
        <v>15.729999542236328</v>
      </c>
      <c r="J723" s="831">
        <v>500</v>
      </c>
      <c r="K723" s="832">
        <v>7865</v>
      </c>
    </row>
    <row r="724" spans="1:11" ht="14.45" customHeight="1" x14ac:dyDescent="0.2">
      <c r="A724" s="821" t="s">
        <v>576</v>
      </c>
      <c r="B724" s="822" t="s">
        <v>577</v>
      </c>
      <c r="C724" s="825" t="s">
        <v>601</v>
      </c>
      <c r="D724" s="839" t="s">
        <v>602</v>
      </c>
      <c r="E724" s="825" t="s">
        <v>3553</v>
      </c>
      <c r="F724" s="839" t="s">
        <v>3554</v>
      </c>
      <c r="G724" s="825" t="s">
        <v>3555</v>
      </c>
      <c r="H724" s="825" t="s">
        <v>3556</v>
      </c>
      <c r="I724" s="831">
        <v>0.67166666189829505</v>
      </c>
      <c r="J724" s="831">
        <v>2400</v>
      </c>
      <c r="K724" s="832">
        <v>1612</v>
      </c>
    </row>
    <row r="725" spans="1:11" ht="14.45" customHeight="1" x14ac:dyDescent="0.2">
      <c r="A725" s="821" t="s">
        <v>576</v>
      </c>
      <c r="B725" s="822" t="s">
        <v>577</v>
      </c>
      <c r="C725" s="825" t="s">
        <v>601</v>
      </c>
      <c r="D725" s="839" t="s">
        <v>602</v>
      </c>
      <c r="E725" s="825" t="s">
        <v>3553</v>
      </c>
      <c r="F725" s="839" t="s">
        <v>3554</v>
      </c>
      <c r="G725" s="825" t="s">
        <v>3557</v>
      </c>
      <c r="H725" s="825" t="s">
        <v>3558</v>
      </c>
      <c r="I725" s="831">
        <v>0.67500000198682153</v>
      </c>
      <c r="J725" s="831">
        <v>8000</v>
      </c>
      <c r="K725" s="832">
        <v>5416</v>
      </c>
    </row>
    <row r="726" spans="1:11" ht="14.45" customHeight="1" x14ac:dyDescent="0.2">
      <c r="A726" s="821" t="s">
        <v>576</v>
      </c>
      <c r="B726" s="822" t="s">
        <v>577</v>
      </c>
      <c r="C726" s="825" t="s">
        <v>601</v>
      </c>
      <c r="D726" s="839" t="s">
        <v>602</v>
      </c>
      <c r="E726" s="825" t="s">
        <v>3553</v>
      </c>
      <c r="F726" s="839" t="s">
        <v>3554</v>
      </c>
      <c r="G726" s="825" t="s">
        <v>3559</v>
      </c>
      <c r="H726" s="825" t="s">
        <v>3560</v>
      </c>
      <c r="I726" s="831">
        <v>0.65857142210006714</v>
      </c>
      <c r="J726" s="831">
        <v>2600</v>
      </c>
      <c r="K726" s="832">
        <v>1720</v>
      </c>
    </row>
    <row r="727" spans="1:11" ht="14.45" customHeight="1" x14ac:dyDescent="0.2">
      <c r="A727" s="821" t="s">
        <v>576</v>
      </c>
      <c r="B727" s="822" t="s">
        <v>577</v>
      </c>
      <c r="C727" s="825" t="s">
        <v>601</v>
      </c>
      <c r="D727" s="839" t="s">
        <v>602</v>
      </c>
      <c r="E727" s="825" t="s">
        <v>3553</v>
      </c>
      <c r="F727" s="839" t="s">
        <v>3554</v>
      </c>
      <c r="G727" s="825" t="s">
        <v>3903</v>
      </c>
      <c r="H727" s="825" t="s">
        <v>3904</v>
      </c>
      <c r="I727" s="831">
        <v>0.62999999523162842</v>
      </c>
      <c r="J727" s="831">
        <v>680</v>
      </c>
      <c r="K727" s="832">
        <v>428.39999389648438</v>
      </c>
    </row>
    <row r="728" spans="1:11" ht="14.45" customHeight="1" x14ac:dyDescent="0.2">
      <c r="A728" s="821" t="s">
        <v>576</v>
      </c>
      <c r="B728" s="822" t="s">
        <v>577</v>
      </c>
      <c r="C728" s="825" t="s">
        <v>601</v>
      </c>
      <c r="D728" s="839" t="s">
        <v>602</v>
      </c>
      <c r="E728" s="825" t="s">
        <v>3905</v>
      </c>
      <c r="F728" s="839" t="s">
        <v>3906</v>
      </c>
      <c r="G728" s="825" t="s">
        <v>3907</v>
      </c>
      <c r="H728" s="825" t="s">
        <v>3908</v>
      </c>
      <c r="I728" s="831">
        <v>110.53166580200195</v>
      </c>
      <c r="J728" s="831">
        <v>350</v>
      </c>
      <c r="K728" s="832">
        <v>38686.26953125</v>
      </c>
    </row>
    <row r="729" spans="1:11" ht="14.45" customHeight="1" x14ac:dyDescent="0.2">
      <c r="A729" s="821" t="s">
        <v>576</v>
      </c>
      <c r="B729" s="822" t="s">
        <v>577</v>
      </c>
      <c r="C729" s="825" t="s">
        <v>601</v>
      </c>
      <c r="D729" s="839" t="s">
        <v>602</v>
      </c>
      <c r="E729" s="825" t="s">
        <v>3905</v>
      </c>
      <c r="F729" s="839" t="s">
        <v>3906</v>
      </c>
      <c r="G729" s="825" t="s">
        <v>3909</v>
      </c>
      <c r="H729" s="825" t="s">
        <v>3910</v>
      </c>
      <c r="I729" s="831">
        <v>319.91000366210938</v>
      </c>
      <c r="J729" s="831">
        <v>60</v>
      </c>
      <c r="K729" s="832">
        <v>19194.72021484375</v>
      </c>
    </row>
    <row r="730" spans="1:11" ht="14.45" customHeight="1" x14ac:dyDescent="0.2">
      <c r="A730" s="821" t="s">
        <v>576</v>
      </c>
      <c r="B730" s="822" t="s">
        <v>577</v>
      </c>
      <c r="C730" s="825" t="s">
        <v>601</v>
      </c>
      <c r="D730" s="839" t="s">
        <v>602</v>
      </c>
      <c r="E730" s="825" t="s">
        <v>3905</v>
      </c>
      <c r="F730" s="839" t="s">
        <v>3906</v>
      </c>
      <c r="G730" s="825" t="s">
        <v>4407</v>
      </c>
      <c r="H730" s="825" t="s">
        <v>4408</v>
      </c>
      <c r="I730" s="831">
        <v>1285.02001953125</v>
      </c>
      <c r="J730" s="831">
        <v>130</v>
      </c>
      <c r="K730" s="832">
        <v>167052.6025390625</v>
      </c>
    </row>
    <row r="731" spans="1:11" ht="14.45" customHeight="1" x14ac:dyDescent="0.2">
      <c r="A731" s="821" t="s">
        <v>576</v>
      </c>
      <c r="B731" s="822" t="s">
        <v>577</v>
      </c>
      <c r="C731" s="825" t="s">
        <v>601</v>
      </c>
      <c r="D731" s="839" t="s">
        <v>602</v>
      </c>
      <c r="E731" s="825" t="s">
        <v>3905</v>
      </c>
      <c r="F731" s="839" t="s">
        <v>3906</v>
      </c>
      <c r="G731" s="825" t="s">
        <v>3911</v>
      </c>
      <c r="H731" s="825" t="s">
        <v>3912</v>
      </c>
      <c r="I731" s="831">
        <v>414.54998779296875</v>
      </c>
      <c r="J731" s="831">
        <v>15</v>
      </c>
      <c r="K731" s="832">
        <v>6218.18994140625</v>
      </c>
    </row>
    <row r="732" spans="1:11" ht="14.45" customHeight="1" x14ac:dyDescent="0.2">
      <c r="A732" s="821" t="s">
        <v>576</v>
      </c>
      <c r="B732" s="822" t="s">
        <v>577</v>
      </c>
      <c r="C732" s="825" t="s">
        <v>601</v>
      </c>
      <c r="D732" s="839" t="s">
        <v>602</v>
      </c>
      <c r="E732" s="825" t="s">
        <v>3905</v>
      </c>
      <c r="F732" s="839" t="s">
        <v>3906</v>
      </c>
      <c r="G732" s="825" t="s">
        <v>4409</v>
      </c>
      <c r="H732" s="825" t="s">
        <v>4410</v>
      </c>
      <c r="I732" s="831">
        <v>1360.75</v>
      </c>
      <c r="J732" s="831">
        <v>15</v>
      </c>
      <c r="K732" s="832">
        <v>20411.310546875</v>
      </c>
    </row>
    <row r="733" spans="1:11" ht="14.45" customHeight="1" x14ac:dyDescent="0.2">
      <c r="A733" s="821" t="s">
        <v>576</v>
      </c>
      <c r="B733" s="822" t="s">
        <v>577</v>
      </c>
      <c r="C733" s="825" t="s">
        <v>601</v>
      </c>
      <c r="D733" s="839" t="s">
        <v>602</v>
      </c>
      <c r="E733" s="825" t="s">
        <v>3905</v>
      </c>
      <c r="F733" s="839" t="s">
        <v>3906</v>
      </c>
      <c r="G733" s="825" t="s">
        <v>4411</v>
      </c>
      <c r="H733" s="825" t="s">
        <v>4412</v>
      </c>
      <c r="I733" s="831">
        <v>1188</v>
      </c>
      <c r="J733" s="831">
        <v>210</v>
      </c>
      <c r="K733" s="832">
        <v>249480.48046875</v>
      </c>
    </row>
    <row r="734" spans="1:11" ht="14.45" customHeight="1" x14ac:dyDescent="0.2">
      <c r="A734" s="821" t="s">
        <v>576</v>
      </c>
      <c r="B734" s="822" t="s">
        <v>577</v>
      </c>
      <c r="C734" s="825" t="s">
        <v>601</v>
      </c>
      <c r="D734" s="839" t="s">
        <v>602</v>
      </c>
      <c r="E734" s="825" t="s">
        <v>3905</v>
      </c>
      <c r="F734" s="839" t="s">
        <v>3906</v>
      </c>
      <c r="G734" s="825" t="s">
        <v>4413</v>
      </c>
      <c r="H734" s="825" t="s">
        <v>4414</v>
      </c>
      <c r="I734" s="831">
        <v>1962.6199951171875</v>
      </c>
      <c r="J734" s="831">
        <v>1</v>
      </c>
      <c r="K734" s="832">
        <v>1962.6199951171875</v>
      </c>
    </row>
    <row r="735" spans="1:11" ht="14.45" customHeight="1" x14ac:dyDescent="0.2">
      <c r="A735" s="821" t="s">
        <v>576</v>
      </c>
      <c r="B735" s="822" t="s">
        <v>577</v>
      </c>
      <c r="C735" s="825" t="s">
        <v>601</v>
      </c>
      <c r="D735" s="839" t="s">
        <v>602</v>
      </c>
      <c r="E735" s="825" t="s">
        <v>3905</v>
      </c>
      <c r="F735" s="839" t="s">
        <v>3906</v>
      </c>
      <c r="G735" s="825" t="s">
        <v>4415</v>
      </c>
      <c r="H735" s="825" t="s">
        <v>4416</v>
      </c>
      <c r="I735" s="831">
        <v>1962.6199951171875</v>
      </c>
      <c r="J735" s="831">
        <v>1</v>
      </c>
      <c r="K735" s="832">
        <v>1962.6199951171875</v>
      </c>
    </row>
    <row r="736" spans="1:11" ht="14.45" customHeight="1" x14ac:dyDescent="0.2">
      <c r="A736" s="821" t="s">
        <v>576</v>
      </c>
      <c r="B736" s="822" t="s">
        <v>577</v>
      </c>
      <c r="C736" s="825" t="s">
        <v>601</v>
      </c>
      <c r="D736" s="839" t="s">
        <v>602</v>
      </c>
      <c r="E736" s="825" t="s">
        <v>3905</v>
      </c>
      <c r="F736" s="839" t="s">
        <v>3906</v>
      </c>
      <c r="G736" s="825" t="s">
        <v>4417</v>
      </c>
      <c r="H736" s="825" t="s">
        <v>4418</v>
      </c>
      <c r="I736" s="831">
        <v>106.48000335693359</v>
      </c>
      <c r="J736" s="831">
        <v>25</v>
      </c>
      <c r="K736" s="832">
        <v>2662</v>
      </c>
    </row>
    <row r="737" spans="1:11" ht="14.45" customHeight="1" x14ac:dyDescent="0.2">
      <c r="A737" s="821" t="s">
        <v>576</v>
      </c>
      <c r="B737" s="822" t="s">
        <v>577</v>
      </c>
      <c r="C737" s="825" t="s">
        <v>601</v>
      </c>
      <c r="D737" s="839" t="s">
        <v>602</v>
      </c>
      <c r="E737" s="825" t="s">
        <v>3905</v>
      </c>
      <c r="F737" s="839" t="s">
        <v>3906</v>
      </c>
      <c r="G737" s="825" t="s">
        <v>4419</v>
      </c>
      <c r="H737" s="825" t="s">
        <v>4420</v>
      </c>
      <c r="I737" s="831">
        <v>106.48000335693359</v>
      </c>
      <c r="J737" s="831">
        <v>25</v>
      </c>
      <c r="K737" s="832">
        <v>2662</v>
      </c>
    </row>
    <row r="738" spans="1:11" ht="14.45" customHeight="1" x14ac:dyDescent="0.2">
      <c r="A738" s="821" t="s">
        <v>576</v>
      </c>
      <c r="B738" s="822" t="s">
        <v>577</v>
      </c>
      <c r="C738" s="825" t="s">
        <v>601</v>
      </c>
      <c r="D738" s="839" t="s">
        <v>602</v>
      </c>
      <c r="E738" s="825" t="s">
        <v>3905</v>
      </c>
      <c r="F738" s="839" t="s">
        <v>3906</v>
      </c>
      <c r="G738" s="825" t="s">
        <v>4421</v>
      </c>
      <c r="H738" s="825" t="s">
        <v>4422</v>
      </c>
      <c r="I738" s="831">
        <v>3549.9949951171875</v>
      </c>
      <c r="J738" s="831">
        <v>10</v>
      </c>
      <c r="K738" s="832">
        <v>35499.970703125</v>
      </c>
    </row>
    <row r="739" spans="1:11" ht="14.45" customHeight="1" x14ac:dyDescent="0.2">
      <c r="A739" s="821" t="s">
        <v>576</v>
      </c>
      <c r="B739" s="822" t="s">
        <v>577</v>
      </c>
      <c r="C739" s="825" t="s">
        <v>601</v>
      </c>
      <c r="D739" s="839" t="s">
        <v>602</v>
      </c>
      <c r="E739" s="825" t="s">
        <v>3905</v>
      </c>
      <c r="F739" s="839" t="s">
        <v>3906</v>
      </c>
      <c r="G739" s="825" t="s">
        <v>4423</v>
      </c>
      <c r="H739" s="825" t="s">
        <v>4424</v>
      </c>
      <c r="I739" s="831">
        <v>39697.91015625</v>
      </c>
      <c r="J739" s="831">
        <v>7</v>
      </c>
      <c r="K739" s="832">
        <v>277885.37109375</v>
      </c>
    </row>
    <row r="740" spans="1:11" ht="14.45" customHeight="1" x14ac:dyDescent="0.2">
      <c r="A740" s="821" t="s">
        <v>576</v>
      </c>
      <c r="B740" s="822" t="s">
        <v>577</v>
      </c>
      <c r="C740" s="825" t="s">
        <v>601</v>
      </c>
      <c r="D740" s="839" t="s">
        <v>602</v>
      </c>
      <c r="E740" s="825" t="s">
        <v>3905</v>
      </c>
      <c r="F740" s="839" t="s">
        <v>3906</v>
      </c>
      <c r="G740" s="825" t="s">
        <v>3919</v>
      </c>
      <c r="H740" s="825" t="s">
        <v>3920</v>
      </c>
      <c r="I740" s="831">
        <v>2487.280029296875</v>
      </c>
      <c r="J740" s="831">
        <v>5</v>
      </c>
      <c r="K740" s="832">
        <v>12436.3798828125</v>
      </c>
    </row>
    <row r="741" spans="1:11" ht="14.45" customHeight="1" x14ac:dyDescent="0.2">
      <c r="A741" s="821" t="s">
        <v>576</v>
      </c>
      <c r="B741" s="822" t="s">
        <v>577</v>
      </c>
      <c r="C741" s="825" t="s">
        <v>601</v>
      </c>
      <c r="D741" s="839" t="s">
        <v>602</v>
      </c>
      <c r="E741" s="825" t="s">
        <v>3905</v>
      </c>
      <c r="F741" s="839" t="s">
        <v>3906</v>
      </c>
      <c r="G741" s="825" t="s">
        <v>4425</v>
      </c>
      <c r="H741" s="825" t="s">
        <v>4426</v>
      </c>
      <c r="I741" s="831">
        <v>14214.64306640625</v>
      </c>
      <c r="J741" s="831">
        <v>4</v>
      </c>
      <c r="K741" s="832">
        <v>75811.641484372318</v>
      </c>
    </row>
    <row r="742" spans="1:11" ht="14.45" customHeight="1" x14ac:dyDescent="0.2">
      <c r="A742" s="821" t="s">
        <v>576</v>
      </c>
      <c r="B742" s="822" t="s">
        <v>577</v>
      </c>
      <c r="C742" s="825" t="s">
        <v>601</v>
      </c>
      <c r="D742" s="839" t="s">
        <v>602</v>
      </c>
      <c r="E742" s="825" t="s">
        <v>3905</v>
      </c>
      <c r="F742" s="839" t="s">
        <v>3906</v>
      </c>
      <c r="G742" s="825" t="s">
        <v>4427</v>
      </c>
      <c r="H742" s="825" t="s">
        <v>4428</v>
      </c>
      <c r="I742" s="831">
        <v>1089</v>
      </c>
      <c r="J742" s="831">
        <v>40</v>
      </c>
      <c r="K742" s="832">
        <v>43560</v>
      </c>
    </row>
    <row r="743" spans="1:11" ht="14.45" customHeight="1" x14ac:dyDescent="0.2">
      <c r="A743" s="821" t="s">
        <v>576</v>
      </c>
      <c r="B743" s="822" t="s">
        <v>577</v>
      </c>
      <c r="C743" s="825" t="s">
        <v>601</v>
      </c>
      <c r="D743" s="839" t="s">
        <v>602</v>
      </c>
      <c r="E743" s="825" t="s">
        <v>3905</v>
      </c>
      <c r="F743" s="839" t="s">
        <v>3906</v>
      </c>
      <c r="G743" s="825" t="s">
        <v>4429</v>
      </c>
      <c r="H743" s="825" t="s">
        <v>4430</v>
      </c>
      <c r="I743" s="831">
        <v>1089</v>
      </c>
      <c r="J743" s="831">
        <v>50</v>
      </c>
      <c r="K743" s="832">
        <v>54450</v>
      </c>
    </row>
    <row r="744" spans="1:11" ht="14.45" customHeight="1" x14ac:dyDescent="0.2">
      <c r="A744" s="821" t="s">
        <v>576</v>
      </c>
      <c r="B744" s="822" t="s">
        <v>577</v>
      </c>
      <c r="C744" s="825" t="s">
        <v>601</v>
      </c>
      <c r="D744" s="839" t="s">
        <v>602</v>
      </c>
      <c r="E744" s="825" t="s">
        <v>3905</v>
      </c>
      <c r="F744" s="839" t="s">
        <v>3906</v>
      </c>
      <c r="G744" s="825" t="s">
        <v>4431</v>
      </c>
      <c r="H744" s="825" t="s">
        <v>4432</v>
      </c>
      <c r="I744" s="831">
        <v>1089</v>
      </c>
      <c r="J744" s="831">
        <v>5</v>
      </c>
      <c r="K744" s="832">
        <v>5445</v>
      </c>
    </row>
    <row r="745" spans="1:11" ht="14.45" customHeight="1" x14ac:dyDescent="0.2">
      <c r="A745" s="821" t="s">
        <v>576</v>
      </c>
      <c r="B745" s="822" t="s">
        <v>577</v>
      </c>
      <c r="C745" s="825" t="s">
        <v>601</v>
      </c>
      <c r="D745" s="839" t="s">
        <v>602</v>
      </c>
      <c r="E745" s="825" t="s">
        <v>3561</v>
      </c>
      <c r="F745" s="839" t="s">
        <v>3562</v>
      </c>
      <c r="G745" s="825" t="s">
        <v>4433</v>
      </c>
      <c r="H745" s="825" t="s">
        <v>4434</v>
      </c>
      <c r="I745" s="831">
        <v>11.130000114440918</v>
      </c>
      <c r="J745" s="831">
        <v>50</v>
      </c>
      <c r="K745" s="832">
        <v>556.5999755859375</v>
      </c>
    </row>
    <row r="746" spans="1:11" ht="14.45" customHeight="1" x14ac:dyDescent="0.2">
      <c r="A746" s="821" t="s">
        <v>576</v>
      </c>
      <c r="B746" s="822" t="s">
        <v>577</v>
      </c>
      <c r="C746" s="825" t="s">
        <v>601</v>
      </c>
      <c r="D746" s="839" t="s">
        <v>602</v>
      </c>
      <c r="E746" s="825" t="s">
        <v>3561</v>
      </c>
      <c r="F746" s="839" t="s">
        <v>3562</v>
      </c>
      <c r="G746" s="825" t="s">
        <v>3923</v>
      </c>
      <c r="H746" s="825" t="s">
        <v>3924</v>
      </c>
      <c r="I746" s="831">
        <v>16</v>
      </c>
      <c r="J746" s="831">
        <v>50</v>
      </c>
      <c r="K746" s="832">
        <v>800</v>
      </c>
    </row>
    <row r="747" spans="1:11" ht="14.45" customHeight="1" x14ac:dyDescent="0.2">
      <c r="A747" s="821" t="s">
        <v>576</v>
      </c>
      <c r="B747" s="822" t="s">
        <v>577</v>
      </c>
      <c r="C747" s="825" t="s">
        <v>601</v>
      </c>
      <c r="D747" s="839" t="s">
        <v>602</v>
      </c>
      <c r="E747" s="825" t="s">
        <v>3561</v>
      </c>
      <c r="F747" s="839" t="s">
        <v>3562</v>
      </c>
      <c r="G747" s="825" t="s">
        <v>4435</v>
      </c>
      <c r="H747" s="825" t="s">
        <v>4436</v>
      </c>
      <c r="I747" s="831">
        <v>35.090000152587891</v>
      </c>
      <c r="J747" s="831">
        <v>10</v>
      </c>
      <c r="K747" s="832">
        <v>350.89999389648438</v>
      </c>
    </row>
    <row r="748" spans="1:11" ht="14.45" customHeight="1" x14ac:dyDescent="0.2">
      <c r="A748" s="821" t="s">
        <v>576</v>
      </c>
      <c r="B748" s="822" t="s">
        <v>577</v>
      </c>
      <c r="C748" s="825" t="s">
        <v>601</v>
      </c>
      <c r="D748" s="839" t="s">
        <v>602</v>
      </c>
      <c r="E748" s="825" t="s">
        <v>3561</v>
      </c>
      <c r="F748" s="839" t="s">
        <v>3562</v>
      </c>
      <c r="G748" s="825" t="s">
        <v>4437</v>
      </c>
      <c r="H748" s="825" t="s">
        <v>4438</v>
      </c>
      <c r="I748" s="831">
        <v>863.94000244140625</v>
      </c>
      <c r="J748" s="831">
        <v>2</v>
      </c>
      <c r="K748" s="832">
        <v>1727.8800048828125</v>
      </c>
    </row>
    <row r="749" spans="1:11" ht="14.45" customHeight="1" x14ac:dyDescent="0.2">
      <c r="A749" s="821" t="s">
        <v>576</v>
      </c>
      <c r="B749" s="822" t="s">
        <v>577</v>
      </c>
      <c r="C749" s="825" t="s">
        <v>601</v>
      </c>
      <c r="D749" s="839" t="s">
        <v>602</v>
      </c>
      <c r="E749" s="825" t="s">
        <v>3561</v>
      </c>
      <c r="F749" s="839" t="s">
        <v>3562</v>
      </c>
      <c r="G749" s="825" t="s">
        <v>4439</v>
      </c>
      <c r="H749" s="825" t="s">
        <v>4440</v>
      </c>
      <c r="I749" s="831">
        <v>863.94000244140625</v>
      </c>
      <c r="J749" s="831">
        <v>2</v>
      </c>
      <c r="K749" s="832">
        <v>1727.8800048828125</v>
      </c>
    </row>
    <row r="750" spans="1:11" ht="14.45" customHeight="1" x14ac:dyDescent="0.2">
      <c r="A750" s="821" t="s">
        <v>576</v>
      </c>
      <c r="B750" s="822" t="s">
        <v>577</v>
      </c>
      <c r="C750" s="825" t="s">
        <v>601</v>
      </c>
      <c r="D750" s="839" t="s">
        <v>602</v>
      </c>
      <c r="E750" s="825" t="s">
        <v>3561</v>
      </c>
      <c r="F750" s="839" t="s">
        <v>3562</v>
      </c>
      <c r="G750" s="825" t="s">
        <v>4441</v>
      </c>
      <c r="H750" s="825" t="s">
        <v>4442</v>
      </c>
      <c r="I750" s="831">
        <v>149.99000549316406</v>
      </c>
      <c r="J750" s="831">
        <v>230</v>
      </c>
      <c r="K750" s="832">
        <v>34498.05078125</v>
      </c>
    </row>
    <row r="751" spans="1:11" ht="14.45" customHeight="1" x14ac:dyDescent="0.2">
      <c r="A751" s="821" t="s">
        <v>576</v>
      </c>
      <c r="B751" s="822" t="s">
        <v>577</v>
      </c>
      <c r="C751" s="825" t="s">
        <v>601</v>
      </c>
      <c r="D751" s="839" t="s">
        <v>602</v>
      </c>
      <c r="E751" s="825" t="s">
        <v>3561</v>
      </c>
      <c r="F751" s="839" t="s">
        <v>3562</v>
      </c>
      <c r="G751" s="825" t="s">
        <v>3941</v>
      </c>
      <c r="H751" s="825" t="s">
        <v>3942</v>
      </c>
      <c r="I751" s="831">
        <v>273.45999145507813</v>
      </c>
      <c r="J751" s="831">
        <v>10</v>
      </c>
      <c r="K751" s="832">
        <v>2734.60009765625</v>
      </c>
    </row>
    <row r="752" spans="1:11" ht="14.45" customHeight="1" x14ac:dyDescent="0.2">
      <c r="A752" s="821" t="s">
        <v>576</v>
      </c>
      <c r="B752" s="822" t="s">
        <v>577</v>
      </c>
      <c r="C752" s="825" t="s">
        <v>601</v>
      </c>
      <c r="D752" s="839" t="s">
        <v>602</v>
      </c>
      <c r="E752" s="825" t="s">
        <v>3561</v>
      </c>
      <c r="F752" s="839" t="s">
        <v>3562</v>
      </c>
      <c r="G752" s="825" t="s">
        <v>3943</v>
      </c>
      <c r="H752" s="825" t="s">
        <v>3944</v>
      </c>
      <c r="I752" s="831">
        <v>695.75</v>
      </c>
      <c r="J752" s="831">
        <v>320</v>
      </c>
      <c r="K752" s="832">
        <v>222640</v>
      </c>
    </row>
    <row r="753" spans="1:11" ht="14.45" customHeight="1" x14ac:dyDescent="0.2">
      <c r="A753" s="821" t="s">
        <v>576</v>
      </c>
      <c r="B753" s="822" t="s">
        <v>577</v>
      </c>
      <c r="C753" s="825" t="s">
        <v>601</v>
      </c>
      <c r="D753" s="839" t="s">
        <v>602</v>
      </c>
      <c r="E753" s="825" t="s">
        <v>4443</v>
      </c>
      <c r="F753" s="839" t="s">
        <v>4444</v>
      </c>
      <c r="G753" s="825" t="s">
        <v>4445</v>
      </c>
      <c r="H753" s="825" t="s">
        <v>4446</v>
      </c>
      <c r="I753" s="831">
        <v>3749.5</v>
      </c>
      <c r="J753" s="831">
        <v>20</v>
      </c>
      <c r="K753" s="832">
        <v>74990</v>
      </c>
    </row>
    <row r="754" spans="1:11" ht="14.45" customHeight="1" x14ac:dyDescent="0.2">
      <c r="A754" s="821" t="s">
        <v>576</v>
      </c>
      <c r="B754" s="822" t="s">
        <v>577</v>
      </c>
      <c r="C754" s="825" t="s">
        <v>601</v>
      </c>
      <c r="D754" s="839" t="s">
        <v>602</v>
      </c>
      <c r="E754" s="825" t="s">
        <v>4443</v>
      </c>
      <c r="F754" s="839" t="s">
        <v>4444</v>
      </c>
      <c r="G754" s="825" t="s">
        <v>4447</v>
      </c>
      <c r="H754" s="825" t="s">
        <v>4448</v>
      </c>
      <c r="I754" s="831">
        <v>12947</v>
      </c>
      <c r="J754" s="831">
        <v>1</v>
      </c>
      <c r="K754" s="832">
        <v>12947</v>
      </c>
    </row>
    <row r="755" spans="1:11" ht="14.45" customHeight="1" x14ac:dyDescent="0.2">
      <c r="A755" s="821" t="s">
        <v>576</v>
      </c>
      <c r="B755" s="822" t="s">
        <v>577</v>
      </c>
      <c r="C755" s="825" t="s">
        <v>601</v>
      </c>
      <c r="D755" s="839" t="s">
        <v>602</v>
      </c>
      <c r="E755" s="825" t="s">
        <v>4443</v>
      </c>
      <c r="F755" s="839" t="s">
        <v>4444</v>
      </c>
      <c r="G755" s="825" t="s">
        <v>4449</v>
      </c>
      <c r="H755" s="825" t="s">
        <v>4450</v>
      </c>
      <c r="I755" s="831">
        <v>12659.6298828125</v>
      </c>
      <c r="J755" s="831">
        <v>3</v>
      </c>
      <c r="K755" s="832">
        <v>37978.87890625</v>
      </c>
    </row>
    <row r="756" spans="1:11" ht="14.45" customHeight="1" x14ac:dyDescent="0.2">
      <c r="A756" s="821" t="s">
        <v>576</v>
      </c>
      <c r="B756" s="822" t="s">
        <v>577</v>
      </c>
      <c r="C756" s="825" t="s">
        <v>601</v>
      </c>
      <c r="D756" s="839" t="s">
        <v>602</v>
      </c>
      <c r="E756" s="825" t="s">
        <v>4443</v>
      </c>
      <c r="F756" s="839" t="s">
        <v>4444</v>
      </c>
      <c r="G756" s="825" t="s">
        <v>4451</v>
      </c>
      <c r="H756" s="825" t="s">
        <v>4452</v>
      </c>
      <c r="I756" s="831">
        <v>7461.5498046875</v>
      </c>
      <c r="J756" s="831">
        <v>2</v>
      </c>
      <c r="K756" s="832">
        <v>14923.099609375</v>
      </c>
    </row>
    <row r="757" spans="1:11" ht="14.45" customHeight="1" x14ac:dyDescent="0.2">
      <c r="A757" s="821" t="s">
        <v>576</v>
      </c>
      <c r="B757" s="822" t="s">
        <v>577</v>
      </c>
      <c r="C757" s="825" t="s">
        <v>601</v>
      </c>
      <c r="D757" s="839" t="s">
        <v>602</v>
      </c>
      <c r="E757" s="825" t="s">
        <v>4443</v>
      </c>
      <c r="F757" s="839" t="s">
        <v>4444</v>
      </c>
      <c r="G757" s="825" t="s">
        <v>4453</v>
      </c>
      <c r="H757" s="825" t="s">
        <v>4454</v>
      </c>
      <c r="I757" s="831">
        <v>111.57399902343749</v>
      </c>
      <c r="J757" s="831">
        <v>176</v>
      </c>
      <c r="K757" s="832">
        <v>19637.530029296875</v>
      </c>
    </row>
    <row r="758" spans="1:11" ht="14.45" customHeight="1" x14ac:dyDescent="0.2">
      <c r="A758" s="821" t="s">
        <v>576</v>
      </c>
      <c r="B758" s="822" t="s">
        <v>577</v>
      </c>
      <c r="C758" s="825" t="s">
        <v>601</v>
      </c>
      <c r="D758" s="839" t="s">
        <v>602</v>
      </c>
      <c r="E758" s="825" t="s">
        <v>4443</v>
      </c>
      <c r="F758" s="839" t="s">
        <v>4444</v>
      </c>
      <c r="G758" s="825" t="s">
        <v>4455</v>
      </c>
      <c r="H758" s="825" t="s">
        <v>4456</v>
      </c>
      <c r="I758" s="831">
        <v>791.34002685546875</v>
      </c>
      <c r="J758" s="831">
        <v>6</v>
      </c>
      <c r="K758" s="832">
        <v>4748.0400390625</v>
      </c>
    </row>
    <row r="759" spans="1:11" ht="14.45" customHeight="1" x14ac:dyDescent="0.2">
      <c r="A759" s="821" t="s">
        <v>576</v>
      </c>
      <c r="B759" s="822" t="s">
        <v>577</v>
      </c>
      <c r="C759" s="825" t="s">
        <v>601</v>
      </c>
      <c r="D759" s="839" t="s">
        <v>602</v>
      </c>
      <c r="E759" s="825" t="s">
        <v>4457</v>
      </c>
      <c r="F759" s="839" t="s">
        <v>4458</v>
      </c>
      <c r="G759" s="825" t="s">
        <v>4459</v>
      </c>
      <c r="H759" s="825" t="s">
        <v>4460</v>
      </c>
      <c r="I759" s="831">
        <v>2003.3399658203125</v>
      </c>
      <c r="J759" s="831">
        <v>4</v>
      </c>
      <c r="K759" s="832">
        <v>8013.33984375</v>
      </c>
    </row>
    <row r="760" spans="1:11" ht="14.45" customHeight="1" x14ac:dyDescent="0.2">
      <c r="A760" s="821" t="s">
        <v>576</v>
      </c>
      <c r="B760" s="822" t="s">
        <v>577</v>
      </c>
      <c r="C760" s="825" t="s">
        <v>607</v>
      </c>
      <c r="D760" s="839" t="s">
        <v>608</v>
      </c>
      <c r="E760" s="825" t="s">
        <v>3311</v>
      </c>
      <c r="F760" s="839" t="s">
        <v>3312</v>
      </c>
      <c r="G760" s="825" t="s">
        <v>4461</v>
      </c>
      <c r="H760" s="825" t="s">
        <v>4462</v>
      </c>
      <c r="I760" s="831">
        <v>78.650001525878906</v>
      </c>
      <c r="J760" s="831">
        <v>400</v>
      </c>
      <c r="K760" s="832">
        <v>31459.490234375</v>
      </c>
    </row>
    <row r="761" spans="1:11" ht="14.45" customHeight="1" x14ac:dyDescent="0.2">
      <c r="A761" s="821" t="s">
        <v>576</v>
      </c>
      <c r="B761" s="822" t="s">
        <v>577</v>
      </c>
      <c r="C761" s="825" t="s">
        <v>607</v>
      </c>
      <c r="D761" s="839" t="s">
        <v>608</v>
      </c>
      <c r="E761" s="825" t="s">
        <v>3311</v>
      </c>
      <c r="F761" s="839" t="s">
        <v>3312</v>
      </c>
      <c r="G761" s="825" t="s">
        <v>4463</v>
      </c>
      <c r="H761" s="825" t="s">
        <v>4464</v>
      </c>
      <c r="I761" s="831">
        <v>74.75</v>
      </c>
      <c r="J761" s="831">
        <v>200</v>
      </c>
      <c r="K761" s="832">
        <v>14950</v>
      </c>
    </row>
    <row r="762" spans="1:11" ht="14.45" customHeight="1" x14ac:dyDescent="0.2">
      <c r="A762" s="821" t="s">
        <v>576</v>
      </c>
      <c r="B762" s="822" t="s">
        <v>577</v>
      </c>
      <c r="C762" s="825" t="s">
        <v>607</v>
      </c>
      <c r="D762" s="839" t="s">
        <v>608</v>
      </c>
      <c r="E762" s="825" t="s">
        <v>3311</v>
      </c>
      <c r="F762" s="839" t="s">
        <v>3312</v>
      </c>
      <c r="G762" s="825" t="s">
        <v>3327</v>
      </c>
      <c r="H762" s="825" t="s">
        <v>3328</v>
      </c>
      <c r="I762" s="831">
        <v>0.4699999988079071</v>
      </c>
      <c r="J762" s="831">
        <v>200</v>
      </c>
      <c r="K762" s="832">
        <v>94</v>
      </c>
    </row>
    <row r="763" spans="1:11" ht="14.45" customHeight="1" x14ac:dyDescent="0.2">
      <c r="A763" s="821" t="s">
        <v>576</v>
      </c>
      <c r="B763" s="822" t="s">
        <v>577</v>
      </c>
      <c r="C763" s="825" t="s">
        <v>607</v>
      </c>
      <c r="D763" s="839" t="s">
        <v>608</v>
      </c>
      <c r="E763" s="825" t="s">
        <v>3311</v>
      </c>
      <c r="F763" s="839" t="s">
        <v>3312</v>
      </c>
      <c r="G763" s="825" t="s">
        <v>3667</v>
      </c>
      <c r="H763" s="825" t="s">
        <v>3668</v>
      </c>
      <c r="I763" s="831">
        <v>2.5399999618530273</v>
      </c>
      <c r="J763" s="831">
        <v>2100</v>
      </c>
      <c r="K763" s="832">
        <v>5334.0001831054688</v>
      </c>
    </row>
    <row r="764" spans="1:11" ht="14.45" customHeight="1" x14ac:dyDescent="0.2">
      <c r="A764" s="821" t="s">
        <v>576</v>
      </c>
      <c r="B764" s="822" t="s">
        <v>577</v>
      </c>
      <c r="C764" s="825" t="s">
        <v>607</v>
      </c>
      <c r="D764" s="839" t="s">
        <v>608</v>
      </c>
      <c r="E764" s="825" t="s">
        <v>3311</v>
      </c>
      <c r="F764" s="839" t="s">
        <v>3312</v>
      </c>
      <c r="G764" s="825" t="s">
        <v>3675</v>
      </c>
      <c r="H764" s="825" t="s">
        <v>3676</v>
      </c>
      <c r="I764" s="831">
        <v>2.880000114440918</v>
      </c>
      <c r="J764" s="831">
        <v>50</v>
      </c>
      <c r="K764" s="832">
        <v>144</v>
      </c>
    </row>
    <row r="765" spans="1:11" ht="14.45" customHeight="1" x14ac:dyDescent="0.2">
      <c r="A765" s="821" t="s">
        <v>576</v>
      </c>
      <c r="B765" s="822" t="s">
        <v>577</v>
      </c>
      <c r="C765" s="825" t="s">
        <v>607</v>
      </c>
      <c r="D765" s="839" t="s">
        <v>608</v>
      </c>
      <c r="E765" s="825" t="s">
        <v>3311</v>
      </c>
      <c r="F765" s="839" t="s">
        <v>3312</v>
      </c>
      <c r="G765" s="825" t="s">
        <v>4465</v>
      </c>
      <c r="H765" s="825" t="s">
        <v>4466</v>
      </c>
      <c r="I765" s="831">
        <v>599.1500244140625</v>
      </c>
      <c r="J765" s="831">
        <v>2</v>
      </c>
      <c r="K765" s="832">
        <v>1198.300048828125</v>
      </c>
    </row>
    <row r="766" spans="1:11" ht="14.45" customHeight="1" x14ac:dyDescent="0.2">
      <c r="A766" s="821" t="s">
        <v>576</v>
      </c>
      <c r="B766" s="822" t="s">
        <v>577</v>
      </c>
      <c r="C766" s="825" t="s">
        <v>607</v>
      </c>
      <c r="D766" s="839" t="s">
        <v>608</v>
      </c>
      <c r="E766" s="825" t="s">
        <v>3311</v>
      </c>
      <c r="F766" s="839" t="s">
        <v>3312</v>
      </c>
      <c r="G766" s="825" t="s">
        <v>4467</v>
      </c>
      <c r="H766" s="825" t="s">
        <v>4468</v>
      </c>
      <c r="I766" s="831">
        <v>13.788000106811523</v>
      </c>
      <c r="J766" s="831">
        <v>1350</v>
      </c>
      <c r="K766" s="832">
        <v>18612</v>
      </c>
    </row>
    <row r="767" spans="1:11" ht="14.45" customHeight="1" x14ac:dyDescent="0.2">
      <c r="A767" s="821" t="s">
        <v>576</v>
      </c>
      <c r="B767" s="822" t="s">
        <v>577</v>
      </c>
      <c r="C767" s="825" t="s">
        <v>607</v>
      </c>
      <c r="D767" s="839" t="s">
        <v>608</v>
      </c>
      <c r="E767" s="825" t="s">
        <v>3311</v>
      </c>
      <c r="F767" s="839" t="s">
        <v>3312</v>
      </c>
      <c r="G767" s="825" t="s">
        <v>3357</v>
      </c>
      <c r="H767" s="825" t="s">
        <v>3358</v>
      </c>
      <c r="I767" s="831">
        <v>228.38999938964844</v>
      </c>
      <c r="J767" s="831">
        <v>175</v>
      </c>
      <c r="K767" s="832">
        <v>39961.0498046875</v>
      </c>
    </row>
    <row r="768" spans="1:11" ht="14.45" customHeight="1" x14ac:dyDescent="0.2">
      <c r="A768" s="821" t="s">
        <v>576</v>
      </c>
      <c r="B768" s="822" t="s">
        <v>577</v>
      </c>
      <c r="C768" s="825" t="s">
        <v>607</v>
      </c>
      <c r="D768" s="839" t="s">
        <v>608</v>
      </c>
      <c r="E768" s="825" t="s">
        <v>3311</v>
      </c>
      <c r="F768" s="839" t="s">
        <v>3312</v>
      </c>
      <c r="G768" s="825" t="s">
        <v>4469</v>
      </c>
      <c r="H768" s="825" t="s">
        <v>4470</v>
      </c>
      <c r="I768" s="831">
        <v>41.400001525878906</v>
      </c>
      <c r="J768" s="831">
        <v>100</v>
      </c>
      <c r="K768" s="832">
        <v>4140</v>
      </c>
    </row>
    <row r="769" spans="1:11" ht="14.45" customHeight="1" x14ac:dyDescent="0.2">
      <c r="A769" s="821" t="s">
        <v>576</v>
      </c>
      <c r="B769" s="822" t="s">
        <v>577</v>
      </c>
      <c r="C769" s="825" t="s">
        <v>607</v>
      </c>
      <c r="D769" s="839" t="s">
        <v>608</v>
      </c>
      <c r="E769" s="825" t="s">
        <v>3311</v>
      </c>
      <c r="F769" s="839" t="s">
        <v>3312</v>
      </c>
      <c r="G769" s="825" t="s">
        <v>4471</v>
      </c>
      <c r="H769" s="825" t="s">
        <v>4472</v>
      </c>
      <c r="I769" s="831">
        <v>34.040000915527344</v>
      </c>
      <c r="J769" s="831">
        <v>50</v>
      </c>
      <c r="K769" s="832">
        <v>1702</v>
      </c>
    </row>
    <row r="770" spans="1:11" ht="14.45" customHeight="1" x14ac:dyDescent="0.2">
      <c r="A770" s="821" t="s">
        <v>576</v>
      </c>
      <c r="B770" s="822" t="s">
        <v>577</v>
      </c>
      <c r="C770" s="825" t="s">
        <v>607</v>
      </c>
      <c r="D770" s="839" t="s">
        <v>608</v>
      </c>
      <c r="E770" s="825" t="s">
        <v>3311</v>
      </c>
      <c r="F770" s="839" t="s">
        <v>3312</v>
      </c>
      <c r="G770" s="825" t="s">
        <v>3393</v>
      </c>
      <c r="H770" s="825" t="s">
        <v>3394</v>
      </c>
      <c r="I770" s="831">
        <v>0.72000002861022949</v>
      </c>
      <c r="J770" s="831">
        <v>200</v>
      </c>
      <c r="K770" s="832">
        <v>144</v>
      </c>
    </row>
    <row r="771" spans="1:11" ht="14.45" customHeight="1" x14ac:dyDescent="0.2">
      <c r="A771" s="821" t="s">
        <v>576</v>
      </c>
      <c r="B771" s="822" t="s">
        <v>577</v>
      </c>
      <c r="C771" s="825" t="s">
        <v>607</v>
      </c>
      <c r="D771" s="839" t="s">
        <v>608</v>
      </c>
      <c r="E771" s="825" t="s">
        <v>3399</v>
      </c>
      <c r="F771" s="839" t="s">
        <v>3400</v>
      </c>
      <c r="G771" s="825" t="s">
        <v>3415</v>
      </c>
      <c r="H771" s="825" t="s">
        <v>3416</v>
      </c>
      <c r="I771" s="831">
        <v>4.3499999046325684</v>
      </c>
      <c r="J771" s="831">
        <v>300</v>
      </c>
      <c r="K771" s="832">
        <v>1306.0900268554688</v>
      </c>
    </row>
    <row r="772" spans="1:11" ht="14.45" customHeight="1" x14ac:dyDescent="0.2">
      <c r="A772" s="821" t="s">
        <v>576</v>
      </c>
      <c r="B772" s="822" t="s">
        <v>577</v>
      </c>
      <c r="C772" s="825" t="s">
        <v>607</v>
      </c>
      <c r="D772" s="839" t="s">
        <v>608</v>
      </c>
      <c r="E772" s="825" t="s">
        <v>3399</v>
      </c>
      <c r="F772" s="839" t="s">
        <v>3400</v>
      </c>
      <c r="G772" s="825" t="s">
        <v>3445</v>
      </c>
      <c r="H772" s="825" t="s">
        <v>3446</v>
      </c>
      <c r="I772" s="831">
        <v>7.8625000715255737</v>
      </c>
      <c r="J772" s="831">
        <v>800</v>
      </c>
      <c r="K772" s="832">
        <v>6290</v>
      </c>
    </row>
    <row r="773" spans="1:11" ht="14.45" customHeight="1" x14ac:dyDescent="0.2">
      <c r="A773" s="821" t="s">
        <v>576</v>
      </c>
      <c r="B773" s="822" t="s">
        <v>577</v>
      </c>
      <c r="C773" s="825" t="s">
        <v>607</v>
      </c>
      <c r="D773" s="839" t="s">
        <v>608</v>
      </c>
      <c r="E773" s="825" t="s">
        <v>3399</v>
      </c>
      <c r="F773" s="839" t="s">
        <v>3400</v>
      </c>
      <c r="G773" s="825" t="s">
        <v>4473</v>
      </c>
      <c r="H773" s="825" t="s">
        <v>4474</v>
      </c>
      <c r="I773" s="831">
        <v>724.78997802734375</v>
      </c>
      <c r="J773" s="831">
        <v>5</v>
      </c>
      <c r="K773" s="832">
        <v>3623.9498901367188</v>
      </c>
    </row>
    <row r="774" spans="1:11" ht="14.45" customHeight="1" x14ac:dyDescent="0.2">
      <c r="A774" s="821" t="s">
        <v>576</v>
      </c>
      <c r="B774" s="822" t="s">
        <v>577</v>
      </c>
      <c r="C774" s="825" t="s">
        <v>607</v>
      </c>
      <c r="D774" s="839" t="s">
        <v>608</v>
      </c>
      <c r="E774" s="825" t="s">
        <v>3553</v>
      </c>
      <c r="F774" s="839" t="s">
        <v>3554</v>
      </c>
      <c r="G774" s="825" t="s">
        <v>3557</v>
      </c>
      <c r="H774" s="825" t="s">
        <v>3558</v>
      </c>
      <c r="I774" s="831">
        <v>0.71500000357627869</v>
      </c>
      <c r="J774" s="831">
        <v>2000</v>
      </c>
      <c r="K774" s="832">
        <v>1430</v>
      </c>
    </row>
    <row r="775" spans="1:11" ht="14.45" customHeight="1" x14ac:dyDescent="0.2">
      <c r="A775" s="821" t="s">
        <v>576</v>
      </c>
      <c r="B775" s="822" t="s">
        <v>577</v>
      </c>
      <c r="C775" s="825" t="s">
        <v>607</v>
      </c>
      <c r="D775" s="839" t="s">
        <v>608</v>
      </c>
      <c r="E775" s="825" t="s">
        <v>3553</v>
      </c>
      <c r="F775" s="839" t="s">
        <v>3554</v>
      </c>
      <c r="G775" s="825" t="s">
        <v>3559</v>
      </c>
      <c r="H775" s="825" t="s">
        <v>3560</v>
      </c>
      <c r="I775" s="831">
        <v>0.77999997138977051</v>
      </c>
      <c r="J775" s="831">
        <v>400</v>
      </c>
      <c r="K775" s="832">
        <v>312</v>
      </c>
    </row>
    <row r="776" spans="1:11" ht="14.45" customHeight="1" x14ac:dyDescent="0.2">
      <c r="A776" s="821" t="s">
        <v>576</v>
      </c>
      <c r="B776" s="822" t="s">
        <v>577</v>
      </c>
      <c r="C776" s="825" t="s">
        <v>607</v>
      </c>
      <c r="D776" s="839" t="s">
        <v>608</v>
      </c>
      <c r="E776" s="825" t="s">
        <v>4475</v>
      </c>
      <c r="F776" s="839" t="s">
        <v>4476</v>
      </c>
      <c r="G776" s="825" t="s">
        <v>4477</v>
      </c>
      <c r="H776" s="825" t="s">
        <v>4478</v>
      </c>
      <c r="I776" s="831">
        <v>93.150001525878906</v>
      </c>
      <c r="J776" s="831">
        <v>300</v>
      </c>
      <c r="K776" s="832">
        <v>27945</v>
      </c>
    </row>
    <row r="777" spans="1:11" ht="14.45" customHeight="1" x14ac:dyDescent="0.2">
      <c r="A777" s="821" t="s">
        <v>576</v>
      </c>
      <c r="B777" s="822" t="s">
        <v>577</v>
      </c>
      <c r="C777" s="825" t="s">
        <v>607</v>
      </c>
      <c r="D777" s="839" t="s">
        <v>608</v>
      </c>
      <c r="E777" s="825" t="s">
        <v>4475</v>
      </c>
      <c r="F777" s="839" t="s">
        <v>4476</v>
      </c>
      <c r="G777" s="825" t="s">
        <v>4479</v>
      </c>
      <c r="H777" s="825" t="s">
        <v>4480</v>
      </c>
      <c r="I777" s="831">
        <v>1480</v>
      </c>
      <c r="J777" s="831">
        <v>20</v>
      </c>
      <c r="K777" s="832">
        <v>29600</v>
      </c>
    </row>
    <row r="778" spans="1:11" ht="14.45" customHeight="1" x14ac:dyDescent="0.2">
      <c r="A778" s="821" t="s">
        <v>576</v>
      </c>
      <c r="B778" s="822" t="s">
        <v>577</v>
      </c>
      <c r="C778" s="825" t="s">
        <v>607</v>
      </c>
      <c r="D778" s="839" t="s">
        <v>608</v>
      </c>
      <c r="E778" s="825" t="s">
        <v>4475</v>
      </c>
      <c r="F778" s="839" t="s">
        <v>4476</v>
      </c>
      <c r="G778" s="825" t="s">
        <v>4481</v>
      </c>
      <c r="H778" s="825" t="s">
        <v>4482</v>
      </c>
      <c r="I778" s="831">
        <v>1480</v>
      </c>
      <c r="J778" s="831">
        <v>20</v>
      </c>
      <c r="K778" s="832">
        <v>29600</v>
      </c>
    </row>
    <row r="779" spans="1:11" ht="14.45" customHeight="1" x14ac:dyDescent="0.2">
      <c r="A779" s="821" t="s">
        <v>576</v>
      </c>
      <c r="B779" s="822" t="s">
        <v>577</v>
      </c>
      <c r="C779" s="825" t="s">
        <v>607</v>
      </c>
      <c r="D779" s="839" t="s">
        <v>608</v>
      </c>
      <c r="E779" s="825" t="s">
        <v>4475</v>
      </c>
      <c r="F779" s="839" t="s">
        <v>4476</v>
      </c>
      <c r="G779" s="825" t="s">
        <v>4483</v>
      </c>
      <c r="H779" s="825" t="s">
        <v>4484</v>
      </c>
      <c r="I779" s="831">
        <v>1480</v>
      </c>
      <c r="J779" s="831">
        <v>20</v>
      </c>
      <c r="K779" s="832">
        <v>29600</v>
      </c>
    </row>
    <row r="780" spans="1:11" ht="14.45" customHeight="1" x14ac:dyDescent="0.2">
      <c r="A780" s="821" t="s">
        <v>576</v>
      </c>
      <c r="B780" s="822" t="s">
        <v>577</v>
      </c>
      <c r="C780" s="825" t="s">
        <v>607</v>
      </c>
      <c r="D780" s="839" t="s">
        <v>608</v>
      </c>
      <c r="E780" s="825" t="s">
        <v>4475</v>
      </c>
      <c r="F780" s="839" t="s">
        <v>4476</v>
      </c>
      <c r="G780" s="825" t="s">
        <v>4485</v>
      </c>
      <c r="H780" s="825" t="s">
        <v>4486</v>
      </c>
      <c r="I780" s="831">
        <v>1550</v>
      </c>
      <c r="J780" s="831">
        <v>15</v>
      </c>
      <c r="K780" s="832">
        <v>23249.9296875</v>
      </c>
    </row>
    <row r="781" spans="1:11" ht="14.45" customHeight="1" x14ac:dyDescent="0.2">
      <c r="A781" s="821" t="s">
        <v>576</v>
      </c>
      <c r="B781" s="822" t="s">
        <v>577</v>
      </c>
      <c r="C781" s="825" t="s">
        <v>607</v>
      </c>
      <c r="D781" s="839" t="s">
        <v>608</v>
      </c>
      <c r="E781" s="825" t="s">
        <v>4475</v>
      </c>
      <c r="F781" s="839" t="s">
        <v>4476</v>
      </c>
      <c r="G781" s="825" t="s">
        <v>4487</v>
      </c>
      <c r="H781" s="825" t="s">
        <v>4488</v>
      </c>
      <c r="I781" s="831">
        <v>2377.64990234375</v>
      </c>
      <c r="J781" s="831">
        <v>50</v>
      </c>
      <c r="K781" s="832">
        <v>118882.5</v>
      </c>
    </row>
    <row r="782" spans="1:11" ht="14.45" customHeight="1" x14ac:dyDescent="0.2">
      <c r="A782" s="821" t="s">
        <v>576</v>
      </c>
      <c r="B782" s="822" t="s">
        <v>577</v>
      </c>
      <c r="C782" s="825" t="s">
        <v>607</v>
      </c>
      <c r="D782" s="839" t="s">
        <v>608</v>
      </c>
      <c r="E782" s="825" t="s">
        <v>4475</v>
      </c>
      <c r="F782" s="839" t="s">
        <v>4476</v>
      </c>
      <c r="G782" s="825" t="s">
        <v>4489</v>
      </c>
      <c r="H782" s="825" t="s">
        <v>4490</v>
      </c>
      <c r="I782" s="831">
        <v>2250.451619466146</v>
      </c>
      <c r="J782" s="831">
        <v>60</v>
      </c>
      <c r="K782" s="832">
        <v>135027.2392578125</v>
      </c>
    </row>
    <row r="783" spans="1:11" ht="14.45" customHeight="1" x14ac:dyDescent="0.2">
      <c r="A783" s="821" t="s">
        <v>576</v>
      </c>
      <c r="B783" s="822" t="s">
        <v>577</v>
      </c>
      <c r="C783" s="825" t="s">
        <v>607</v>
      </c>
      <c r="D783" s="839" t="s">
        <v>608</v>
      </c>
      <c r="E783" s="825" t="s">
        <v>4475</v>
      </c>
      <c r="F783" s="839" t="s">
        <v>4476</v>
      </c>
      <c r="G783" s="825" t="s">
        <v>4491</v>
      </c>
      <c r="H783" s="825" t="s">
        <v>4492</v>
      </c>
      <c r="I783" s="831">
        <v>3782.889892578125</v>
      </c>
      <c r="J783" s="831">
        <v>10</v>
      </c>
      <c r="K783" s="832">
        <v>37828.91015625</v>
      </c>
    </row>
    <row r="784" spans="1:11" ht="14.45" customHeight="1" x14ac:dyDescent="0.2">
      <c r="A784" s="821" t="s">
        <v>576</v>
      </c>
      <c r="B784" s="822" t="s">
        <v>577</v>
      </c>
      <c r="C784" s="825" t="s">
        <v>607</v>
      </c>
      <c r="D784" s="839" t="s">
        <v>608</v>
      </c>
      <c r="E784" s="825" t="s">
        <v>4475</v>
      </c>
      <c r="F784" s="839" t="s">
        <v>4476</v>
      </c>
      <c r="G784" s="825" t="s">
        <v>4493</v>
      </c>
      <c r="H784" s="825" t="s">
        <v>4494</v>
      </c>
      <c r="I784" s="831">
        <v>2377.64990234375</v>
      </c>
      <c r="J784" s="831">
        <v>30</v>
      </c>
      <c r="K784" s="832">
        <v>71329.5</v>
      </c>
    </row>
    <row r="785" spans="1:11" ht="14.45" customHeight="1" x14ac:dyDescent="0.2">
      <c r="A785" s="821" t="s">
        <v>576</v>
      </c>
      <c r="B785" s="822" t="s">
        <v>577</v>
      </c>
      <c r="C785" s="825" t="s">
        <v>607</v>
      </c>
      <c r="D785" s="839" t="s">
        <v>608</v>
      </c>
      <c r="E785" s="825" t="s">
        <v>4475</v>
      </c>
      <c r="F785" s="839" t="s">
        <v>4476</v>
      </c>
      <c r="G785" s="825" t="s">
        <v>4495</v>
      </c>
      <c r="H785" s="825" t="s">
        <v>4496</v>
      </c>
      <c r="I785" s="831">
        <v>5526.0498046875</v>
      </c>
      <c r="J785" s="831">
        <v>5</v>
      </c>
      <c r="K785" s="832">
        <v>27630.25</v>
      </c>
    </row>
    <row r="786" spans="1:11" ht="14.45" customHeight="1" x14ac:dyDescent="0.2">
      <c r="A786" s="821" t="s">
        <v>576</v>
      </c>
      <c r="B786" s="822" t="s">
        <v>577</v>
      </c>
      <c r="C786" s="825" t="s">
        <v>607</v>
      </c>
      <c r="D786" s="839" t="s">
        <v>608</v>
      </c>
      <c r="E786" s="825" t="s">
        <v>4475</v>
      </c>
      <c r="F786" s="839" t="s">
        <v>4476</v>
      </c>
      <c r="G786" s="825" t="s">
        <v>4497</v>
      </c>
      <c r="H786" s="825" t="s">
        <v>4498</v>
      </c>
      <c r="I786" s="831">
        <v>4999.0498046875</v>
      </c>
      <c r="J786" s="831">
        <v>15</v>
      </c>
      <c r="K786" s="832">
        <v>74985.75</v>
      </c>
    </row>
    <row r="787" spans="1:11" ht="14.45" customHeight="1" x14ac:dyDescent="0.2">
      <c r="A787" s="821" t="s">
        <v>576</v>
      </c>
      <c r="B787" s="822" t="s">
        <v>577</v>
      </c>
      <c r="C787" s="825" t="s">
        <v>607</v>
      </c>
      <c r="D787" s="839" t="s">
        <v>608</v>
      </c>
      <c r="E787" s="825" t="s">
        <v>4475</v>
      </c>
      <c r="F787" s="839" t="s">
        <v>4476</v>
      </c>
      <c r="G787" s="825" t="s">
        <v>4499</v>
      </c>
      <c r="H787" s="825" t="s">
        <v>4500</v>
      </c>
      <c r="I787" s="831">
        <v>6071</v>
      </c>
      <c r="J787" s="831">
        <v>5</v>
      </c>
      <c r="K787" s="832">
        <v>30355</v>
      </c>
    </row>
    <row r="788" spans="1:11" ht="14.45" customHeight="1" x14ac:dyDescent="0.2">
      <c r="A788" s="821" t="s">
        <v>576</v>
      </c>
      <c r="B788" s="822" t="s">
        <v>577</v>
      </c>
      <c r="C788" s="825" t="s">
        <v>607</v>
      </c>
      <c r="D788" s="839" t="s">
        <v>608</v>
      </c>
      <c r="E788" s="825" t="s">
        <v>4475</v>
      </c>
      <c r="F788" s="839" t="s">
        <v>4476</v>
      </c>
      <c r="G788" s="825" t="s">
        <v>4501</v>
      </c>
      <c r="H788" s="825" t="s">
        <v>4502</v>
      </c>
      <c r="I788" s="831">
        <v>4855.2998046875</v>
      </c>
      <c r="J788" s="831">
        <v>5</v>
      </c>
      <c r="K788" s="832">
        <v>24276.5</v>
      </c>
    </row>
    <row r="789" spans="1:11" ht="14.45" customHeight="1" x14ac:dyDescent="0.2">
      <c r="A789" s="821" t="s">
        <v>576</v>
      </c>
      <c r="B789" s="822" t="s">
        <v>577</v>
      </c>
      <c r="C789" s="825" t="s">
        <v>607</v>
      </c>
      <c r="D789" s="839" t="s">
        <v>608</v>
      </c>
      <c r="E789" s="825" t="s">
        <v>4475</v>
      </c>
      <c r="F789" s="839" t="s">
        <v>4476</v>
      </c>
      <c r="G789" s="825" t="s">
        <v>4503</v>
      </c>
      <c r="H789" s="825" t="s">
        <v>4504</v>
      </c>
      <c r="I789" s="831">
        <v>4882.89990234375</v>
      </c>
      <c r="J789" s="831">
        <v>5</v>
      </c>
      <c r="K789" s="832">
        <v>24414.5</v>
      </c>
    </row>
    <row r="790" spans="1:11" ht="14.45" customHeight="1" x14ac:dyDescent="0.2">
      <c r="A790" s="821" t="s">
        <v>576</v>
      </c>
      <c r="B790" s="822" t="s">
        <v>577</v>
      </c>
      <c r="C790" s="825" t="s">
        <v>607</v>
      </c>
      <c r="D790" s="839" t="s">
        <v>608</v>
      </c>
      <c r="E790" s="825" t="s">
        <v>4475</v>
      </c>
      <c r="F790" s="839" t="s">
        <v>4476</v>
      </c>
      <c r="G790" s="825" t="s">
        <v>4505</v>
      </c>
      <c r="H790" s="825" t="s">
        <v>4506</v>
      </c>
      <c r="I790" s="831">
        <v>479.70001220703125</v>
      </c>
      <c r="J790" s="831">
        <v>185</v>
      </c>
      <c r="K790" s="832">
        <v>88744.421875</v>
      </c>
    </row>
    <row r="791" spans="1:11" ht="14.45" customHeight="1" x14ac:dyDescent="0.2">
      <c r="A791" s="821" t="s">
        <v>4507</v>
      </c>
      <c r="B791" s="822" t="s">
        <v>4508</v>
      </c>
      <c r="C791" s="825" t="s">
        <v>4509</v>
      </c>
      <c r="D791" s="839" t="s">
        <v>4510</v>
      </c>
      <c r="E791" s="825" t="s">
        <v>3311</v>
      </c>
      <c r="F791" s="839" t="s">
        <v>3312</v>
      </c>
      <c r="G791" s="825" t="s">
        <v>3329</v>
      </c>
      <c r="H791" s="825" t="s">
        <v>3330</v>
      </c>
      <c r="I791" s="831">
        <v>1.1699999570846558</v>
      </c>
      <c r="J791" s="831">
        <v>2</v>
      </c>
      <c r="K791" s="832">
        <v>2.3399999141693115</v>
      </c>
    </row>
    <row r="792" spans="1:11" ht="14.45" customHeight="1" x14ac:dyDescent="0.2">
      <c r="A792" s="821" t="s">
        <v>4507</v>
      </c>
      <c r="B792" s="822" t="s">
        <v>4508</v>
      </c>
      <c r="C792" s="825" t="s">
        <v>4509</v>
      </c>
      <c r="D792" s="839" t="s">
        <v>4510</v>
      </c>
      <c r="E792" s="825" t="s">
        <v>3311</v>
      </c>
      <c r="F792" s="839" t="s">
        <v>3312</v>
      </c>
      <c r="G792" s="825" t="s">
        <v>4511</v>
      </c>
      <c r="H792" s="825" t="s">
        <v>4512</v>
      </c>
      <c r="I792" s="831">
        <v>10.119999885559082</v>
      </c>
      <c r="J792" s="831">
        <v>1</v>
      </c>
      <c r="K792" s="832">
        <v>10.119999885559082</v>
      </c>
    </row>
    <row r="793" spans="1:11" ht="14.45" customHeight="1" x14ac:dyDescent="0.2">
      <c r="A793" s="821" t="s">
        <v>4507</v>
      </c>
      <c r="B793" s="822" t="s">
        <v>4508</v>
      </c>
      <c r="C793" s="825" t="s">
        <v>4509</v>
      </c>
      <c r="D793" s="839" t="s">
        <v>4510</v>
      </c>
      <c r="E793" s="825" t="s">
        <v>3311</v>
      </c>
      <c r="F793" s="839" t="s">
        <v>3312</v>
      </c>
      <c r="G793" s="825" t="s">
        <v>4513</v>
      </c>
      <c r="H793" s="825" t="s">
        <v>4514</v>
      </c>
      <c r="I793" s="831">
        <v>13.020000457763672</v>
      </c>
      <c r="J793" s="831">
        <v>1</v>
      </c>
      <c r="K793" s="832">
        <v>13.020000457763672</v>
      </c>
    </row>
    <row r="794" spans="1:11" ht="14.45" customHeight="1" x14ac:dyDescent="0.2">
      <c r="A794" s="821" t="s">
        <v>4507</v>
      </c>
      <c r="B794" s="822" t="s">
        <v>4508</v>
      </c>
      <c r="C794" s="825" t="s">
        <v>4509</v>
      </c>
      <c r="D794" s="839" t="s">
        <v>4510</v>
      </c>
      <c r="E794" s="825" t="s">
        <v>3311</v>
      </c>
      <c r="F794" s="839" t="s">
        <v>3312</v>
      </c>
      <c r="G794" s="825" t="s">
        <v>3361</v>
      </c>
      <c r="H794" s="825" t="s">
        <v>3362</v>
      </c>
      <c r="I794" s="831">
        <v>0.85000002384185791</v>
      </c>
      <c r="J794" s="831">
        <v>5</v>
      </c>
      <c r="K794" s="832">
        <v>4.25</v>
      </c>
    </row>
    <row r="795" spans="1:11" ht="14.45" customHeight="1" x14ac:dyDescent="0.2">
      <c r="A795" s="821" t="s">
        <v>4507</v>
      </c>
      <c r="B795" s="822" t="s">
        <v>4508</v>
      </c>
      <c r="C795" s="825" t="s">
        <v>4509</v>
      </c>
      <c r="D795" s="839" t="s">
        <v>4510</v>
      </c>
      <c r="E795" s="825" t="s">
        <v>3311</v>
      </c>
      <c r="F795" s="839" t="s">
        <v>3312</v>
      </c>
      <c r="G795" s="825" t="s">
        <v>4515</v>
      </c>
      <c r="H795" s="825" t="s">
        <v>4516</v>
      </c>
      <c r="I795" s="831">
        <v>15.020000457763672</v>
      </c>
      <c r="J795" s="831">
        <v>24</v>
      </c>
      <c r="K795" s="832">
        <v>360.48001098632813</v>
      </c>
    </row>
    <row r="796" spans="1:11" ht="14.45" customHeight="1" x14ac:dyDescent="0.2">
      <c r="A796" s="821" t="s">
        <v>4507</v>
      </c>
      <c r="B796" s="822" t="s">
        <v>4508</v>
      </c>
      <c r="C796" s="825" t="s">
        <v>4509</v>
      </c>
      <c r="D796" s="839" t="s">
        <v>4510</v>
      </c>
      <c r="E796" s="825" t="s">
        <v>3311</v>
      </c>
      <c r="F796" s="839" t="s">
        <v>3312</v>
      </c>
      <c r="G796" s="825" t="s">
        <v>4027</v>
      </c>
      <c r="H796" s="825" t="s">
        <v>4028</v>
      </c>
      <c r="I796" s="831">
        <v>0.37999999523162842</v>
      </c>
      <c r="J796" s="831">
        <v>25</v>
      </c>
      <c r="K796" s="832">
        <v>9.5</v>
      </c>
    </row>
    <row r="797" spans="1:11" ht="14.45" customHeight="1" x14ac:dyDescent="0.2">
      <c r="A797" s="821" t="s">
        <v>4507</v>
      </c>
      <c r="B797" s="822" t="s">
        <v>4508</v>
      </c>
      <c r="C797" s="825" t="s">
        <v>4509</v>
      </c>
      <c r="D797" s="839" t="s">
        <v>4510</v>
      </c>
      <c r="E797" s="825" t="s">
        <v>3311</v>
      </c>
      <c r="F797" s="839" t="s">
        <v>3312</v>
      </c>
      <c r="G797" s="825" t="s">
        <v>4517</v>
      </c>
      <c r="H797" s="825" t="s">
        <v>4518</v>
      </c>
      <c r="I797" s="831">
        <v>7.0900001525878906</v>
      </c>
      <c r="J797" s="831">
        <v>2</v>
      </c>
      <c r="K797" s="832">
        <v>14.180000305175781</v>
      </c>
    </row>
    <row r="798" spans="1:11" ht="14.45" customHeight="1" x14ac:dyDescent="0.2">
      <c r="A798" s="821" t="s">
        <v>4507</v>
      </c>
      <c r="B798" s="822" t="s">
        <v>4508</v>
      </c>
      <c r="C798" s="825" t="s">
        <v>4509</v>
      </c>
      <c r="D798" s="839" t="s">
        <v>4510</v>
      </c>
      <c r="E798" s="825" t="s">
        <v>3311</v>
      </c>
      <c r="F798" s="839" t="s">
        <v>3312</v>
      </c>
      <c r="G798" s="825" t="s">
        <v>4519</v>
      </c>
      <c r="H798" s="825" t="s">
        <v>4520</v>
      </c>
      <c r="I798" s="831">
        <v>8.3400001525878906</v>
      </c>
      <c r="J798" s="831">
        <v>2</v>
      </c>
      <c r="K798" s="832">
        <v>16.680000305175781</v>
      </c>
    </row>
    <row r="799" spans="1:11" ht="14.45" customHeight="1" x14ac:dyDescent="0.2">
      <c r="A799" s="821" t="s">
        <v>4507</v>
      </c>
      <c r="B799" s="822" t="s">
        <v>4508</v>
      </c>
      <c r="C799" s="825" t="s">
        <v>4509</v>
      </c>
      <c r="D799" s="839" t="s">
        <v>4510</v>
      </c>
      <c r="E799" s="825" t="s">
        <v>3311</v>
      </c>
      <c r="F799" s="839" t="s">
        <v>3312</v>
      </c>
      <c r="G799" s="825" t="s">
        <v>4521</v>
      </c>
      <c r="H799" s="825" t="s">
        <v>4522</v>
      </c>
      <c r="I799" s="831">
        <v>9.5900001525878906</v>
      </c>
      <c r="J799" s="831">
        <v>1</v>
      </c>
      <c r="K799" s="832">
        <v>9.5900001525878906</v>
      </c>
    </row>
    <row r="800" spans="1:11" ht="14.45" customHeight="1" x14ac:dyDescent="0.2">
      <c r="A800" s="821" t="s">
        <v>4507</v>
      </c>
      <c r="B800" s="822" t="s">
        <v>4508</v>
      </c>
      <c r="C800" s="825" t="s">
        <v>4509</v>
      </c>
      <c r="D800" s="839" t="s">
        <v>4510</v>
      </c>
      <c r="E800" s="825" t="s">
        <v>3311</v>
      </c>
      <c r="F800" s="839" t="s">
        <v>3312</v>
      </c>
      <c r="G800" s="825" t="s">
        <v>4523</v>
      </c>
      <c r="H800" s="825" t="s">
        <v>4524</v>
      </c>
      <c r="I800" s="831">
        <v>19.969999313354492</v>
      </c>
      <c r="J800" s="831">
        <v>1</v>
      </c>
      <c r="K800" s="832">
        <v>19.969999313354492</v>
      </c>
    </row>
    <row r="801" spans="1:11" ht="14.45" customHeight="1" x14ac:dyDescent="0.2">
      <c r="A801" s="821" t="s">
        <v>4507</v>
      </c>
      <c r="B801" s="822" t="s">
        <v>4508</v>
      </c>
      <c r="C801" s="825" t="s">
        <v>4509</v>
      </c>
      <c r="D801" s="839" t="s">
        <v>4510</v>
      </c>
      <c r="E801" s="825" t="s">
        <v>3311</v>
      </c>
      <c r="F801" s="839" t="s">
        <v>3312</v>
      </c>
      <c r="G801" s="825" t="s">
        <v>4525</v>
      </c>
      <c r="H801" s="825" t="s">
        <v>4526</v>
      </c>
      <c r="I801" s="831">
        <v>25.25</v>
      </c>
      <c r="J801" s="831">
        <v>1</v>
      </c>
      <c r="K801" s="832">
        <v>25.25</v>
      </c>
    </row>
    <row r="802" spans="1:11" ht="14.45" customHeight="1" x14ac:dyDescent="0.2">
      <c r="A802" s="821" t="s">
        <v>4507</v>
      </c>
      <c r="B802" s="822" t="s">
        <v>4508</v>
      </c>
      <c r="C802" s="825" t="s">
        <v>4509</v>
      </c>
      <c r="D802" s="839" t="s">
        <v>4510</v>
      </c>
      <c r="E802" s="825" t="s">
        <v>3311</v>
      </c>
      <c r="F802" s="839" t="s">
        <v>3312</v>
      </c>
      <c r="G802" s="825" t="s">
        <v>4527</v>
      </c>
      <c r="H802" s="825" t="s">
        <v>4528</v>
      </c>
      <c r="I802" s="831">
        <v>10.350000381469727</v>
      </c>
      <c r="J802" s="831">
        <v>1</v>
      </c>
      <c r="K802" s="832">
        <v>10.350000381469727</v>
      </c>
    </row>
    <row r="803" spans="1:11" ht="14.45" customHeight="1" thickBot="1" x14ac:dyDescent="0.25">
      <c r="A803" s="813" t="s">
        <v>4507</v>
      </c>
      <c r="B803" s="814" t="s">
        <v>4508</v>
      </c>
      <c r="C803" s="817" t="s">
        <v>4509</v>
      </c>
      <c r="D803" s="840" t="s">
        <v>4510</v>
      </c>
      <c r="E803" s="817" t="s">
        <v>3553</v>
      </c>
      <c r="F803" s="840" t="s">
        <v>3554</v>
      </c>
      <c r="G803" s="817" t="s">
        <v>4529</v>
      </c>
      <c r="H803" s="817" t="s">
        <v>4530</v>
      </c>
      <c r="I803" s="833">
        <v>7.0199999809265137</v>
      </c>
      <c r="J803" s="833">
        <v>2</v>
      </c>
      <c r="K803" s="834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9E3A234-4F36-46F3-8787-7B1DABF6CAC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98.791666666666686</v>
      </c>
      <c r="D6" s="491"/>
      <c r="E6" s="491"/>
      <c r="F6" s="490"/>
      <c r="G6" s="492">
        <f ca="1">SUM(Tabulka[05 h_vram])/2</f>
        <v>87450.23</v>
      </c>
      <c r="H6" s="491">
        <f ca="1">SUM(Tabulka[06 h_naduv])/2</f>
        <v>6520</v>
      </c>
      <c r="I6" s="491">
        <f ca="1">SUM(Tabulka[07 h_nadzk])/2</f>
        <v>1276.94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137631</v>
      </c>
      <c r="N6" s="491">
        <f ca="1">SUM(Tabulka[12 m_oc])/2</f>
        <v>137631</v>
      </c>
      <c r="O6" s="490">
        <f ca="1">SUM(Tabulka[13 m_sk])/2</f>
        <v>36750827</v>
      </c>
      <c r="P6" s="489">
        <f ca="1">SUM(Tabulka[14_vzsk])/2</f>
        <v>15480</v>
      </c>
      <c r="Q6" s="489">
        <f ca="1">SUM(Tabulka[15_vzpl])/2</f>
        <v>53868.035190615839</v>
      </c>
      <c r="R6" s="488">
        <f ca="1">IF(Q6=0,0,P6/Q6)</f>
        <v>0.28736893679568837</v>
      </c>
      <c r="S6" s="487">
        <f ca="1">Q6-P6</f>
        <v>38388.035190615839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3964.5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15339349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8" s="471">
        <f ca="1">IF(Tabulka[[#This Row],[15_vzpl]]=0,"",Tabulka[[#This Row],[14_vzsk]]/Tabulka[[#This Row],[15_vzpl]])</f>
        <v>0.23771232204221893</v>
      </c>
      <c r="S8" s="470">
        <f ca="1">IF(Tabulka[[#This Row],[15_vzpl]]-Tabulka[[#This Row],[14_vzsk]]=0,"",Tabulka[[#This Row],[15_vzpl]]-Tabulka[[#This Row],[14_vzsk]])</f>
        <v>22768.035190615839</v>
      </c>
    </row>
    <row r="9" spans="1:19" x14ac:dyDescent="0.25">
      <c r="A9" s="469">
        <v>99</v>
      </c>
      <c r="B9" s="468" t="s">
        <v>4542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317219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9" s="471">
        <f ca="1">IF(Tabulka[[#This Row],[15_vzpl]]=0,"",Tabulka[[#This Row],[14_vzsk]]/Tabulka[[#This Row],[15_vzpl]])</f>
        <v>0.23771232204221893</v>
      </c>
      <c r="S9" s="470">
        <f ca="1">IF(Tabulka[[#This Row],[15_vzpl]]-Tabulka[[#This Row],[14_vzsk]]=0,"",Tabulka[[#This Row],[15_vzpl]]-Tabulka[[#This Row],[14_vzsk]])</f>
        <v>22768.035190615839</v>
      </c>
    </row>
    <row r="10" spans="1:19" x14ac:dyDescent="0.25">
      <c r="A10" s="469">
        <v>100</v>
      </c>
      <c r="B10" s="468" t="s">
        <v>4543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1306372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4544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17401.599999999999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13715758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4532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356551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4545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356551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4533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73.791666666666671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63332.630000000005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991.93999999999994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110712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110712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20650299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4" s="471">
        <f ca="1">IF(Tabulka[[#This Row],[15_vzpl]]=0,"",Tabulka[[#This Row],[14_vzsk]]/Tabulka[[#This Row],[15_vzpl]])</f>
        <v>0.34916666666666668</v>
      </c>
      <c r="S14" s="470">
        <f ca="1">IF(Tabulka[[#This Row],[15_vzpl]]-Tabulka[[#This Row],[14_vzsk]]=0,"",Tabulka[[#This Row],[15_vzpl]]-Tabulka[[#This Row],[14_vzsk]])</f>
        <v>15620</v>
      </c>
    </row>
    <row r="15" spans="1:19" x14ac:dyDescent="0.25">
      <c r="A15" s="469">
        <v>303</v>
      </c>
      <c r="B15" s="468" t="s">
        <v>4546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430.88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3549321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5" s="471">
        <f ca="1">IF(Tabulka[[#This Row],[15_vzpl]]=0,"",Tabulka[[#This Row],[14_vzsk]]/Tabulka[[#This Row],[15_vzpl]])</f>
        <v>0.34916666666666668</v>
      </c>
      <c r="S15" s="470">
        <f ca="1">IF(Tabulka[[#This Row],[15_vzpl]]-Tabulka[[#This Row],[14_vzsk]]=0,"",Tabulka[[#This Row],[15_vzpl]]-Tabulka[[#This Row],[14_vzsk]])</f>
        <v>15620</v>
      </c>
    </row>
    <row r="16" spans="1:19" x14ac:dyDescent="0.25">
      <c r="A16" s="469">
        <v>304</v>
      </c>
      <c r="B16" s="468" t="s">
        <v>4547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23065.439999999999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8481014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4548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17.083333333333332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5849157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4549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862338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4550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4.208333333333333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2639.69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585885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4551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204678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4552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6319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1117906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4534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4553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D70BD89-FE9D-4C39-B6EE-0ED9007A24A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4541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4532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4533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6800</v>
      </c>
      <c r="P11">
        <v>6800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13928</v>
      </c>
      <c r="P12">
        <v>13928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4534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4535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  <c r="S21">
        <v>4978.0058651026393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4532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4533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  <c r="R27">
        <v>1100</v>
      </c>
      <c r="S27">
        <v>4000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  <c r="R28">
        <v>1100</v>
      </c>
      <c r="S28">
        <v>4000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9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9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9" x14ac:dyDescent="0.25">
      <c r="C35">
        <v>2</v>
      </c>
      <c r="D35" t="s">
        <v>4534</v>
      </c>
      <c r="E35">
        <v>2</v>
      </c>
      <c r="I35">
        <v>312</v>
      </c>
      <c r="Q35">
        <v>66988</v>
      </c>
    </row>
    <row r="36" spans="3:19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9" x14ac:dyDescent="0.25">
      <c r="C37" t="s">
        <v>4536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  <c r="R37">
        <v>1100</v>
      </c>
      <c r="S37">
        <v>8978.0058651026393</v>
      </c>
    </row>
    <row r="38" spans="3:19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  <c r="R38">
        <v>5600</v>
      </c>
      <c r="S38">
        <v>4978.0058651026393</v>
      </c>
    </row>
    <row r="39" spans="3:19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  <c r="R39">
        <v>5600</v>
      </c>
      <c r="S39">
        <v>4978.0058651026393</v>
      </c>
    </row>
    <row r="40" spans="3:19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9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9" x14ac:dyDescent="0.25">
      <c r="C42">
        <v>3</v>
      </c>
      <c r="D42" t="s">
        <v>4532</v>
      </c>
      <c r="E42">
        <v>1</v>
      </c>
      <c r="I42">
        <v>176</v>
      </c>
      <c r="Q42">
        <v>57363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9" x14ac:dyDescent="0.25">
      <c r="C44">
        <v>3</v>
      </c>
      <c r="D44" t="s">
        <v>4533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  <c r="S44">
        <v>4000</v>
      </c>
    </row>
    <row r="45" spans="3:19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10400</v>
      </c>
      <c r="P45">
        <v>10400</v>
      </c>
      <c r="Q45">
        <v>590157</v>
      </c>
      <c r="S45">
        <v>4000</v>
      </c>
    </row>
    <row r="46" spans="3:19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9900</v>
      </c>
      <c r="P46">
        <v>9900</v>
      </c>
      <c r="Q46">
        <v>1336781</v>
      </c>
    </row>
    <row r="47" spans="3:19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9" x14ac:dyDescent="0.25">
      <c r="C48">
        <v>3</v>
      </c>
      <c r="D48">
        <v>418</v>
      </c>
      <c r="E48">
        <v>4</v>
      </c>
      <c r="I48">
        <v>591</v>
      </c>
      <c r="Q48">
        <v>150894</v>
      </c>
    </row>
    <row r="49" spans="3:19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9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9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9" x14ac:dyDescent="0.25">
      <c r="C52">
        <v>3</v>
      </c>
      <c r="D52" t="s">
        <v>4534</v>
      </c>
      <c r="E52">
        <v>2</v>
      </c>
      <c r="I52">
        <v>296</v>
      </c>
      <c r="Q52">
        <v>67360</v>
      </c>
    </row>
    <row r="53" spans="3:19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9" x14ac:dyDescent="0.25">
      <c r="C54" t="s">
        <v>4537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  <c r="R54">
        <v>5600</v>
      </c>
      <c r="S54">
        <v>8978.0058651026393</v>
      </c>
    </row>
    <row r="55" spans="3:19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  <c r="S55">
        <v>4978.0058651026393</v>
      </c>
    </row>
    <row r="56" spans="3:19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  <c r="S56">
        <v>4978.0058651026393</v>
      </c>
    </row>
    <row r="57" spans="3:19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9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9" x14ac:dyDescent="0.25">
      <c r="C59">
        <v>4</v>
      </c>
      <c r="D59" t="s">
        <v>4532</v>
      </c>
      <c r="E59">
        <v>1</v>
      </c>
      <c r="I59">
        <v>112</v>
      </c>
      <c r="J59">
        <v>28</v>
      </c>
      <c r="Q59">
        <v>69616</v>
      </c>
    </row>
    <row r="60" spans="3:19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9" x14ac:dyDescent="0.25">
      <c r="C61">
        <v>4</v>
      </c>
      <c r="D61" t="s">
        <v>4533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  <c r="S61">
        <v>4000</v>
      </c>
    </row>
    <row r="62" spans="3:19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  <c r="S62">
        <v>4000</v>
      </c>
    </row>
    <row r="63" spans="3:19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9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9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9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9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9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9" x14ac:dyDescent="0.25">
      <c r="C69">
        <v>4</v>
      </c>
      <c r="D69" t="s">
        <v>4534</v>
      </c>
      <c r="E69">
        <v>2</v>
      </c>
      <c r="I69">
        <v>304</v>
      </c>
      <c r="Q69">
        <v>67663</v>
      </c>
    </row>
    <row r="70" spans="3:19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9" x14ac:dyDescent="0.25">
      <c r="C71" t="s">
        <v>4538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  <c r="S71">
        <v>8978.0058651026393</v>
      </c>
    </row>
    <row r="72" spans="3:19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  <c r="R72">
        <v>500</v>
      </c>
      <c r="S72">
        <v>4978.0058651026393</v>
      </c>
    </row>
    <row r="73" spans="3:19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  <c r="R73">
        <v>500</v>
      </c>
      <c r="S73">
        <v>4978.0058651026393</v>
      </c>
    </row>
    <row r="74" spans="3:19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9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9" x14ac:dyDescent="0.25">
      <c r="C76">
        <v>5</v>
      </c>
      <c r="D76" t="s">
        <v>4532</v>
      </c>
      <c r="E76">
        <v>1</v>
      </c>
      <c r="I76">
        <v>168</v>
      </c>
      <c r="J76">
        <v>3</v>
      </c>
      <c r="Q76">
        <v>52397</v>
      </c>
    </row>
    <row r="77" spans="3:19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9" x14ac:dyDescent="0.25">
      <c r="C78">
        <v>5</v>
      </c>
      <c r="D78" t="s">
        <v>4533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  <c r="S78">
        <v>4000</v>
      </c>
    </row>
    <row r="79" spans="3:19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  <c r="S79">
        <v>4000</v>
      </c>
    </row>
    <row r="80" spans="3:19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9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9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9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9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9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9" x14ac:dyDescent="0.25">
      <c r="C86">
        <v>5</v>
      </c>
      <c r="D86" t="s">
        <v>4534</v>
      </c>
      <c r="E86">
        <v>2</v>
      </c>
      <c r="I86">
        <v>320</v>
      </c>
      <c r="Q86">
        <v>67139</v>
      </c>
    </row>
    <row r="87" spans="3:19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9" x14ac:dyDescent="0.25">
      <c r="C88" t="s">
        <v>4539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  <c r="R88">
        <v>500</v>
      </c>
      <c r="S88">
        <v>8978.0058651026393</v>
      </c>
    </row>
    <row r="89" spans="3:19" x14ac:dyDescent="0.25">
      <c r="C89">
        <v>6</v>
      </c>
      <c r="D89" t="s">
        <v>266</v>
      </c>
      <c r="E89">
        <v>22</v>
      </c>
      <c r="I89">
        <v>3809.6</v>
      </c>
      <c r="J89">
        <v>667</v>
      </c>
      <c r="K89">
        <v>44</v>
      </c>
      <c r="O89">
        <v>5219</v>
      </c>
      <c r="P89">
        <v>5219</v>
      </c>
      <c r="Q89">
        <v>2477256</v>
      </c>
      <c r="S89">
        <v>4978.0058651026393</v>
      </c>
    </row>
    <row r="90" spans="3:19" x14ac:dyDescent="0.25">
      <c r="C90">
        <v>6</v>
      </c>
      <c r="D90">
        <v>99</v>
      </c>
      <c r="E90">
        <v>1</v>
      </c>
      <c r="I90">
        <v>160</v>
      </c>
      <c r="J90">
        <v>15.5</v>
      </c>
      <c r="Q90">
        <v>52818</v>
      </c>
      <c r="S90">
        <v>4978.0058651026393</v>
      </c>
    </row>
    <row r="91" spans="3:19" x14ac:dyDescent="0.25">
      <c r="C91">
        <v>6</v>
      </c>
      <c r="D91">
        <v>100</v>
      </c>
      <c r="E91">
        <v>3</v>
      </c>
      <c r="I91">
        <v>520</v>
      </c>
      <c r="J91">
        <v>105</v>
      </c>
      <c r="Q91">
        <v>207734</v>
      </c>
    </row>
    <row r="92" spans="3:19" x14ac:dyDescent="0.25">
      <c r="C92">
        <v>6</v>
      </c>
      <c r="D92">
        <v>101</v>
      </c>
      <c r="E92">
        <v>18</v>
      </c>
      <c r="I92">
        <v>3129.6</v>
      </c>
      <c r="J92">
        <v>546.5</v>
      </c>
      <c r="K92">
        <v>44</v>
      </c>
      <c r="O92">
        <v>5219</v>
      </c>
      <c r="P92">
        <v>5219</v>
      </c>
      <c r="Q92">
        <v>2216704</v>
      </c>
    </row>
    <row r="93" spans="3:19" x14ac:dyDescent="0.25">
      <c r="C93">
        <v>6</v>
      </c>
      <c r="D93" t="s">
        <v>4532</v>
      </c>
      <c r="E93">
        <v>1</v>
      </c>
      <c r="I93">
        <v>136</v>
      </c>
      <c r="J93">
        <v>3</v>
      </c>
      <c r="Q93">
        <v>53060</v>
      </c>
    </row>
    <row r="94" spans="3:19" x14ac:dyDescent="0.25">
      <c r="C94">
        <v>6</v>
      </c>
      <c r="D94">
        <v>526</v>
      </c>
      <c r="E94">
        <v>1</v>
      </c>
      <c r="I94">
        <v>136</v>
      </c>
      <c r="J94">
        <v>3</v>
      </c>
      <c r="Q94">
        <v>53060</v>
      </c>
    </row>
    <row r="95" spans="3:19" x14ac:dyDescent="0.25">
      <c r="C95">
        <v>6</v>
      </c>
      <c r="D95" t="s">
        <v>4533</v>
      </c>
      <c r="E95">
        <v>72.25</v>
      </c>
      <c r="I95">
        <v>10754.44</v>
      </c>
      <c r="J95">
        <v>350.25</v>
      </c>
      <c r="K95">
        <v>180</v>
      </c>
      <c r="O95">
        <v>14512</v>
      </c>
      <c r="P95">
        <v>14512</v>
      </c>
      <c r="Q95">
        <v>3399387</v>
      </c>
      <c r="S95">
        <v>4000</v>
      </c>
    </row>
    <row r="96" spans="3:19" x14ac:dyDescent="0.25">
      <c r="C96">
        <v>6</v>
      </c>
      <c r="D96">
        <v>303</v>
      </c>
      <c r="E96">
        <v>14.75</v>
      </c>
      <c r="I96">
        <v>2269.5</v>
      </c>
      <c r="J96">
        <v>22.75</v>
      </c>
      <c r="K96">
        <v>74.5</v>
      </c>
      <c r="O96">
        <v>7812</v>
      </c>
      <c r="P96">
        <v>7812</v>
      </c>
      <c r="Q96">
        <v>612485</v>
      </c>
      <c r="S96">
        <v>4000</v>
      </c>
    </row>
    <row r="97" spans="3:19" x14ac:dyDescent="0.25">
      <c r="C97">
        <v>6</v>
      </c>
      <c r="D97">
        <v>304</v>
      </c>
      <c r="E97">
        <v>26.5</v>
      </c>
      <c r="I97">
        <v>4010.94</v>
      </c>
      <c r="J97">
        <v>258</v>
      </c>
      <c r="K97">
        <v>57.5</v>
      </c>
      <c r="O97">
        <v>4450</v>
      </c>
      <c r="P97">
        <v>4450</v>
      </c>
      <c r="Q97">
        <v>1474813</v>
      </c>
    </row>
    <row r="98" spans="3:19" x14ac:dyDescent="0.25">
      <c r="C98">
        <v>6</v>
      </c>
      <c r="D98">
        <v>305</v>
      </c>
      <c r="E98">
        <v>16.25</v>
      </c>
      <c r="I98">
        <v>2383</v>
      </c>
      <c r="J98">
        <v>69.5</v>
      </c>
      <c r="K98">
        <v>28</v>
      </c>
      <c r="O98">
        <v>2250</v>
      </c>
      <c r="P98">
        <v>2250</v>
      </c>
      <c r="Q98">
        <v>892870</v>
      </c>
    </row>
    <row r="99" spans="3:19" x14ac:dyDescent="0.25">
      <c r="C99">
        <v>6</v>
      </c>
      <c r="D99">
        <v>418</v>
      </c>
      <c r="E99">
        <v>3</v>
      </c>
      <c r="I99">
        <v>408</v>
      </c>
      <c r="Q99">
        <v>121141</v>
      </c>
    </row>
    <row r="100" spans="3:19" x14ac:dyDescent="0.25">
      <c r="C100">
        <v>6</v>
      </c>
      <c r="D100">
        <v>424</v>
      </c>
      <c r="E100">
        <v>4</v>
      </c>
      <c r="I100">
        <v>389</v>
      </c>
      <c r="Q100">
        <v>77186</v>
      </c>
    </row>
    <row r="101" spans="3:19" x14ac:dyDescent="0.25">
      <c r="C101">
        <v>6</v>
      </c>
      <c r="D101">
        <v>636</v>
      </c>
      <c r="E101">
        <v>1</v>
      </c>
      <c r="I101">
        <v>168</v>
      </c>
      <c r="Q101">
        <v>33125</v>
      </c>
    </row>
    <row r="102" spans="3:19" x14ac:dyDescent="0.25">
      <c r="C102">
        <v>6</v>
      </c>
      <c r="D102">
        <v>642</v>
      </c>
      <c r="E102">
        <v>6.75</v>
      </c>
      <c r="I102">
        <v>1126</v>
      </c>
      <c r="K102">
        <v>20</v>
      </c>
      <c r="Q102">
        <v>187767</v>
      </c>
    </row>
    <row r="103" spans="3:19" x14ac:dyDescent="0.25">
      <c r="C103">
        <v>6</v>
      </c>
      <c r="D103" t="s">
        <v>4534</v>
      </c>
      <c r="E103">
        <v>2</v>
      </c>
      <c r="I103">
        <v>336</v>
      </c>
      <c r="Q103">
        <v>68240</v>
      </c>
    </row>
    <row r="104" spans="3:19" x14ac:dyDescent="0.25">
      <c r="C104">
        <v>6</v>
      </c>
      <c r="D104">
        <v>30</v>
      </c>
      <c r="E104">
        <v>2</v>
      </c>
      <c r="I104">
        <v>336</v>
      </c>
      <c r="Q104">
        <v>68240</v>
      </c>
    </row>
    <row r="105" spans="3:19" x14ac:dyDescent="0.25">
      <c r="C105" t="s">
        <v>4540</v>
      </c>
      <c r="E105">
        <v>97.25</v>
      </c>
      <c r="I105">
        <v>15036.04</v>
      </c>
      <c r="J105">
        <v>1020.25</v>
      </c>
      <c r="K105">
        <v>224</v>
      </c>
      <c r="O105">
        <v>19731</v>
      </c>
      <c r="P105">
        <v>19731</v>
      </c>
      <c r="Q105">
        <v>5997943</v>
      </c>
      <c r="S105">
        <v>8978.0058651026393</v>
      </c>
    </row>
  </sheetData>
  <hyperlinks>
    <hyperlink ref="A2" location="Obsah!A1" display="Zpět na Obsah  KL 01  1.-4.měsíc" xr:uid="{1992AC2F-5AA8-45BA-BFE3-147E465EC33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4558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840910.94000000018</v>
      </c>
      <c r="C3" s="344">
        <f t="shared" ref="C3:Z3" si="0">SUBTOTAL(9,C6:C1048576)</f>
        <v>9</v>
      </c>
      <c r="D3" s="344"/>
      <c r="E3" s="344">
        <f>SUBTOTAL(9,E6:E1048576)/4</f>
        <v>820033.98</v>
      </c>
      <c r="F3" s="344"/>
      <c r="G3" s="344">
        <f t="shared" si="0"/>
        <v>10</v>
      </c>
      <c r="H3" s="344">
        <f>SUBTOTAL(9,H6:H1048576)/4</f>
        <v>807101.99000000011</v>
      </c>
      <c r="I3" s="347">
        <f>IF(B3&lt;&gt;0,H3/B3,"")</f>
        <v>0.95979485057002578</v>
      </c>
      <c r="J3" s="345">
        <f>IF(E3&lt;&gt;0,H3/E3,"")</f>
        <v>0.98422993398395531</v>
      </c>
      <c r="K3" s="346">
        <f t="shared" si="0"/>
        <v>42144.86</v>
      </c>
      <c r="L3" s="346"/>
      <c r="M3" s="344">
        <f t="shared" si="0"/>
        <v>0.49978793942843103</v>
      </c>
      <c r="N3" s="344">
        <f t="shared" si="0"/>
        <v>197690.87999999998</v>
      </c>
      <c r="O3" s="344"/>
      <c r="P3" s="344">
        <f t="shared" si="0"/>
        <v>3</v>
      </c>
      <c r="Q3" s="344">
        <f t="shared" si="0"/>
        <v>424104.77999999997</v>
      </c>
      <c r="R3" s="347">
        <f>IF(K3&lt;&gt;0,Q3/K3,"")</f>
        <v>10.063025004709944</v>
      </c>
      <c r="S3" s="347">
        <f>IF(N3&lt;&gt;0,Q3/N3,"")</f>
        <v>2.1452925901285886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4554</v>
      </c>
      <c r="B6" s="847">
        <v>840910.94</v>
      </c>
      <c r="C6" s="848">
        <v>1</v>
      </c>
      <c r="D6" s="848">
        <v>1.0254586523353582</v>
      </c>
      <c r="E6" s="847">
        <v>820033.97999999986</v>
      </c>
      <c r="F6" s="848">
        <v>0.97517339945654635</v>
      </c>
      <c r="G6" s="848">
        <v>1</v>
      </c>
      <c r="H6" s="847">
        <v>807101.99000000022</v>
      </c>
      <c r="I6" s="848">
        <v>0.95979485057002623</v>
      </c>
      <c r="J6" s="848">
        <v>0.98422993398395564</v>
      </c>
      <c r="K6" s="847">
        <v>21072.43</v>
      </c>
      <c r="L6" s="848">
        <v>1</v>
      </c>
      <c r="M6" s="848">
        <v>0.21318565631353356</v>
      </c>
      <c r="N6" s="847">
        <v>98845.439999999988</v>
      </c>
      <c r="O6" s="848">
        <v>4.6907471041545747</v>
      </c>
      <c r="P6" s="848">
        <v>1</v>
      </c>
      <c r="Q6" s="847">
        <v>212052.38999999998</v>
      </c>
      <c r="R6" s="848">
        <v>10.063025004709944</v>
      </c>
      <c r="S6" s="848">
        <v>2.1452925901285886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4555</v>
      </c>
      <c r="B7" s="850">
        <v>821390.6399999999</v>
      </c>
      <c r="C7" s="851">
        <v>1</v>
      </c>
      <c r="D7" s="851">
        <v>1.0249510544107594</v>
      </c>
      <c r="E7" s="850">
        <v>801394.98999999987</v>
      </c>
      <c r="F7" s="851">
        <v>0.9756563454387549</v>
      </c>
      <c r="G7" s="851">
        <v>1</v>
      </c>
      <c r="H7" s="850">
        <v>796395.01000000024</v>
      </c>
      <c r="I7" s="851">
        <v>0.96956913217321339</v>
      </c>
      <c r="J7" s="851">
        <v>0.99376090434506004</v>
      </c>
      <c r="K7" s="850"/>
      <c r="L7" s="851"/>
      <c r="M7" s="851"/>
      <c r="N7" s="850">
        <v>25320.45</v>
      </c>
      <c r="O7" s="851"/>
      <c r="P7" s="851">
        <v>1</v>
      </c>
      <c r="Q7" s="850">
        <v>212052.38999999998</v>
      </c>
      <c r="R7" s="851"/>
      <c r="S7" s="851">
        <v>8.3747480791218152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4556</v>
      </c>
      <c r="B8" s="850">
        <v>17200.299999999996</v>
      </c>
      <c r="C8" s="851">
        <v>1</v>
      </c>
      <c r="D8" s="851">
        <v>3.3179655053346933</v>
      </c>
      <c r="E8" s="850">
        <v>5183.99</v>
      </c>
      <c r="F8" s="851">
        <v>0.30138951064807018</v>
      </c>
      <c r="G8" s="851">
        <v>1</v>
      </c>
      <c r="H8" s="850">
        <v>10706.98</v>
      </c>
      <c r="I8" s="851">
        <v>0.6224879798608165</v>
      </c>
      <c r="J8" s="851">
        <v>2.0653936446636663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4557</v>
      </c>
      <c r="B9" s="853">
        <v>2320</v>
      </c>
      <c r="C9" s="854">
        <v>1</v>
      </c>
      <c r="D9" s="854">
        <v>0.1724266072092159</v>
      </c>
      <c r="E9" s="853">
        <v>13455</v>
      </c>
      <c r="F9" s="854">
        <v>5.7995689655172411</v>
      </c>
      <c r="G9" s="854">
        <v>1</v>
      </c>
      <c r="H9" s="853"/>
      <c r="I9" s="854"/>
      <c r="J9" s="854"/>
      <c r="K9" s="853">
        <v>21072.43</v>
      </c>
      <c r="L9" s="854">
        <v>1</v>
      </c>
      <c r="M9" s="854">
        <v>0.28660228311489744</v>
      </c>
      <c r="N9" s="853">
        <v>73524.989999999991</v>
      </c>
      <c r="O9" s="854">
        <v>3.4891557357172376</v>
      </c>
      <c r="P9" s="854">
        <v>1</v>
      </c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595</v>
      </c>
      <c r="B11" s="847">
        <v>838590.94000000018</v>
      </c>
      <c r="C11" s="848">
        <v>1</v>
      </c>
      <c r="D11" s="848">
        <v>1.0923348966682489</v>
      </c>
      <c r="E11" s="847">
        <v>767704.9800000001</v>
      </c>
      <c r="F11" s="848">
        <v>0.91547015759554939</v>
      </c>
      <c r="G11" s="848">
        <v>1</v>
      </c>
      <c r="H11" s="847">
        <v>648173.99</v>
      </c>
      <c r="I11" s="848">
        <v>0.77293225943986454</v>
      </c>
      <c r="J11" s="849">
        <v>0.84430087974680057</v>
      </c>
    </row>
    <row r="12" spans="1:28" ht="14.45" customHeight="1" x14ac:dyDescent="0.25">
      <c r="A12" s="856" t="s">
        <v>4559</v>
      </c>
      <c r="B12" s="850">
        <v>329506.66000000003</v>
      </c>
      <c r="C12" s="851">
        <v>1</v>
      </c>
      <c r="D12" s="851">
        <v>1.4135991755558595</v>
      </c>
      <c r="E12" s="850">
        <v>233097.66</v>
      </c>
      <c r="F12" s="851">
        <v>0.70741410810937777</v>
      </c>
      <c r="G12" s="851">
        <v>1</v>
      </c>
      <c r="H12" s="850">
        <v>230403</v>
      </c>
      <c r="I12" s="851">
        <v>0.69923624608983614</v>
      </c>
      <c r="J12" s="852">
        <v>0.98843978099136642</v>
      </c>
    </row>
    <row r="13" spans="1:28" ht="14.45" customHeight="1" x14ac:dyDescent="0.25">
      <c r="A13" s="856" t="s">
        <v>4560</v>
      </c>
      <c r="B13" s="850">
        <v>509084.28000000009</v>
      </c>
      <c r="C13" s="851">
        <v>1</v>
      </c>
      <c r="D13" s="851">
        <v>0.95225834169274004</v>
      </c>
      <c r="E13" s="850">
        <v>534607.32000000007</v>
      </c>
      <c r="F13" s="851">
        <v>1.0501351956890124</v>
      </c>
      <c r="G13" s="851">
        <v>1</v>
      </c>
      <c r="H13" s="850">
        <v>417770.98999999993</v>
      </c>
      <c r="I13" s="851">
        <v>0.82063227330452992</v>
      </c>
      <c r="J13" s="852">
        <v>0.78145392771651512</v>
      </c>
    </row>
    <row r="14" spans="1:28" ht="14.45" customHeight="1" x14ac:dyDescent="0.25">
      <c r="A14" s="858" t="s">
        <v>607</v>
      </c>
      <c r="B14" s="859">
        <v>2320</v>
      </c>
      <c r="C14" s="860">
        <v>1</v>
      </c>
      <c r="D14" s="860">
        <v>4.4334881232203943E-2</v>
      </c>
      <c r="E14" s="859">
        <v>52329</v>
      </c>
      <c r="F14" s="860">
        <v>22.555603448275861</v>
      </c>
      <c r="G14" s="860">
        <v>1</v>
      </c>
      <c r="H14" s="859">
        <v>158928</v>
      </c>
      <c r="I14" s="860">
        <v>68.50344827586207</v>
      </c>
      <c r="J14" s="861">
        <v>3.0370922433067706</v>
      </c>
    </row>
    <row r="15" spans="1:28" ht="14.45" customHeight="1" x14ac:dyDescent="0.25">
      <c r="A15" s="856" t="s">
        <v>4559</v>
      </c>
      <c r="B15" s="850">
        <v>2320</v>
      </c>
      <c r="C15" s="851">
        <v>1</v>
      </c>
      <c r="D15" s="851">
        <v>6.4665384508180726E-2</v>
      </c>
      <c r="E15" s="850">
        <v>35877</v>
      </c>
      <c r="F15" s="851">
        <v>15.464224137931035</v>
      </c>
      <c r="G15" s="851">
        <v>1</v>
      </c>
      <c r="H15" s="850">
        <v>140048</v>
      </c>
      <c r="I15" s="851">
        <v>60.365517241379308</v>
      </c>
      <c r="J15" s="852">
        <v>3.9035593834490063</v>
      </c>
    </row>
    <row r="16" spans="1:28" ht="14.45" customHeight="1" thickBot="1" x14ac:dyDescent="0.3">
      <c r="A16" s="857" t="s">
        <v>4560</v>
      </c>
      <c r="B16" s="853"/>
      <c r="C16" s="854"/>
      <c r="D16" s="854"/>
      <c r="E16" s="853">
        <v>16452</v>
      </c>
      <c r="F16" s="854"/>
      <c r="G16" s="854">
        <v>1</v>
      </c>
      <c r="H16" s="853">
        <v>18880</v>
      </c>
      <c r="I16" s="854"/>
      <c r="J16" s="855">
        <v>1.1475808412351083</v>
      </c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2051</v>
      </c>
    </row>
    <row r="19" spans="1:1" ht="14.45" customHeight="1" x14ac:dyDescent="0.2">
      <c r="A19" s="786" t="s">
        <v>4561</v>
      </c>
    </row>
    <row r="20" spans="1:1" ht="14.45" customHeight="1" x14ac:dyDescent="0.2">
      <c r="A20" s="786" t="s">
        <v>4562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B2CDBCC-ED21-4451-A5B5-891D037A9AA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4567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2172</v>
      </c>
      <c r="C3" s="404">
        <f t="shared" si="0"/>
        <v>2178</v>
      </c>
      <c r="D3" s="438">
        <f t="shared" si="0"/>
        <v>2776</v>
      </c>
      <c r="E3" s="346">
        <f t="shared" si="0"/>
        <v>840910.94000000029</v>
      </c>
      <c r="F3" s="344">
        <f t="shared" si="0"/>
        <v>820033.98</v>
      </c>
      <c r="G3" s="405">
        <f t="shared" si="0"/>
        <v>807101.99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2053</v>
      </c>
      <c r="B6" s="225">
        <v>9</v>
      </c>
      <c r="C6" s="225">
        <v>4</v>
      </c>
      <c r="D6" s="225">
        <v>14</v>
      </c>
      <c r="E6" s="863">
        <v>681.99</v>
      </c>
      <c r="F6" s="863">
        <v>369.33</v>
      </c>
      <c r="G6" s="864">
        <v>1164.67</v>
      </c>
    </row>
    <row r="7" spans="1:7" ht="14.45" customHeight="1" x14ac:dyDescent="0.2">
      <c r="A7" s="836" t="s">
        <v>4559</v>
      </c>
      <c r="B7" s="831">
        <v>492</v>
      </c>
      <c r="C7" s="831">
        <v>436</v>
      </c>
      <c r="D7" s="831">
        <v>1206</v>
      </c>
      <c r="E7" s="865">
        <v>331826.66000000003</v>
      </c>
      <c r="F7" s="865">
        <v>268974.65999999997</v>
      </c>
      <c r="G7" s="866">
        <v>370451</v>
      </c>
    </row>
    <row r="8" spans="1:7" ht="14.45" customHeight="1" x14ac:dyDescent="0.2">
      <c r="A8" s="836" t="s">
        <v>2054</v>
      </c>
      <c r="B8" s="831"/>
      <c r="C8" s="831">
        <v>146</v>
      </c>
      <c r="D8" s="831">
        <v>130</v>
      </c>
      <c r="E8" s="865"/>
      <c r="F8" s="865">
        <v>59164.33</v>
      </c>
      <c r="G8" s="866">
        <v>48906</v>
      </c>
    </row>
    <row r="9" spans="1:7" ht="14.45" customHeight="1" x14ac:dyDescent="0.2">
      <c r="A9" s="836" t="s">
        <v>4563</v>
      </c>
      <c r="B9" s="831"/>
      <c r="C9" s="831">
        <v>1</v>
      </c>
      <c r="D9" s="831"/>
      <c r="E9" s="865"/>
      <c r="F9" s="865">
        <v>1178</v>
      </c>
      <c r="G9" s="866"/>
    </row>
    <row r="10" spans="1:7" ht="14.45" customHeight="1" x14ac:dyDescent="0.2">
      <c r="A10" s="836" t="s">
        <v>4564</v>
      </c>
      <c r="B10" s="831"/>
      <c r="C10" s="831">
        <v>13</v>
      </c>
      <c r="D10" s="831">
        <v>3</v>
      </c>
      <c r="E10" s="865"/>
      <c r="F10" s="865">
        <v>12349</v>
      </c>
      <c r="G10" s="866">
        <v>3540</v>
      </c>
    </row>
    <row r="11" spans="1:7" ht="14.45" customHeight="1" x14ac:dyDescent="0.2">
      <c r="A11" s="836" t="s">
        <v>4565</v>
      </c>
      <c r="B11" s="831">
        <v>2</v>
      </c>
      <c r="C11" s="831">
        <v>4</v>
      </c>
      <c r="D11" s="831"/>
      <c r="E11" s="865">
        <v>74</v>
      </c>
      <c r="F11" s="865">
        <v>288.33</v>
      </c>
      <c r="G11" s="866"/>
    </row>
    <row r="12" spans="1:7" ht="14.45" customHeight="1" x14ac:dyDescent="0.2">
      <c r="A12" s="836" t="s">
        <v>2055</v>
      </c>
      <c r="B12" s="831">
        <v>3</v>
      </c>
      <c r="C12" s="831">
        <v>2</v>
      </c>
      <c r="D12" s="831">
        <v>3</v>
      </c>
      <c r="E12" s="865">
        <v>243.32999999999998</v>
      </c>
      <c r="F12" s="865">
        <v>159.32999999999998</v>
      </c>
      <c r="G12" s="866">
        <v>245.32999999999998</v>
      </c>
    </row>
    <row r="13" spans="1:7" ht="14.45" customHeight="1" x14ac:dyDescent="0.2">
      <c r="A13" s="836" t="s">
        <v>2056</v>
      </c>
      <c r="B13" s="831">
        <v>354</v>
      </c>
      <c r="C13" s="831">
        <v>489</v>
      </c>
      <c r="D13" s="831">
        <v>334</v>
      </c>
      <c r="E13" s="865">
        <v>159652.33000000002</v>
      </c>
      <c r="F13" s="865">
        <v>228827</v>
      </c>
      <c r="G13" s="866">
        <v>147021</v>
      </c>
    </row>
    <row r="14" spans="1:7" ht="14.45" customHeight="1" x14ac:dyDescent="0.2">
      <c r="A14" s="836" t="s">
        <v>2057</v>
      </c>
      <c r="B14" s="831">
        <v>2</v>
      </c>
      <c r="C14" s="831">
        <v>16</v>
      </c>
      <c r="D14" s="831">
        <v>6</v>
      </c>
      <c r="E14" s="865">
        <v>160.32999999999998</v>
      </c>
      <c r="F14" s="865">
        <v>1315</v>
      </c>
      <c r="G14" s="866">
        <v>490.67</v>
      </c>
    </row>
    <row r="15" spans="1:7" ht="14.45" customHeight="1" x14ac:dyDescent="0.2">
      <c r="A15" s="836" t="s">
        <v>2058</v>
      </c>
      <c r="B15" s="831"/>
      <c r="C15" s="831">
        <v>2</v>
      </c>
      <c r="D15" s="831">
        <v>3</v>
      </c>
      <c r="E15" s="865"/>
      <c r="F15" s="865">
        <v>210</v>
      </c>
      <c r="G15" s="866">
        <v>245.32999999999998</v>
      </c>
    </row>
    <row r="16" spans="1:7" ht="14.45" customHeight="1" x14ac:dyDescent="0.2">
      <c r="A16" s="836" t="s">
        <v>2059</v>
      </c>
      <c r="B16" s="831">
        <v>19</v>
      </c>
      <c r="C16" s="831">
        <v>13</v>
      </c>
      <c r="D16" s="831">
        <v>17</v>
      </c>
      <c r="E16" s="865">
        <v>1607.9899999999998</v>
      </c>
      <c r="F16" s="865">
        <v>956.66</v>
      </c>
      <c r="G16" s="866">
        <v>1293</v>
      </c>
    </row>
    <row r="17" spans="1:7" ht="14.45" customHeight="1" x14ac:dyDescent="0.2">
      <c r="A17" s="836" t="s">
        <v>2060</v>
      </c>
      <c r="B17" s="831">
        <v>32</v>
      </c>
      <c r="C17" s="831"/>
      <c r="D17" s="831">
        <v>12</v>
      </c>
      <c r="E17" s="865">
        <v>2501.67</v>
      </c>
      <c r="F17" s="865"/>
      <c r="G17" s="866">
        <v>971.67000000000007</v>
      </c>
    </row>
    <row r="18" spans="1:7" ht="14.45" customHeight="1" x14ac:dyDescent="0.2">
      <c r="A18" s="836" t="s">
        <v>2061</v>
      </c>
      <c r="B18" s="831"/>
      <c r="C18" s="831"/>
      <c r="D18" s="831">
        <v>3</v>
      </c>
      <c r="E18" s="865"/>
      <c r="F18" s="865"/>
      <c r="G18" s="866">
        <v>245.32999999999998</v>
      </c>
    </row>
    <row r="19" spans="1:7" ht="14.45" customHeight="1" x14ac:dyDescent="0.2">
      <c r="A19" s="836" t="s">
        <v>2062</v>
      </c>
      <c r="B19" s="831">
        <v>650</v>
      </c>
      <c r="C19" s="831">
        <v>717</v>
      </c>
      <c r="D19" s="831">
        <v>697</v>
      </c>
      <c r="E19" s="865">
        <v>94275.01</v>
      </c>
      <c r="F19" s="865">
        <v>105241</v>
      </c>
      <c r="G19" s="866">
        <v>92839.349999999991</v>
      </c>
    </row>
    <row r="20" spans="1:7" ht="14.45" customHeight="1" x14ac:dyDescent="0.2">
      <c r="A20" s="836" t="s">
        <v>2063</v>
      </c>
      <c r="B20" s="831">
        <v>198</v>
      </c>
      <c r="C20" s="831">
        <v>215</v>
      </c>
      <c r="D20" s="831">
        <v>184</v>
      </c>
      <c r="E20" s="865">
        <v>97295.66</v>
      </c>
      <c r="F20" s="865">
        <v>106637.01</v>
      </c>
      <c r="G20" s="866">
        <v>88393.33</v>
      </c>
    </row>
    <row r="21" spans="1:7" ht="14.45" customHeight="1" x14ac:dyDescent="0.2">
      <c r="A21" s="836" t="s">
        <v>2064</v>
      </c>
      <c r="B21" s="831">
        <v>6</v>
      </c>
      <c r="C21" s="831"/>
      <c r="D21" s="831"/>
      <c r="E21" s="865">
        <v>486.67</v>
      </c>
      <c r="F21" s="865"/>
      <c r="G21" s="866"/>
    </row>
    <row r="22" spans="1:7" ht="14.45" customHeight="1" x14ac:dyDescent="0.2">
      <c r="A22" s="836" t="s">
        <v>2065</v>
      </c>
      <c r="B22" s="831">
        <v>20</v>
      </c>
      <c r="C22" s="831"/>
      <c r="D22" s="831">
        <v>12</v>
      </c>
      <c r="E22" s="865">
        <v>3040.66</v>
      </c>
      <c r="F22" s="865"/>
      <c r="G22" s="866">
        <v>2122.65</v>
      </c>
    </row>
    <row r="23" spans="1:7" ht="14.45" customHeight="1" x14ac:dyDescent="0.2">
      <c r="A23" s="836" t="s">
        <v>2066</v>
      </c>
      <c r="B23" s="831">
        <v>18</v>
      </c>
      <c r="C23" s="831">
        <v>1</v>
      </c>
      <c r="D23" s="831">
        <v>35</v>
      </c>
      <c r="E23" s="865">
        <v>1448.67</v>
      </c>
      <c r="F23" s="865">
        <v>126</v>
      </c>
      <c r="G23" s="866">
        <v>2862.66</v>
      </c>
    </row>
    <row r="24" spans="1:7" ht="14.45" customHeight="1" x14ac:dyDescent="0.2">
      <c r="A24" s="836" t="s">
        <v>2067</v>
      </c>
      <c r="B24" s="831">
        <v>192</v>
      </c>
      <c r="C24" s="831">
        <v>119</v>
      </c>
      <c r="D24" s="831">
        <v>117</v>
      </c>
      <c r="E24" s="865">
        <v>56045.310000000005</v>
      </c>
      <c r="F24" s="865">
        <v>34238.33</v>
      </c>
      <c r="G24" s="866">
        <v>46310</v>
      </c>
    </row>
    <row r="25" spans="1:7" ht="14.45" customHeight="1" x14ac:dyDescent="0.2">
      <c r="A25" s="836" t="s">
        <v>4566</v>
      </c>
      <c r="B25" s="831">
        <v>174</v>
      </c>
      <c r="C25" s="831"/>
      <c r="D25" s="831"/>
      <c r="E25" s="865">
        <v>91533.66</v>
      </c>
      <c r="F25" s="865"/>
      <c r="G25" s="866"/>
    </row>
    <row r="26" spans="1:7" ht="14.45" customHeight="1" thickBot="1" x14ac:dyDescent="0.25">
      <c r="A26" s="869" t="s">
        <v>2068</v>
      </c>
      <c r="B26" s="833">
        <v>1</v>
      </c>
      <c r="C26" s="833"/>
      <c r="D26" s="833"/>
      <c r="E26" s="867">
        <v>37</v>
      </c>
      <c r="F26" s="867"/>
      <c r="G26" s="868"/>
    </row>
    <row r="27" spans="1:7" ht="14.45" customHeight="1" x14ac:dyDescent="0.2">
      <c r="A27" s="786" t="s">
        <v>295</v>
      </c>
    </row>
    <row r="28" spans="1:7" ht="14.45" customHeight="1" x14ac:dyDescent="0.2">
      <c r="A28" s="787" t="s">
        <v>2051</v>
      </c>
    </row>
    <row r="29" spans="1:7" ht="14.45" customHeight="1" x14ac:dyDescent="0.2">
      <c r="A29" s="786" t="s">
        <v>4561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0A3530A-1E7D-4F28-91CA-38433A3B001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4650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2176</v>
      </c>
      <c r="H3" s="208">
        <f t="shared" si="0"/>
        <v>861983.37000000011</v>
      </c>
      <c r="I3" s="78"/>
      <c r="J3" s="78"/>
      <c r="K3" s="208">
        <f t="shared" si="0"/>
        <v>2201</v>
      </c>
      <c r="L3" s="208">
        <f t="shared" si="0"/>
        <v>918879.41999999993</v>
      </c>
      <c r="M3" s="78"/>
      <c r="N3" s="78"/>
      <c r="O3" s="208">
        <f t="shared" si="0"/>
        <v>2824</v>
      </c>
      <c r="P3" s="208">
        <f t="shared" si="0"/>
        <v>1019154.38</v>
      </c>
      <c r="Q3" s="79">
        <f>IF(L3=0,0,P3/L3)</f>
        <v>1.1091274413350123</v>
      </c>
      <c r="R3" s="209">
        <f>IF(O3=0,0,P3/O3)</f>
        <v>360.89036118980169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4568</v>
      </c>
      <c r="B6" s="807" t="s">
        <v>4569</v>
      </c>
      <c r="C6" s="807" t="s">
        <v>595</v>
      </c>
      <c r="D6" s="807" t="s">
        <v>4570</v>
      </c>
      <c r="E6" s="807" t="s">
        <v>4571</v>
      </c>
      <c r="F6" s="807" t="s">
        <v>4572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4568</v>
      </c>
      <c r="B7" s="822" t="s">
        <v>4569</v>
      </c>
      <c r="C7" s="822" t="s">
        <v>595</v>
      </c>
      <c r="D7" s="822" t="s">
        <v>4570</v>
      </c>
      <c r="E7" s="822" t="s">
        <v>4573</v>
      </c>
      <c r="F7" s="822" t="s">
        <v>4574</v>
      </c>
      <c r="G7" s="831">
        <v>197</v>
      </c>
      <c r="H7" s="831">
        <v>7289</v>
      </c>
      <c r="I7" s="822">
        <v>0.83762353481958174</v>
      </c>
      <c r="J7" s="822">
        <v>37</v>
      </c>
      <c r="K7" s="831">
        <v>229</v>
      </c>
      <c r="L7" s="831">
        <v>8702</v>
      </c>
      <c r="M7" s="822">
        <v>1</v>
      </c>
      <c r="N7" s="822">
        <v>38</v>
      </c>
      <c r="O7" s="831">
        <v>296</v>
      </c>
      <c r="P7" s="831">
        <v>11248</v>
      </c>
      <c r="Q7" s="827">
        <v>1.2925764192139737</v>
      </c>
      <c r="R7" s="832">
        <v>38</v>
      </c>
    </row>
    <row r="8" spans="1:18" ht="14.45" customHeight="1" x14ac:dyDescent="0.2">
      <c r="A8" s="821" t="s">
        <v>4568</v>
      </c>
      <c r="B8" s="822" t="s">
        <v>4569</v>
      </c>
      <c r="C8" s="822" t="s">
        <v>595</v>
      </c>
      <c r="D8" s="822" t="s">
        <v>4570</v>
      </c>
      <c r="E8" s="822" t="s">
        <v>4575</v>
      </c>
      <c r="F8" s="822" t="s">
        <v>4576</v>
      </c>
      <c r="G8" s="831">
        <v>4</v>
      </c>
      <c r="H8" s="831">
        <v>2808</v>
      </c>
      <c r="I8" s="822">
        <v>3.9717114568599716</v>
      </c>
      <c r="J8" s="822">
        <v>702</v>
      </c>
      <c r="K8" s="831">
        <v>1</v>
      </c>
      <c r="L8" s="831">
        <v>707</v>
      </c>
      <c r="M8" s="822">
        <v>1</v>
      </c>
      <c r="N8" s="822">
        <v>707</v>
      </c>
      <c r="O8" s="831">
        <v>3</v>
      </c>
      <c r="P8" s="831">
        <v>2133</v>
      </c>
      <c r="Q8" s="827">
        <v>3.0169731258840171</v>
      </c>
      <c r="R8" s="832">
        <v>711</v>
      </c>
    </row>
    <row r="9" spans="1:18" ht="14.45" customHeight="1" x14ac:dyDescent="0.2">
      <c r="A9" s="821" t="s">
        <v>4568</v>
      </c>
      <c r="B9" s="822" t="s">
        <v>4569</v>
      </c>
      <c r="C9" s="822" t="s">
        <v>595</v>
      </c>
      <c r="D9" s="822" t="s">
        <v>4570</v>
      </c>
      <c r="E9" s="822" t="s">
        <v>4577</v>
      </c>
      <c r="F9" s="822" t="s">
        <v>4578</v>
      </c>
      <c r="G9" s="831">
        <v>289</v>
      </c>
      <c r="H9" s="831">
        <v>40749</v>
      </c>
      <c r="I9" s="822">
        <v>0.78836480420987465</v>
      </c>
      <c r="J9" s="822">
        <v>141</v>
      </c>
      <c r="K9" s="831">
        <v>364</v>
      </c>
      <c r="L9" s="831">
        <v>51688</v>
      </c>
      <c r="M9" s="822">
        <v>1</v>
      </c>
      <c r="N9" s="822">
        <v>142</v>
      </c>
      <c r="O9" s="831">
        <v>302</v>
      </c>
      <c r="P9" s="831">
        <v>43186</v>
      </c>
      <c r="Q9" s="827">
        <v>0.8355130784708249</v>
      </c>
      <c r="R9" s="832">
        <v>143</v>
      </c>
    </row>
    <row r="10" spans="1:18" ht="14.45" customHeight="1" x14ac:dyDescent="0.2">
      <c r="A10" s="821" t="s">
        <v>4568</v>
      </c>
      <c r="B10" s="822" t="s">
        <v>4569</v>
      </c>
      <c r="C10" s="822" t="s">
        <v>595</v>
      </c>
      <c r="D10" s="822" t="s">
        <v>4570</v>
      </c>
      <c r="E10" s="822" t="s">
        <v>4579</v>
      </c>
      <c r="F10" s="822" t="s">
        <v>4580</v>
      </c>
      <c r="G10" s="831">
        <v>28</v>
      </c>
      <c r="H10" s="831">
        <v>26824</v>
      </c>
      <c r="I10" s="822">
        <v>0.87045690550363453</v>
      </c>
      <c r="J10" s="822">
        <v>958</v>
      </c>
      <c r="K10" s="831">
        <v>32</v>
      </c>
      <c r="L10" s="831">
        <v>30816</v>
      </c>
      <c r="M10" s="822">
        <v>1</v>
      </c>
      <c r="N10" s="822">
        <v>963</v>
      </c>
      <c r="O10" s="831">
        <v>23</v>
      </c>
      <c r="P10" s="831">
        <v>22241</v>
      </c>
      <c r="Q10" s="827">
        <v>0.72173546209761164</v>
      </c>
      <c r="R10" s="832">
        <v>967</v>
      </c>
    </row>
    <row r="11" spans="1:18" ht="14.45" customHeight="1" x14ac:dyDescent="0.2">
      <c r="A11" s="821" t="s">
        <v>4568</v>
      </c>
      <c r="B11" s="822" t="s">
        <v>4569</v>
      </c>
      <c r="C11" s="822" t="s">
        <v>595</v>
      </c>
      <c r="D11" s="822" t="s">
        <v>4570</v>
      </c>
      <c r="E11" s="822" t="s">
        <v>4581</v>
      </c>
      <c r="F11" s="822" t="s">
        <v>4582</v>
      </c>
      <c r="G11" s="831">
        <v>5</v>
      </c>
      <c r="H11" s="831">
        <v>2160</v>
      </c>
      <c r="I11" s="822">
        <v>0.35467980295566504</v>
      </c>
      <c r="J11" s="822">
        <v>432</v>
      </c>
      <c r="K11" s="831">
        <v>14</v>
      </c>
      <c r="L11" s="831">
        <v>6090</v>
      </c>
      <c r="M11" s="822">
        <v>1</v>
      </c>
      <c r="N11" s="822">
        <v>435</v>
      </c>
      <c r="O11" s="831">
        <v>5</v>
      </c>
      <c r="P11" s="831">
        <v>2185</v>
      </c>
      <c r="Q11" s="827">
        <v>0.35878489326765189</v>
      </c>
      <c r="R11" s="832">
        <v>437</v>
      </c>
    </row>
    <row r="12" spans="1:18" ht="14.45" customHeight="1" x14ac:dyDescent="0.2">
      <c r="A12" s="821" t="s">
        <v>4568</v>
      </c>
      <c r="B12" s="822" t="s">
        <v>4569</v>
      </c>
      <c r="C12" s="822" t="s">
        <v>595</v>
      </c>
      <c r="D12" s="822" t="s">
        <v>4570</v>
      </c>
      <c r="E12" s="822" t="s">
        <v>4583</v>
      </c>
      <c r="F12" s="822" t="s">
        <v>4584</v>
      </c>
      <c r="G12" s="831">
        <v>460</v>
      </c>
      <c r="H12" s="831">
        <v>464600</v>
      </c>
      <c r="I12" s="822">
        <v>1.0791475524069449</v>
      </c>
      <c r="J12" s="822">
        <v>1010</v>
      </c>
      <c r="K12" s="831">
        <v>425</v>
      </c>
      <c r="L12" s="831">
        <v>430525</v>
      </c>
      <c r="M12" s="822">
        <v>1</v>
      </c>
      <c r="N12" s="822">
        <v>1013</v>
      </c>
      <c r="O12" s="831">
        <v>351</v>
      </c>
      <c r="P12" s="831">
        <v>356616</v>
      </c>
      <c r="Q12" s="827">
        <v>0.82832820393705364</v>
      </c>
      <c r="R12" s="832">
        <v>1016</v>
      </c>
    </row>
    <row r="13" spans="1:18" ht="14.45" customHeight="1" x14ac:dyDescent="0.2">
      <c r="A13" s="821" t="s">
        <v>4568</v>
      </c>
      <c r="B13" s="822" t="s">
        <v>4569</v>
      </c>
      <c r="C13" s="822" t="s">
        <v>595</v>
      </c>
      <c r="D13" s="822" t="s">
        <v>4570</v>
      </c>
      <c r="E13" s="822" t="s">
        <v>4585</v>
      </c>
      <c r="F13" s="822" t="s">
        <v>4586</v>
      </c>
      <c r="G13" s="831">
        <v>2</v>
      </c>
      <c r="H13" s="831">
        <v>4248</v>
      </c>
      <c r="I13" s="822"/>
      <c r="J13" s="822">
        <v>2124</v>
      </c>
      <c r="K13" s="831"/>
      <c r="L13" s="831"/>
      <c r="M13" s="822"/>
      <c r="N13" s="822"/>
      <c r="O13" s="831">
        <v>1</v>
      </c>
      <c r="P13" s="831">
        <v>2134</v>
      </c>
      <c r="Q13" s="827"/>
      <c r="R13" s="832">
        <v>2134</v>
      </c>
    </row>
    <row r="14" spans="1:18" ht="14.45" customHeight="1" x14ac:dyDescent="0.2">
      <c r="A14" s="821" t="s">
        <v>4568</v>
      </c>
      <c r="B14" s="822" t="s">
        <v>4569</v>
      </c>
      <c r="C14" s="822" t="s">
        <v>595</v>
      </c>
      <c r="D14" s="822" t="s">
        <v>4570</v>
      </c>
      <c r="E14" s="822" t="s">
        <v>4587</v>
      </c>
      <c r="F14" s="822" t="s">
        <v>4588</v>
      </c>
      <c r="G14" s="831"/>
      <c r="H14" s="831"/>
      <c r="I14" s="822"/>
      <c r="J14" s="822"/>
      <c r="K14" s="831">
        <v>1</v>
      </c>
      <c r="L14" s="831">
        <v>1069</v>
      </c>
      <c r="M14" s="822">
        <v>1</v>
      </c>
      <c r="N14" s="822">
        <v>1069</v>
      </c>
      <c r="O14" s="831"/>
      <c r="P14" s="831"/>
      <c r="Q14" s="827"/>
      <c r="R14" s="832"/>
    </row>
    <row r="15" spans="1:18" ht="14.45" customHeight="1" x14ac:dyDescent="0.2">
      <c r="A15" s="821" t="s">
        <v>4568</v>
      </c>
      <c r="B15" s="822" t="s">
        <v>4569</v>
      </c>
      <c r="C15" s="822" t="s">
        <v>595</v>
      </c>
      <c r="D15" s="822" t="s">
        <v>4570</v>
      </c>
      <c r="E15" s="822" t="s">
        <v>4589</v>
      </c>
      <c r="F15" s="822" t="s">
        <v>4590</v>
      </c>
      <c r="G15" s="831">
        <v>4</v>
      </c>
      <c r="H15" s="831">
        <v>1276</v>
      </c>
      <c r="I15" s="822">
        <v>1.9813664596273293</v>
      </c>
      <c r="J15" s="822">
        <v>319</v>
      </c>
      <c r="K15" s="831">
        <v>2</v>
      </c>
      <c r="L15" s="831">
        <v>644</v>
      </c>
      <c r="M15" s="822">
        <v>1</v>
      </c>
      <c r="N15" s="822">
        <v>322</v>
      </c>
      <c r="O15" s="831">
        <v>5</v>
      </c>
      <c r="P15" s="831">
        <v>1620</v>
      </c>
      <c r="Q15" s="827">
        <v>2.5155279503105592</v>
      </c>
      <c r="R15" s="832">
        <v>324</v>
      </c>
    </row>
    <row r="16" spans="1:18" ht="14.45" customHeight="1" x14ac:dyDescent="0.2">
      <c r="A16" s="821" t="s">
        <v>4568</v>
      </c>
      <c r="B16" s="822" t="s">
        <v>4569</v>
      </c>
      <c r="C16" s="822" t="s">
        <v>595</v>
      </c>
      <c r="D16" s="822" t="s">
        <v>4570</v>
      </c>
      <c r="E16" s="822" t="s">
        <v>4591</v>
      </c>
      <c r="F16" s="822" t="s">
        <v>4592</v>
      </c>
      <c r="G16" s="831">
        <v>4</v>
      </c>
      <c r="H16" s="831">
        <v>3496</v>
      </c>
      <c r="I16" s="822">
        <v>0.4982896237172178</v>
      </c>
      <c r="J16" s="822">
        <v>874</v>
      </c>
      <c r="K16" s="831">
        <v>8</v>
      </c>
      <c r="L16" s="831">
        <v>7016</v>
      </c>
      <c r="M16" s="822">
        <v>1</v>
      </c>
      <c r="N16" s="822">
        <v>877</v>
      </c>
      <c r="O16" s="831">
        <v>8</v>
      </c>
      <c r="P16" s="831">
        <v>7048</v>
      </c>
      <c r="Q16" s="827">
        <v>1.0045610034207526</v>
      </c>
      <c r="R16" s="832">
        <v>881</v>
      </c>
    </row>
    <row r="17" spans="1:18" ht="14.45" customHeight="1" x14ac:dyDescent="0.2">
      <c r="A17" s="821" t="s">
        <v>4568</v>
      </c>
      <c r="B17" s="822" t="s">
        <v>4569</v>
      </c>
      <c r="C17" s="822" t="s">
        <v>595</v>
      </c>
      <c r="D17" s="822" t="s">
        <v>4570</v>
      </c>
      <c r="E17" s="822" t="s">
        <v>4593</v>
      </c>
      <c r="F17" s="822" t="s">
        <v>4594</v>
      </c>
      <c r="G17" s="831">
        <v>407</v>
      </c>
      <c r="H17" s="831">
        <v>13566.64</v>
      </c>
      <c r="I17" s="822">
        <v>1.0124365764452063</v>
      </c>
      <c r="J17" s="822">
        <v>33.33326781326781</v>
      </c>
      <c r="K17" s="831">
        <v>402</v>
      </c>
      <c r="L17" s="831">
        <v>13399.99</v>
      </c>
      <c r="M17" s="822">
        <v>1</v>
      </c>
      <c r="N17" s="822">
        <v>33.333308457711439</v>
      </c>
      <c r="O17" s="831">
        <v>324</v>
      </c>
      <c r="P17" s="831">
        <v>10800.01</v>
      </c>
      <c r="Q17" s="827">
        <v>0.80597149699365456</v>
      </c>
      <c r="R17" s="832">
        <v>33.333364197530862</v>
      </c>
    </row>
    <row r="18" spans="1:18" ht="14.45" customHeight="1" x14ac:dyDescent="0.2">
      <c r="A18" s="821" t="s">
        <v>4568</v>
      </c>
      <c r="B18" s="822" t="s">
        <v>4569</v>
      </c>
      <c r="C18" s="822" t="s">
        <v>595</v>
      </c>
      <c r="D18" s="822" t="s">
        <v>4570</v>
      </c>
      <c r="E18" s="822" t="s">
        <v>4595</v>
      </c>
      <c r="F18" s="822" t="s">
        <v>4596</v>
      </c>
      <c r="G18" s="831">
        <v>124</v>
      </c>
      <c r="H18" s="831">
        <v>4588</v>
      </c>
      <c r="I18" s="822">
        <v>1.0145953118089341</v>
      </c>
      <c r="J18" s="822">
        <v>37</v>
      </c>
      <c r="K18" s="831">
        <v>119</v>
      </c>
      <c r="L18" s="831">
        <v>4522</v>
      </c>
      <c r="M18" s="822">
        <v>1</v>
      </c>
      <c r="N18" s="822">
        <v>38</v>
      </c>
      <c r="O18" s="831">
        <v>99</v>
      </c>
      <c r="P18" s="831">
        <v>3762</v>
      </c>
      <c r="Q18" s="827">
        <v>0.83193277310924374</v>
      </c>
      <c r="R18" s="832">
        <v>38</v>
      </c>
    </row>
    <row r="19" spans="1:18" ht="14.45" customHeight="1" x14ac:dyDescent="0.2">
      <c r="A19" s="821" t="s">
        <v>4568</v>
      </c>
      <c r="B19" s="822" t="s">
        <v>4569</v>
      </c>
      <c r="C19" s="822" t="s">
        <v>595</v>
      </c>
      <c r="D19" s="822" t="s">
        <v>4570</v>
      </c>
      <c r="E19" s="822" t="s">
        <v>4597</v>
      </c>
      <c r="F19" s="822" t="s">
        <v>4598</v>
      </c>
      <c r="G19" s="831"/>
      <c r="H19" s="831"/>
      <c r="I19" s="822"/>
      <c r="J19" s="822"/>
      <c r="K19" s="831">
        <v>1</v>
      </c>
      <c r="L19" s="831">
        <v>87</v>
      </c>
      <c r="M19" s="822">
        <v>1</v>
      </c>
      <c r="N19" s="822">
        <v>87</v>
      </c>
      <c r="O19" s="831">
        <v>1</v>
      </c>
      <c r="P19" s="831">
        <v>88</v>
      </c>
      <c r="Q19" s="827">
        <v>1.0114942528735633</v>
      </c>
      <c r="R19" s="832">
        <v>88</v>
      </c>
    </row>
    <row r="20" spans="1:18" ht="14.45" customHeight="1" x14ac:dyDescent="0.2">
      <c r="A20" s="821" t="s">
        <v>4568</v>
      </c>
      <c r="B20" s="822" t="s">
        <v>4569</v>
      </c>
      <c r="C20" s="822" t="s">
        <v>595</v>
      </c>
      <c r="D20" s="822" t="s">
        <v>4570</v>
      </c>
      <c r="E20" s="822" t="s">
        <v>4599</v>
      </c>
      <c r="F20" s="822" t="s">
        <v>4600</v>
      </c>
      <c r="G20" s="831">
        <v>51</v>
      </c>
      <c r="H20" s="831">
        <v>102816</v>
      </c>
      <c r="I20" s="822">
        <v>1.6974739970282318</v>
      </c>
      <c r="J20" s="822">
        <v>2016</v>
      </c>
      <c r="K20" s="831">
        <v>30</v>
      </c>
      <c r="L20" s="831">
        <v>60570</v>
      </c>
      <c r="M20" s="822">
        <v>1</v>
      </c>
      <c r="N20" s="822">
        <v>2019</v>
      </c>
      <c r="O20" s="831">
        <v>30</v>
      </c>
      <c r="P20" s="831">
        <v>60660</v>
      </c>
      <c r="Q20" s="827">
        <v>1.0014858841010401</v>
      </c>
      <c r="R20" s="832">
        <v>2022</v>
      </c>
    </row>
    <row r="21" spans="1:18" ht="14.45" customHeight="1" x14ac:dyDescent="0.2">
      <c r="A21" s="821" t="s">
        <v>4568</v>
      </c>
      <c r="B21" s="822" t="s">
        <v>4569</v>
      </c>
      <c r="C21" s="822" t="s">
        <v>595</v>
      </c>
      <c r="D21" s="822" t="s">
        <v>4570</v>
      </c>
      <c r="E21" s="822" t="s">
        <v>4601</v>
      </c>
      <c r="F21" s="822" t="s">
        <v>4602</v>
      </c>
      <c r="G21" s="831">
        <v>406</v>
      </c>
      <c r="H21" s="831">
        <v>144130</v>
      </c>
      <c r="I21" s="822">
        <v>1.0218217395003262</v>
      </c>
      <c r="J21" s="822">
        <v>355</v>
      </c>
      <c r="K21" s="831">
        <v>394</v>
      </c>
      <c r="L21" s="831">
        <v>141052</v>
      </c>
      <c r="M21" s="822">
        <v>1</v>
      </c>
      <c r="N21" s="822">
        <v>358</v>
      </c>
      <c r="O21" s="831">
        <v>306</v>
      </c>
      <c r="P21" s="831">
        <v>110160</v>
      </c>
      <c r="Q21" s="827">
        <v>0.78098857159061907</v>
      </c>
      <c r="R21" s="832">
        <v>360</v>
      </c>
    </row>
    <row r="22" spans="1:18" ht="14.45" customHeight="1" x14ac:dyDescent="0.2">
      <c r="A22" s="821" t="s">
        <v>4568</v>
      </c>
      <c r="B22" s="822" t="s">
        <v>4569</v>
      </c>
      <c r="C22" s="822" t="s">
        <v>595</v>
      </c>
      <c r="D22" s="822" t="s">
        <v>4570</v>
      </c>
      <c r="E22" s="822" t="s">
        <v>4603</v>
      </c>
      <c r="F22" s="822" t="s">
        <v>4604</v>
      </c>
      <c r="G22" s="831">
        <v>3</v>
      </c>
      <c r="H22" s="831">
        <v>669</v>
      </c>
      <c r="I22" s="822">
        <v>2.9601769911504423</v>
      </c>
      <c r="J22" s="822">
        <v>223</v>
      </c>
      <c r="K22" s="831">
        <v>1</v>
      </c>
      <c r="L22" s="831">
        <v>226</v>
      </c>
      <c r="M22" s="822">
        <v>1</v>
      </c>
      <c r="N22" s="822">
        <v>226</v>
      </c>
      <c r="O22" s="831"/>
      <c r="P22" s="831"/>
      <c r="Q22" s="827"/>
      <c r="R22" s="832"/>
    </row>
    <row r="23" spans="1:18" ht="14.45" customHeight="1" x14ac:dyDescent="0.2">
      <c r="A23" s="821" t="s">
        <v>4568</v>
      </c>
      <c r="B23" s="822" t="s">
        <v>4569</v>
      </c>
      <c r="C23" s="822" t="s">
        <v>595</v>
      </c>
      <c r="D23" s="822" t="s">
        <v>4570</v>
      </c>
      <c r="E23" s="822" t="s">
        <v>4605</v>
      </c>
      <c r="F23" s="822" t="s">
        <v>4606</v>
      </c>
      <c r="G23" s="831">
        <v>4</v>
      </c>
      <c r="H23" s="831">
        <v>712</v>
      </c>
      <c r="I23" s="822">
        <v>0.20935019112025874</v>
      </c>
      <c r="J23" s="822">
        <v>178</v>
      </c>
      <c r="K23" s="831">
        <v>19</v>
      </c>
      <c r="L23" s="831">
        <v>3401</v>
      </c>
      <c r="M23" s="822">
        <v>1</v>
      </c>
      <c r="N23" s="822">
        <v>179</v>
      </c>
      <c r="O23" s="831">
        <v>12</v>
      </c>
      <c r="P23" s="831">
        <v>2160</v>
      </c>
      <c r="Q23" s="827">
        <v>0.63510732137606585</v>
      </c>
      <c r="R23" s="832">
        <v>180</v>
      </c>
    </row>
    <row r="24" spans="1:18" ht="14.45" customHeight="1" x14ac:dyDescent="0.2">
      <c r="A24" s="821" t="s">
        <v>4568</v>
      </c>
      <c r="B24" s="822" t="s">
        <v>4569</v>
      </c>
      <c r="C24" s="822" t="s">
        <v>595</v>
      </c>
      <c r="D24" s="822" t="s">
        <v>4570</v>
      </c>
      <c r="E24" s="822" t="s">
        <v>4607</v>
      </c>
      <c r="F24" s="822" t="s">
        <v>4608</v>
      </c>
      <c r="G24" s="831">
        <v>1</v>
      </c>
      <c r="H24" s="831">
        <v>751</v>
      </c>
      <c r="I24" s="822"/>
      <c r="J24" s="822">
        <v>751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4568</v>
      </c>
      <c r="B25" s="822" t="s">
        <v>4569</v>
      </c>
      <c r="C25" s="822" t="s">
        <v>595</v>
      </c>
      <c r="D25" s="822" t="s">
        <v>4570</v>
      </c>
      <c r="E25" s="822" t="s">
        <v>4609</v>
      </c>
      <c r="F25" s="822" t="s">
        <v>4610</v>
      </c>
      <c r="G25" s="831">
        <v>12</v>
      </c>
      <c r="H25" s="831">
        <v>708</v>
      </c>
      <c r="I25" s="822">
        <v>0.48360655737704916</v>
      </c>
      <c r="J25" s="822">
        <v>59</v>
      </c>
      <c r="K25" s="831">
        <v>24</v>
      </c>
      <c r="L25" s="831">
        <v>1464</v>
      </c>
      <c r="M25" s="822">
        <v>1</v>
      </c>
      <c r="N25" s="822">
        <v>61</v>
      </c>
      <c r="O25" s="831">
        <v>23</v>
      </c>
      <c r="P25" s="831">
        <v>1426</v>
      </c>
      <c r="Q25" s="827">
        <v>0.97404371584699456</v>
      </c>
      <c r="R25" s="832">
        <v>62</v>
      </c>
    </row>
    <row r="26" spans="1:18" ht="14.45" customHeight="1" x14ac:dyDescent="0.2">
      <c r="A26" s="821" t="s">
        <v>4568</v>
      </c>
      <c r="B26" s="822" t="s">
        <v>4569</v>
      </c>
      <c r="C26" s="822" t="s">
        <v>595</v>
      </c>
      <c r="D26" s="822" t="s">
        <v>4570</v>
      </c>
      <c r="E26" s="822" t="s">
        <v>4611</v>
      </c>
      <c r="F26" s="822" t="s">
        <v>4612</v>
      </c>
      <c r="G26" s="831"/>
      <c r="H26" s="831"/>
      <c r="I26" s="822"/>
      <c r="J26" s="822"/>
      <c r="K26" s="831">
        <v>1</v>
      </c>
      <c r="L26" s="831">
        <v>542</v>
      </c>
      <c r="M26" s="822">
        <v>1</v>
      </c>
      <c r="N26" s="822">
        <v>542</v>
      </c>
      <c r="O26" s="831"/>
      <c r="P26" s="831"/>
      <c r="Q26" s="827"/>
      <c r="R26" s="832"/>
    </row>
    <row r="27" spans="1:18" ht="14.45" customHeight="1" x14ac:dyDescent="0.2">
      <c r="A27" s="821" t="s">
        <v>4568</v>
      </c>
      <c r="B27" s="822" t="s">
        <v>4569</v>
      </c>
      <c r="C27" s="822" t="s">
        <v>607</v>
      </c>
      <c r="D27" s="822" t="s">
        <v>4613</v>
      </c>
      <c r="E27" s="822" t="s">
        <v>4614</v>
      </c>
      <c r="F27" s="822" t="s">
        <v>4615</v>
      </c>
      <c r="G27" s="831"/>
      <c r="H27" s="831"/>
      <c r="I27" s="822"/>
      <c r="J27" s="822"/>
      <c r="K27" s="831"/>
      <c r="L27" s="831"/>
      <c r="M27" s="822"/>
      <c r="N27" s="822"/>
      <c r="O27" s="831">
        <v>2</v>
      </c>
      <c r="P27" s="831">
        <v>13354.96</v>
      </c>
      <c r="Q27" s="827"/>
      <c r="R27" s="832">
        <v>6677.48</v>
      </c>
    </row>
    <row r="28" spans="1:18" ht="14.45" customHeight="1" x14ac:dyDescent="0.2">
      <c r="A28" s="821" t="s">
        <v>4568</v>
      </c>
      <c r="B28" s="822" t="s">
        <v>4569</v>
      </c>
      <c r="C28" s="822" t="s">
        <v>607</v>
      </c>
      <c r="D28" s="822" t="s">
        <v>4613</v>
      </c>
      <c r="E28" s="822" t="s">
        <v>4616</v>
      </c>
      <c r="F28" s="822" t="s">
        <v>4615</v>
      </c>
      <c r="G28" s="831"/>
      <c r="H28" s="831"/>
      <c r="I28" s="822"/>
      <c r="J28" s="822"/>
      <c r="K28" s="831">
        <v>3</v>
      </c>
      <c r="L28" s="831">
        <v>16704</v>
      </c>
      <c r="M28" s="822">
        <v>1</v>
      </c>
      <c r="N28" s="822">
        <v>5568</v>
      </c>
      <c r="O28" s="831">
        <v>34</v>
      </c>
      <c r="P28" s="831">
        <v>173985.06000000003</v>
      </c>
      <c r="Q28" s="827">
        <v>10.415772270114944</v>
      </c>
      <c r="R28" s="832">
        <v>5117.2076470588245</v>
      </c>
    </row>
    <row r="29" spans="1:18" ht="14.45" customHeight="1" x14ac:dyDescent="0.2">
      <c r="A29" s="821" t="s">
        <v>4568</v>
      </c>
      <c r="B29" s="822" t="s">
        <v>4569</v>
      </c>
      <c r="C29" s="822" t="s">
        <v>607</v>
      </c>
      <c r="D29" s="822" t="s">
        <v>4613</v>
      </c>
      <c r="E29" s="822" t="s">
        <v>4617</v>
      </c>
      <c r="F29" s="822" t="s">
        <v>4618</v>
      </c>
      <c r="G29" s="831"/>
      <c r="H29" s="831"/>
      <c r="I29" s="822"/>
      <c r="J29" s="822"/>
      <c r="K29" s="831">
        <v>1</v>
      </c>
      <c r="L29" s="831">
        <v>2492.4499999999998</v>
      </c>
      <c r="M29" s="822">
        <v>1</v>
      </c>
      <c r="N29" s="822">
        <v>2492.4499999999998</v>
      </c>
      <c r="O29" s="831">
        <v>4</v>
      </c>
      <c r="P29" s="831">
        <v>9001.81</v>
      </c>
      <c r="Q29" s="827">
        <v>3.6116311260005216</v>
      </c>
      <c r="R29" s="832">
        <v>2250.4524999999999</v>
      </c>
    </row>
    <row r="30" spans="1:18" ht="14.45" customHeight="1" x14ac:dyDescent="0.2">
      <c r="A30" s="821" t="s">
        <v>4568</v>
      </c>
      <c r="B30" s="822" t="s">
        <v>4569</v>
      </c>
      <c r="C30" s="822" t="s">
        <v>607</v>
      </c>
      <c r="D30" s="822" t="s">
        <v>4613</v>
      </c>
      <c r="E30" s="822" t="s">
        <v>4619</v>
      </c>
      <c r="F30" s="822" t="s">
        <v>4620</v>
      </c>
      <c r="G30" s="831"/>
      <c r="H30" s="831"/>
      <c r="I30" s="822"/>
      <c r="J30" s="822"/>
      <c r="K30" s="831">
        <v>2</v>
      </c>
      <c r="L30" s="831">
        <v>6124</v>
      </c>
      <c r="M30" s="822">
        <v>1</v>
      </c>
      <c r="N30" s="822">
        <v>3062</v>
      </c>
      <c r="O30" s="831">
        <v>4</v>
      </c>
      <c r="P30" s="831">
        <v>9510.6</v>
      </c>
      <c r="Q30" s="827">
        <v>1.5530045721750489</v>
      </c>
      <c r="R30" s="832">
        <v>2377.65</v>
      </c>
    </row>
    <row r="31" spans="1:18" ht="14.45" customHeight="1" x14ac:dyDescent="0.2">
      <c r="A31" s="821" t="s">
        <v>4568</v>
      </c>
      <c r="B31" s="822" t="s">
        <v>4569</v>
      </c>
      <c r="C31" s="822" t="s">
        <v>607</v>
      </c>
      <c r="D31" s="822" t="s">
        <v>4613</v>
      </c>
      <c r="E31" s="822" t="s">
        <v>4621</v>
      </c>
      <c r="F31" s="822" t="s">
        <v>4622</v>
      </c>
      <c r="G31" s="831"/>
      <c r="H31" s="831"/>
      <c r="I31" s="822"/>
      <c r="J31" s="822"/>
      <c r="K31" s="831"/>
      <c r="L31" s="831"/>
      <c r="M31" s="822"/>
      <c r="N31" s="822"/>
      <c r="O31" s="831">
        <v>4</v>
      </c>
      <c r="P31" s="831">
        <v>6199.96</v>
      </c>
      <c r="Q31" s="827"/>
      <c r="R31" s="832">
        <v>1549.99</v>
      </c>
    </row>
    <row r="32" spans="1:18" ht="14.45" customHeight="1" x14ac:dyDescent="0.2">
      <c r="A32" s="821" t="s">
        <v>4568</v>
      </c>
      <c r="B32" s="822" t="s">
        <v>4569</v>
      </c>
      <c r="C32" s="822" t="s">
        <v>607</v>
      </c>
      <c r="D32" s="822" t="s">
        <v>4570</v>
      </c>
      <c r="E32" s="822" t="s">
        <v>4623</v>
      </c>
      <c r="F32" s="822" t="s">
        <v>4624</v>
      </c>
      <c r="G32" s="831"/>
      <c r="H32" s="831"/>
      <c r="I32" s="822"/>
      <c r="J32" s="822"/>
      <c r="K32" s="831"/>
      <c r="L32" s="831"/>
      <c r="M32" s="822"/>
      <c r="N32" s="822"/>
      <c r="O32" s="831">
        <v>816</v>
      </c>
      <c r="P32" s="831">
        <v>88128</v>
      </c>
      <c r="Q32" s="827"/>
      <c r="R32" s="832">
        <v>108</v>
      </c>
    </row>
    <row r="33" spans="1:18" ht="14.45" customHeight="1" x14ac:dyDescent="0.2">
      <c r="A33" s="821" t="s">
        <v>4568</v>
      </c>
      <c r="B33" s="822" t="s">
        <v>4569</v>
      </c>
      <c r="C33" s="822" t="s">
        <v>607</v>
      </c>
      <c r="D33" s="822" t="s">
        <v>4570</v>
      </c>
      <c r="E33" s="822" t="s">
        <v>4625</v>
      </c>
      <c r="F33" s="822" t="s">
        <v>4626</v>
      </c>
      <c r="G33" s="831"/>
      <c r="H33" s="831"/>
      <c r="I33" s="822"/>
      <c r="J33" s="822"/>
      <c r="K33" s="831">
        <v>33</v>
      </c>
      <c r="L33" s="831">
        <v>38874</v>
      </c>
      <c r="M33" s="822">
        <v>1</v>
      </c>
      <c r="N33" s="822">
        <v>1178</v>
      </c>
      <c r="O33" s="831">
        <v>60</v>
      </c>
      <c r="P33" s="831">
        <v>70800</v>
      </c>
      <c r="Q33" s="827">
        <v>1.8212687143077635</v>
      </c>
      <c r="R33" s="832">
        <v>1180</v>
      </c>
    </row>
    <row r="34" spans="1:18" ht="14.45" customHeight="1" x14ac:dyDescent="0.2">
      <c r="A34" s="821" t="s">
        <v>4568</v>
      </c>
      <c r="B34" s="822" t="s">
        <v>4627</v>
      </c>
      <c r="C34" s="822" t="s">
        <v>595</v>
      </c>
      <c r="D34" s="822" t="s">
        <v>4570</v>
      </c>
      <c r="E34" s="822" t="s">
        <v>4628</v>
      </c>
      <c r="F34" s="822" t="s">
        <v>4629</v>
      </c>
      <c r="G34" s="831">
        <v>16</v>
      </c>
      <c r="H34" s="831">
        <v>1328</v>
      </c>
      <c r="I34" s="822">
        <v>2.2585034013605441</v>
      </c>
      <c r="J34" s="822">
        <v>83</v>
      </c>
      <c r="K34" s="831">
        <v>7</v>
      </c>
      <c r="L34" s="831">
        <v>588</v>
      </c>
      <c r="M34" s="822">
        <v>1</v>
      </c>
      <c r="N34" s="822">
        <v>84</v>
      </c>
      <c r="O34" s="831">
        <v>20</v>
      </c>
      <c r="P34" s="831">
        <v>1700</v>
      </c>
      <c r="Q34" s="827">
        <v>2.8911564625850339</v>
      </c>
      <c r="R34" s="832">
        <v>85</v>
      </c>
    </row>
    <row r="35" spans="1:18" ht="14.45" customHeight="1" x14ac:dyDescent="0.2">
      <c r="A35" s="821" t="s">
        <v>4568</v>
      </c>
      <c r="B35" s="822" t="s">
        <v>4627</v>
      </c>
      <c r="C35" s="822" t="s">
        <v>595</v>
      </c>
      <c r="D35" s="822" t="s">
        <v>4570</v>
      </c>
      <c r="E35" s="822" t="s">
        <v>4623</v>
      </c>
      <c r="F35" s="822" t="s">
        <v>4624</v>
      </c>
      <c r="G35" s="831">
        <v>2</v>
      </c>
      <c r="H35" s="831">
        <v>212</v>
      </c>
      <c r="I35" s="822">
        <v>0.99065420560747663</v>
      </c>
      <c r="J35" s="822">
        <v>106</v>
      </c>
      <c r="K35" s="831">
        <v>2</v>
      </c>
      <c r="L35" s="831">
        <v>214</v>
      </c>
      <c r="M35" s="822">
        <v>1</v>
      </c>
      <c r="N35" s="822">
        <v>107</v>
      </c>
      <c r="O35" s="831">
        <v>2</v>
      </c>
      <c r="P35" s="831">
        <v>216</v>
      </c>
      <c r="Q35" s="827">
        <v>1.0093457943925233</v>
      </c>
      <c r="R35" s="832">
        <v>108</v>
      </c>
    </row>
    <row r="36" spans="1:18" ht="14.45" customHeight="1" x14ac:dyDescent="0.2">
      <c r="A36" s="821" t="s">
        <v>4568</v>
      </c>
      <c r="B36" s="822" t="s">
        <v>4627</v>
      </c>
      <c r="C36" s="822" t="s">
        <v>595</v>
      </c>
      <c r="D36" s="822" t="s">
        <v>4570</v>
      </c>
      <c r="E36" s="822" t="s">
        <v>4573</v>
      </c>
      <c r="F36" s="822" t="s">
        <v>4574</v>
      </c>
      <c r="G36" s="831">
        <v>13</v>
      </c>
      <c r="H36" s="831">
        <v>481</v>
      </c>
      <c r="I36" s="822">
        <v>2.5315789473684212</v>
      </c>
      <c r="J36" s="822">
        <v>37</v>
      </c>
      <c r="K36" s="831">
        <v>5</v>
      </c>
      <c r="L36" s="831">
        <v>190</v>
      </c>
      <c r="M36" s="822">
        <v>1</v>
      </c>
      <c r="N36" s="822">
        <v>38</v>
      </c>
      <c r="O36" s="831">
        <v>5</v>
      </c>
      <c r="P36" s="831">
        <v>190</v>
      </c>
      <c r="Q36" s="827">
        <v>1</v>
      </c>
      <c r="R36" s="832">
        <v>38</v>
      </c>
    </row>
    <row r="37" spans="1:18" ht="14.45" customHeight="1" x14ac:dyDescent="0.2">
      <c r="A37" s="821" t="s">
        <v>4568</v>
      </c>
      <c r="B37" s="822" t="s">
        <v>4627</v>
      </c>
      <c r="C37" s="822" t="s">
        <v>595</v>
      </c>
      <c r="D37" s="822" t="s">
        <v>4570</v>
      </c>
      <c r="E37" s="822" t="s">
        <v>4577</v>
      </c>
      <c r="F37" s="822" t="s">
        <v>4578</v>
      </c>
      <c r="G37" s="831">
        <v>36</v>
      </c>
      <c r="H37" s="831">
        <v>5076</v>
      </c>
      <c r="I37" s="822">
        <v>5.1066398390342052</v>
      </c>
      <c r="J37" s="822">
        <v>141</v>
      </c>
      <c r="K37" s="831">
        <v>7</v>
      </c>
      <c r="L37" s="831">
        <v>994</v>
      </c>
      <c r="M37" s="822">
        <v>1</v>
      </c>
      <c r="N37" s="822">
        <v>142</v>
      </c>
      <c r="O37" s="831"/>
      <c r="P37" s="831"/>
      <c r="Q37" s="827"/>
      <c r="R37" s="832"/>
    </row>
    <row r="38" spans="1:18" ht="14.45" customHeight="1" x14ac:dyDescent="0.2">
      <c r="A38" s="821" t="s">
        <v>4568</v>
      </c>
      <c r="B38" s="822" t="s">
        <v>4627</v>
      </c>
      <c r="C38" s="822" t="s">
        <v>595</v>
      </c>
      <c r="D38" s="822" t="s">
        <v>4570</v>
      </c>
      <c r="E38" s="822" t="s">
        <v>4630</v>
      </c>
      <c r="F38" s="822" t="s">
        <v>4631</v>
      </c>
      <c r="G38" s="831">
        <v>40</v>
      </c>
      <c r="H38" s="831">
        <v>5080</v>
      </c>
      <c r="I38" s="822">
        <v>2.2398589065255732</v>
      </c>
      <c r="J38" s="822">
        <v>127</v>
      </c>
      <c r="K38" s="831">
        <v>18</v>
      </c>
      <c r="L38" s="831">
        <v>2268</v>
      </c>
      <c r="M38" s="822">
        <v>1</v>
      </c>
      <c r="N38" s="822">
        <v>126</v>
      </c>
      <c r="O38" s="831">
        <v>36</v>
      </c>
      <c r="P38" s="831">
        <v>4572</v>
      </c>
      <c r="Q38" s="827">
        <v>2.0158730158730158</v>
      </c>
      <c r="R38" s="832">
        <v>127</v>
      </c>
    </row>
    <row r="39" spans="1:18" ht="14.45" customHeight="1" x14ac:dyDescent="0.2">
      <c r="A39" s="821" t="s">
        <v>4568</v>
      </c>
      <c r="B39" s="822" t="s">
        <v>4627</v>
      </c>
      <c r="C39" s="822" t="s">
        <v>595</v>
      </c>
      <c r="D39" s="822" t="s">
        <v>4570</v>
      </c>
      <c r="E39" s="822" t="s">
        <v>4632</v>
      </c>
      <c r="F39" s="822" t="s">
        <v>4633</v>
      </c>
      <c r="G39" s="831">
        <v>2</v>
      </c>
      <c r="H39" s="831">
        <v>856</v>
      </c>
      <c r="I39" s="822">
        <v>1.9906976744186047</v>
      </c>
      <c r="J39" s="822">
        <v>428</v>
      </c>
      <c r="K39" s="831">
        <v>1</v>
      </c>
      <c r="L39" s="831">
        <v>430</v>
      </c>
      <c r="M39" s="822">
        <v>1</v>
      </c>
      <c r="N39" s="822">
        <v>430</v>
      </c>
      <c r="O39" s="831">
        <v>2</v>
      </c>
      <c r="P39" s="831">
        <v>864</v>
      </c>
      <c r="Q39" s="827">
        <v>2.0093023255813955</v>
      </c>
      <c r="R39" s="832">
        <v>432</v>
      </c>
    </row>
    <row r="40" spans="1:18" ht="14.45" customHeight="1" x14ac:dyDescent="0.2">
      <c r="A40" s="821" t="s">
        <v>4568</v>
      </c>
      <c r="B40" s="822" t="s">
        <v>4627</v>
      </c>
      <c r="C40" s="822" t="s">
        <v>595</v>
      </c>
      <c r="D40" s="822" t="s">
        <v>4570</v>
      </c>
      <c r="E40" s="822" t="s">
        <v>4593</v>
      </c>
      <c r="F40" s="822" t="s">
        <v>4594</v>
      </c>
      <c r="G40" s="831">
        <v>43</v>
      </c>
      <c r="H40" s="831">
        <v>1433.3</v>
      </c>
      <c r="I40" s="822">
        <v>2.8666573331466636</v>
      </c>
      <c r="J40" s="822">
        <v>33.332558139534882</v>
      </c>
      <c r="K40" s="831">
        <v>15</v>
      </c>
      <c r="L40" s="831">
        <v>499.9899999999999</v>
      </c>
      <c r="M40" s="822">
        <v>1</v>
      </c>
      <c r="N40" s="822">
        <v>33.332666666666661</v>
      </c>
      <c r="O40" s="831">
        <v>39</v>
      </c>
      <c r="P40" s="831">
        <v>1299.98</v>
      </c>
      <c r="Q40" s="827">
        <v>2.6000120002400053</v>
      </c>
      <c r="R40" s="832">
        <v>33.332820512820511</v>
      </c>
    </row>
    <row r="41" spans="1:18" ht="14.45" customHeight="1" x14ac:dyDescent="0.2">
      <c r="A41" s="821" t="s">
        <v>4568</v>
      </c>
      <c r="B41" s="822" t="s">
        <v>4627</v>
      </c>
      <c r="C41" s="822" t="s">
        <v>595</v>
      </c>
      <c r="D41" s="822" t="s">
        <v>4570</v>
      </c>
      <c r="E41" s="822" t="s">
        <v>4595</v>
      </c>
      <c r="F41" s="822" t="s">
        <v>4596</v>
      </c>
      <c r="G41" s="831">
        <v>3</v>
      </c>
      <c r="H41" s="831">
        <v>111</v>
      </c>
      <c r="I41" s="822"/>
      <c r="J41" s="822">
        <v>37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4568</v>
      </c>
      <c r="B42" s="822" t="s">
        <v>4627</v>
      </c>
      <c r="C42" s="822" t="s">
        <v>595</v>
      </c>
      <c r="D42" s="822" t="s">
        <v>4570</v>
      </c>
      <c r="E42" s="822" t="s">
        <v>4597</v>
      </c>
      <c r="F42" s="822" t="s">
        <v>4598</v>
      </c>
      <c r="G42" s="831">
        <v>4</v>
      </c>
      <c r="H42" s="831">
        <v>344</v>
      </c>
      <c r="I42" s="822"/>
      <c r="J42" s="822">
        <v>86</v>
      </c>
      <c r="K42" s="831"/>
      <c r="L42" s="831"/>
      <c r="M42" s="822"/>
      <c r="N42" s="822"/>
      <c r="O42" s="831">
        <v>1</v>
      </c>
      <c r="P42" s="831">
        <v>88</v>
      </c>
      <c r="Q42" s="827"/>
      <c r="R42" s="832">
        <v>88</v>
      </c>
    </row>
    <row r="43" spans="1:18" ht="14.45" customHeight="1" x14ac:dyDescent="0.2">
      <c r="A43" s="821" t="s">
        <v>4568</v>
      </c>
      <c r="B43" s="822" t="s">
        <v>4627</v>
      </c>
      <c r="C43" s="822" t="s">
        <v>595</v>
      </c>
      <c r="D43" s="822" t="s">
        <v>4570</v>
      </c>
      <c r="E43" s="822" t="s">
        <v>4634</v>
      </c>
      <c r="F43" s="822" t="s">
        <v>4635</v>
      </c>
      <c r="G43" s="831">
        <v>1</v>
      </c>
      <c r="H43" s="831">
        <v>32</v>
      </c>
      <c r="I43" s="822"/>
      <c r="J43" s="822">
        <v>32</v>
      </c>
      <c r="K43" s="831"/>
      <c r="L43" s="831"/>
      <c r="M43" s="822"/>
      <c r="N43" s="822"/>
      <c r="O43" s="831">
        <v>1</v>
      </c>
      <c r="P43" s="831">
        <v>33</v>
      </c>
      <c r="Q43" s="827"/>
      <c r="R43" s="832">
        <v>33</v>
      </c>
    </row>
    <row r="44" spans="1:18" ht="14.45" customHeight="1" x14ac:dyDescent="0.2">
      <c r="A44" s="821" t="s">
        <v>4568</v>
      </c>
      <c r="B44" s="822" t="s">
        <v>4627</v>
      </c>
      <c r="C44" s="822" t="s">
        <v>595</v>
      </c>
      <c r="D44" s="822" t="s">
        <v>4570</v>
      </c>
      <c r="E44" s="822" t="s">
        <v>4603</v>
      </c>
      <c r="F44" s="822" t="s">
        <v>4604</v>
      </c>
      <c r="G44" s="831"/>
      <c r="H44" s="831"/>
      <c r="I44" s="822"/>
      <c r="J44" s="822"/>
      <c r="K44" s="831"/>
      <c r="L44" s="831"/>
      <c r="M44" s="822"/>
      <c r="N44" s="822"/>
      <c r="O44" s="831">
        <v>1</v>
      </c>
      <c r="P44" s="831">
        <v>228</v>
      </c>
      <c r="Q44" s="827"/>
      <c r="R44" s="832">
        <v>228</v>
      </c>
    </row>
    <row r="45" spans="1:18" ht="14.45" customHeight="1" x14ac:dyDescent="0.2">
      <c r="A45" s="821" t="s">
        <v>4568</v>
      </c>
      <c r="B45" s="822" t="s">
        <v>4627</v>
      </c>
      <c r="C45" s="822" t="s">
        <v>595</v>
      </c>
      <c r="D45" s="822" t="s">
        <v>4570</v>
      </c>
      <c r="E45" s="822" t="s">
        <v>4636</v>
      </c>
      <c r="F45" s="822" t="s">
        <v>4637</v>
      </c>
      <c r="G45" s="831">
        <v>1</v>
      </c>
      <c r="H45" s="831">
        <v>124</v>
      </c>
      <c r="I45" s="822"/>
      <c r="J45" s="822">
        <v>124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4568</v>
      </c>
      <c r="B46" s="822" t="s">
        <v>4627</v>
      </c>
      <c r="C46" s="822" t="s">
        <v>595</v>
      </c>
      <c r="D46" s="822" t="s">
        <v>4570</v>
      </c>
      <c r="E46" s="822" t="s">
        <v>4638</v>
      </c>
      <c r="F46" s="822" t="s">
        <v>4639</v>
      </c>
      <c r="G46" s="831">
        <v>1</v>
      </c>
      <c r="H46" s="831">
        <v>375</v>
      </c>
      <c r="I46" s="822"/>
      <c r="J46" s="822">
        <v>375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4568</v>
      </c>
      <c r="B47" s="822" t="s">
        <v>4627</v>
      </c>
      <c r="C47" s="822" t="s">
        <v>595</v>
      </c>
      <c r="D47" s="822" t="s">
        <v>4570</v>
      </c>
      <c r="E47" s="822" t="s">
        <v>4640</v>
      </c>
      <c r="F47" s="822" t="s">
        <v>4641</v>
      </c>
      <c r="G47" s="831">
        <v>4</v>
      </c>
      <c r="H47" s="831">
        <v>1496</v>
      </c>
      <c r="I47" s="822"/>
      <c r="J47" s="822">
        <v>374</v>
      </c>
      <c r="K47" s="831"/>
      <c r="L47" s="831"/>
      <c r="M47" s="822"/>
      <c r="N47" s="822"/>
      <c r="O47" s="831">
        <v>4</v>
      </c>
      <c r="P47" s="831">
        <v>1516</v>
      </c>
      <c r="Q47" s="827"/>
      <c r="R47" s="832">
        <v>379</v>
      </c>
    </row>
    <row r="48" spans="1:18" ht="14.45" customHeight="1" x14ac:dyDescent="0.2">
      <c r="A48" s="821" t="s">
        <v>4568</v>
      </c>
      <c r="B48" s="822" t="s">
        <v>4627</v>
      </c>
      <c r="C48" s="822" t="s">
        <v>595</v>
      </c>
      <c r="D48" s="822" t="s">
        <v>4570</v>
      </c>
      <c r="E48" s="822" t="s">
        <v>4642</v>
      </c>
      <c r="F48" s="822" t="s">
        <v>4643</v>
      </c>
      <c r="G48" s="831">
        <v>1</v>
      </c>
      <c r="H48" s="831">
        <v>252</v>
      </c>
      <c r="I48" s="822"/>
      <c r="J48" s="822">
        <v>252</v>
      </c>
      <c r="K48" s="831">
        <v>0</v>
      </c>
      <c r="L48" s="831">
        <v>0</v>
      </c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4568</v>
      </c>
      <c r="B49" s="822" t="s">
        <v>4644</v>
      </c>
      <c r="C49" s="822" t="s">
        <v>607</v>
      </c>
      <c r="D49" s="822" t="s">
        <v>4613</v>
      </c>
      <c r="E49" s="822" t="s">
        <v>4645</v>
      </c>
      <c r="F49" s="822" t="s">
        <v>4646</v>
      </c>
      <c r="G49" s="831"/>
      <c r="H49" s="831"/>
      <c r="I49" s="822"/>
      <c r="J49" s="822"/>
      <c r="K49" s="831">
        <v>1</v>
      </c>
      <c r="L49" s="831">
        <v>4856.3599999999997</v>
      </c>
      <c r="M49" s="822">
        <v>1</v>
      </c>
      <c r="N49" s="822">
        <v>4856.3599999999997</v>
      </c>
      <c r="O49" s="831"/>
      <c r="P49" s="831"/>
      <c r="Q49" s="827"/>
      <c r="R49" s="832"/>
    </row>
    <row r="50" spans="1:18" ht="14.45" customHeight="1" x14ac:dyDescent="0.2">
      <c r="A50" s="821" t="s">
        <v>4568</v>
      </c>
      <c r="B50" s="822" t="s">
        <v>4644</v>
      </c>
      <c r="C50" s="822" t="s">
        <v>607</v>
      </c>
      <c r="D50" s="822" t="s">
        <v>4613</v>
      </c>
      <c r="E50" s="822" t="s">
        <v>4614</v>
      </c>
      <c r="F50" s="822" t="s">
        <v>4615</v>
      </c>
      <c r="G50" s="831"/>
      <c r="H50" s="831"/>
      <c r="I50" s="822"/>
      <c r="J50" s="822"/>
      <c r="K50" s="831">
        <v>1</v>
      </c>
      <c r="L50" s="831">
        <v>6677.48</v>
      </c>
      <c r="M50" s="822">
        <v>1</v>
      </c>
      <c r="N50" s="822">
        <v>6677.48</v>
      </c>
      <c r="O50" s="831"/>
      <c r="P50" s="831"/>
      <c r="Q50" s="827"/>
      <c r="R50" s="832"/>
    </row>
    <row r="51" spans="1:18" ht="14.45" customHeight="1" x14ac:dyDescent="0.2">
      <c r="A51" s="821" t="s">
        <v>4568</v>
      </c>
      <c r="B51" s="822" t="s">
        <v>4644</v>
      </c>
      <c r="C51" s="822" t="s">
        <v>607</v>
      </c>
      <c r="D51" s="822" t="s">
        <v>4613</v>
      </c>
      <c r="E51" s="822" t="s">
        <v>4616</v>
      </c>
      <c r="F51" s="822" t="s">
        <v>4615</v>
      </c>
      <c r="G51" s="831">
        <v>3</v>
      </c>
      <c r="H51" s="831">
        <v>16704</v>
      </c>
      <c r="I51" s="822">
        <v>0.375</v>
      </c>
      <c r="J51" s="822">
        <v>5568</v>
      </c>
      <c r="K51" s="831">
        <v>8</v>
      </c>
      <c r="L51" s="831">
        <v>44544</v>
      </c>
      <c r="M51" s="822">
        <v>1</v>
      </c>
      <c r="N51" s="822">
        <v>5568</v>
      </c>
      <c r="O51" s="831"/>
      <c r="P51" s="831"/>
      <c r="Q51" s="827"/>
      <c r="R51" s="832"/>
    </row>
    <row r="52" spans="1:18" ht="14.45" customHeight="1" x14ac:dyDescent="0.2">
      <c r="A52" s="821" t="s">
        <v>4568</v>
      </c>
      <c r="B52" s="822" t="s">
        <v>4644</v>
      </c>
      <c r="C52" s="822" t="s">
        <v>607</v>
      </c>
      <c r="D52" s="822" t="s">
        <v>4613</v>
      </c>
      <c r="E52" s="822" t="s">
        <v>4647</v>
      </c>
      <c r="F52" s="822" t="s">
        <v>4618</v>
      </c>
      <c r="G52" s="831">
        <v>1</v>
      </c>
      <c r="H52" s="831">
        <v>4368.43</v>
      </c>
      <c r="I52" s="822"/>
      <c r="J52" s="822">
        <v>4368.43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4568</v>
      </c>
      <c r="B53" s="822" t="s">
        <v>4644</v>
      </c>
      <c r="C53" s="822" t="s">
        <v>607</v>
      </c>
      <c r="D53" s="822" t="s">
        <v>4613</v>
      </c>
      <c r="E53" s="822" t="s">
        <v>4617</v>
      </c>
      <c r="F53" s="822" t="s">
        <v>4618</v>
      </c>
      <c r="G53" s="831"/>
      <c r="H53" s="831"/>
      <c r="I53" s="822"/>
      <c r="J53" s="822"/>
      <c r="K53" s="831">
        <v>7</v>
      </c>
      <c r="L53" s="831">
        <v>17447.150000000001</v>
      </c>
      <c r="M53" s="822">
        <v>1</v>
      </c>
      <c r="N53" s="822">
        <v>2492.4500000000003</v>
      </c>
      <c r="O53" s="831"/>
      <c r="P53" s="831"/>
      <c r="Q53" s="827"/>
      <c r="R53" s="832"/>
    </row>
    <row r="54" spans="1:18" ht="14.45" customHeight="1" thickBot="1" x14ac:dyDescent="0.25">
      <c r="A54" s="813" t="s">
        <v>4568</v>
      </c>
      <c r="B54" s="814" t="s">
        <v>4644</v>
      </c>
      <c r="C54" s="814" t="s">
        <v>607</v>
      </c>
      <c r="D54" s="814" t="s">
        <v>4570</v>
      </c>
      <c r="E54" s="814" t="s">
        <v>4648</v>
      </c>
      <c r="F54" s="814" t="s">
        <v>4649</v>
      </c>
      <c r="G54" s="833">
        <v>4</v>
      </c>
      <c r="H54" s="833">
        <v>2320</v>
      </c>
      <c r="I54" s="814">
        <v>0.1724266072092159</v>
      </c>
      <c r="J54" s="814">
        <v>580</v>
      </c>
      <c r="K54" s="833">
        <v>23</v>
      </c>
      <c r="L54" s="833">
        <v>13455</v>
      </c>
      <c r="M54" s="814">
        <v>1</v>
      </c>
      <c r="N54" s="814">
        <v>585</v>
      </c>
      <c r="O54" s="833"/>
      <c r="P54" s="833"/>
      <c r="Q54" s="819"/>
      <c r="R5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8977228-48BF-4C37-AEA0-F804A6C4F53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4651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2176</v>
      </c>
      <c r="I3" s="208">
        <f t="shared" si="0"/>
        <v>861983.37000000023</v>
      </c>
      <c r="J3" s="78"/>
      <c r="K3" s="78"/>
      <c r="L3" s="208">
        <f t="shared" si="0"/>
        <v>2201</v>
      </c>
      <c r="M3" s="208">
        <f t="shared" si="0"/>
        <v>918879.41999999993</v>
      </c>
      <c r="N3" s="78"/>
      <c r="O3" s="78"/>
      <c r="P3" s="208">
        <f t="shared" si="0"/>
        <v>2824</v>
      </c>
      <c r="Q3" s="208">
        <f t="shared" si="0"/>
        <v>1019154.3799999999</v>
      </c>
      <c r="R3" s="79">
        <f>IF(M3=0,0,Q3/M3)</f>
        <v>1.1091274413350121</v>
      </c>
      <c r="S3" s="209">
        <f>IF(P3=0,0,Q3/P3)</f>
        <v>360.89036118980164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4568</v>
      </c>
      <c r="B6" s="807" t="s">
        <v>4569</v>
      </c>
      <c r="C6" s="807" t="s">
        <v>595</v>
      </c>
      <c r="D6" s="807" t="s">
        <v>4559</v>
      </c>
      <c r="E6" s="807" t="s">
        <v>4570</v>
      </c>
      <c r="F6" s="807" t="s">
        <v>4571</v>
      </c>
      <c r="G6" s="807" t="s">
        <v>4572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4568</v>
      </c>
      <c r="B7" s="822" t="s">
        <v>4569</v>
      </c>
      <c r="C7" s="822" t="s">
        <v>595</v>
      </c>
      <c r="D7" s="822" t="s">
        <v>4559</v>
      </c>
      <c r="E7" s="822" t="s">
        <v>4570</v>
      </c>
      <c r="F7" s="822" t="s">
        <v>4573</v>
      </c>
      <c r="G7" s="822" t="s">
        <v>4574</v>
      </c>
      <c r="H7" s="831">
        <v>1</v>
      </c>
      <c r="I7" s="831">
        <v>37</v>
      </c>
      <c r="J7" s="822">
        <v>0.48684210526315791</v>
      </c>
      <c r="K7" s="822">
        <v>37</v>
      </c>
      <c r="L7" s="831">
        <v>2</v>
      </c>
      <c r="M7" s="831">
        <v>76</v>
      </c>
      <c r="N7" s="822">
        <v>1</v>
      </c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4568</v>
      </c>
      <c r="B8" s="822" t="s">
        <v>4569</v>
      </c>
      <c r="C8" s="822" t="s">
        <v>595</v>
      </c>
      <c r="D8" s="822" t="s">
        <v>4559</v>
      </c>
      <c r="E8" s="822" t="s">
        <v>4570</v>
      </c>
      <c r="F8" s="822" t="s">
        <v>4577</v>
      </c>
      <c r="G8" s="822" t="s">
        <v>4578</v>
      </c>
      <c r="H8" s="831">
        <v>1</v>
      </c>
      <c r="I8" s="831">
        <v>141</v>
      </c>
      <c r="J8" s="822"/>
      <c r="K8" s="822">
        <v>141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4568</v>
      </c>
      <c r="B9" s="822" t="s">
        <v>4569</v>
      </c>
      <c r="C9" s="822" t="s">
        <v>595</v>
      </c>
      <c r="D9" s="822" t="s">
        <v>4559</v>
      </c>
      <c r="E9" s="822" t="s">
        <v>4570</v>
      </c>
      <c r="F9" s="822" t="s">
        <v>4579</v>
      </c>
      <c r="G9" s="822" t="s">
        <v>4580</v>
      </c>
      <c r="H9" s="831">
        <v>10</v>
      </c>
      <c r="I9" s="831">
        <v>9580</v>
      </c>
      <c r="J9" s="822">
        <v>0.71057706571725265</v>
      </c>
      <c r="K9" s="822">
        <v>958</v>
      </c>
      <c r="L9" s="831">
        <v>14</v>
      </c>
      <c r="M9" s="831">
        <v>13482</v>
      </c>
      <c r="N9" s="822">
        <v>1</v>
      </c>
      <c r="O9" s="822">
        <v>963</v>
      </c>
      <c r="P9" s="831">
        <v>7</v>
      </c>
      <c r="Q9" s="831">
        <v>6769</v>
      </c>
      <c r="R9" s="827">
        <v>0.50207684319833856</v>
      </c>
      <c r="S9" s="832">
        <v>967</v>
      </c>
    </row>
    <row r="10" spans="1:19" ht="14.45" customHeight="1" x14ac:dyDescent="0.2">
      <c r="A10" s="821" t="s">
        <v>4568</v>
      </c>
      <c r="B10" s="822" t="s">
        <v>4569</v>
      </c>
      <c r="C10" s="822" t="s">
        <v>595</v>
      </c>
      <c r="D10" s="822" t="s">
        <v>4559</v>
      </c>
      <c r="E10" s="822" t="s">
        <v>4570</v>
      </c>
      <c r="F10" s="822" t="s">
        <v>4581</v>
      </c>
      <c r="G10" s="822" t="s">
        <v>4582</v>
      </c>
      <c r="H10" s="831">
        <v>1</v>
      </c>
      <c r="I10" s="831">
        <v>432</v>
      </c>
      <c r="J10" s="822">
        <v>0.24827586206896551</v>
      </c>
      <c r="K10" s="822">
        <v>432</v>
      </c>
      <c r="L10" s="831">
        <v>4</v>
      </c>
      <c r="M10" s="831">
        <v>1740</v>
      </c>
      <c r="N10" s="822">
        <v>1</v>
      </c>
      <c r="O10" s="822">
        <v>435</v>
      </c>
      <c r="P10" s="831">
        <v>3</v>
      </c>
      <c r="Q10" s="831">
        <v>1311</v>
      </c>
      <c r="R10" s="827">
        <v>0.75344827586206897</v>
      </c>
      <c r="S10" s="832">
        <v>437</v>
      </c>
    </row>
    <row r="11" spans="1:19" ht="14.45" customHeight="1" x14ac:dyDescent="0.2">
      <c r="A11" s="821" t="s">
        <v>4568</v>
      </c>
      <c r="B11" s="822" t="s">
        <v>4569</v>
      </c>
      <c r="C11" s="822" t="s">
        <v>595</v>
      </c>
      <c r="D11" s="822" t="s">
        <v>4559</v>
      </c>
      <c r="E11" s="822" t="s">
        <v>4570</v>
      </c>
      <c r="F11" s="822" t="s">
        <v>4583</v>
      </c>
      <c r="G11" s="822" t="s">
        <v>4584</v>
      </c>
      <c r="H11" s="831">
        <v>251</v>
      </c>
      <c r="I11" s="831">
        <v>253510</v>
      </c>
      <c r="J11" s="822">
        <v>1.382633499315528</v>
      </c>
      <c r="K11" s="822">
        <v>1010</v>
      </c>
      <c r="L11" s="831">
        <v>181</v>
      </c>
      <c r="M11" s="831">
        <v>183353</v>
      </c>
      <c r="N11" s="822">
        <v>1</v>
      </c>
      <c r="O11" s="822">
        <v>1013</v>
      </c>
      <c r="P11" s="831">
        <v>175</v>
      </c>
      <c r="Q11" s="831">
        <v>177800</v>
      </c>
      <c r="R11" s="827">
        <v>0.96971415793578508</v>
      </c>
      <c r="S11" s="832">
        <v>1016</v>
      </c>
    </row>
    <row r="12" spans="1:19" ht="14.45" customHeight="1" x14ac:dyDescent="0.2">
      <c r="A12" s="821" t="s">
        <v>4568</v>
      </c>
      <c r="B12" s="822" t="s">
        <v>4569</v>
      </c>
      <c r="C12" s="822" t="s">
        <v>595</v>
      </c>
      <c r="D12" s="822" t="s">
        <v>4559</v>
      </c>
      <c r="E12" s="822" t="s">
        <v>4570</v>
      </c>
      <c r="F12" s="822" t="s">
        <v>4589</v>
      </c>
      <c r="G12" s="822" t="s">
        <v>4590</v>
      </c>
      <c r="H12" s="831">
        <v>4</v>
      </c>
      <c r="I12" s="831">
        <v>1276</v>
      </c>
      <c r="J12" s="822">
        <v>1.9813664596273293</v>
      </c>
      <c r="K12" s="822">
        <v>319</v>
      </c>
      <c r="L12" s="831">
        <v>2</v>
      </c>
      <c r="M12" s="831">
        <v>644</v>
      </c>
      <c r="N12" s="822">
        <v>1</v>
      </c>
      <c r="O12" s="822">
        <v>322</v>
      </c>
      <c r="P12" s="831">
        <v>5</v>
      </c>
      <c r="Q12" s="831">
        <v>1620</v>
      </c>
      <c r="R12" s="827">
        <v>2.5155279503105592</v>
      </c>
      <c r="S12" s="832">
        <v>324</v>
      </c>
    </row>
    <row r="13" spans="1:19" ht="14.45" customHeight="1" x14ac:dyDescent="0.2">
      <c r="A13" s="821" t="s">
        <v>4568</v>
      </c>
      <c r="B13" s="822" t="s">
        <v>4569</v>
      </c>
      <c r="C13" s="822" t="s">
        <v>595</v>
      </c>
      <c r="D13" s="822" t="s">
        <v>4559</v>
      </c>
      <c r="E13" s="822" t="s">
        <v>4570</v>
      </c>
      <c r="F13" s="822" t="s">
        <v>4591</v>
      </c>
      <c r="G13" s="822" t="s">
        <v>4592</v>
      </c>
      <c r="H13" s="831">
        <v>4</v>
      </c>
      <c r="I13" s="831">
        <v>3496</v>
      </c>
      <c r="J13" s="822">
        <v>1.3287723299125809</v>
      </c>
      <c r="K13" s="822">
        <v>874</v>
      </c>
      <c r="L13" s="831">
        <v>3</v>
      </c>
      <c r="M13" s="831">
        <v>2631</v>
      </c>
      <c r="N13" s="822">
        <v>1</v>
      </c>
      <c r="O13" s="822">
        <v>877</v>
      </c>
      <c r="P13" s="831">
        <v>3</v>
      </c>
      <c r="Q13" s="831">
        <v>2643</v>
      </c>
      <c r="R13" s="827">
        <v>1.0045610034207526</v>
      </c>
      <c r="S13" s="832">
        <v>881</v>
      </c>
    </row>
    <row r="14" spans="1:19" ht="14.45" customHeight="1" x14ac:dyDescent="0.2">
      <c r="A14" s="821" t="s">
        <v>4568</v>
      </c>
      <c r="B14" s="822" t="s">
        <v>4569</v>
      </c>
      <c r="C14" s="822" t="s">
        <v>595</v>
      </c>
      <c r="D14" s="822" t="s">
        <v>4559</v>
      </c>
      <c r="E14" s="822" t="s">
        <v>4570</v>
      </c>
      <c r="F14" s="822" t="s">
        <v>4593</v>
      </c>
      <c r="G14" s="822" t="s">
        <v>4594</v>
      </c>
      <c r="H14" s="831">
        <v>27</v>
      </c>
      <c r="I14" s="831">
        <v>900</v>
      </c>
      <c r="J14" s="822">
        <v>2.4545900834560621</v>
      </c>
      <c r="K14" s="822">
        <v>33.333333333333336</v>
      </c>
      <c r="L14" s="831">
        <v>11</v>
      </c>
      <c r="M14" s="831">
        <v>366.66000000000008</v>
      </c>
      <c r="N14" s="822">
        <v>1</v>
      </c>
      <c r="O14" s="822">
        <v>33.332727272727283</v>
      </c>
      <c r="P14" s="831"/>
      <c r="Q14" s="831"/>
      <c r="R14" s="827"/>
      <c r="S14" s="832"/>
    </row>
    <row r="15" spans="1:19" ht="14.45" customHeight="1" x14ac:dyDescent="0.2">
      <c r="A15" s="821" t="s">
        <v>4568</v>
      </c>
      <c r="B15" s="822" t="s">
        <v>4569</v>
      </c>
      <c r="C15" s="822" t="s">
        <v>595</v>
      </c>
      <c r="D15" s="822" t="s">
        <v>4559</v>
      </c>
      <c r="E15" s="822" t="s">
        <v>4570</v>
      </c>
      <c r="F15" s="822" t="s">
        <v>4595</v>
      </c>
      <c r="G15" s="822" t="s">
        <v>4596</v>
      </c>
      <c r="H15" s="831">
        <v>121</v>
      </c>
      <c r="I15" s="831">
        <v>4477</v>
      </c>
      <c r="J15" s="822">
        <v>0.99004865103936313</v>
      </c>
      <c r="K15" s="822">
        <v>37</v>
      </c>
      <c r="L15" s="831">
        <v>119</v>
      </c>
      <c r="M15" s="831">
        <v>4522</v>
      </c>
      <c r="N15" s="822">
        <v>1</v>
      </c>
      <c r="O15" s="822">
        <v>38</v>
      </c>
      <c r="P15" s="831">
        <v>97</v>
      </c>
      <c r="Q15" s="831">
        <v>3686</v>
      </c>
      <c r="R15" s="827">
        <v>0.81512605042016806</v>
      </c>
      <c r="S15" s="832">
        <v>38</v>
      </c>
    </row>
    <row r="16" spans="1:19" ht="14.45" customHeight="1" x14ac:dyDescent="0.2">
      <c r="A16" s="821" t="s">
        <v>4568</v>
      </c>
      <c r="B16" s="822" t="s">
        <v>4569</v>
      </c>
      <c r="C16" s="822" t="s">
        <v>595</v>
      </c>
      <c r="D16" s="822" t="s">
        <v>4559</v>
      </c>
      <c r="E16" s="822" t="s">
        <v>4570</v>
      </c>
      <c r="F16" s="822" t="s">
        <v>4599</v>
      </c>
      <c r="G16" s="822" t="s">
        <v>4600</v>
      </c>
      <c r="H16" s="831">
        <v>22</v>
      </c>
      <c r="I16" s="831">
        <v>44352</v>
      </c>
      <c r="J16" s="822">
        <v>3.6612184249628528</v>
      </c>
      <c r="K16" s="822">
        <v>2016</v>
      </c>
      <c r="L16" s="831">
        <v>6</v>
      </c>
      <c r="M16" s="831">
        <v>12114</v>
      </c>
      <c r="N16" s="822">
        <v>1</v>
      </c>
      <c r="O16" s="822">
        <v>2019</v>
      </c>
      <c r="P16" s="831">
        <v>14</v>
      </c>
      <c r="Q16" s="831">
        <v>28308</v>
      </c>
      <c r="R16" s="827">
        <v>2.3368003962357604</v>
      </c>
      <c r="S16" s="832">
        <v>2022</v>
      </c>
    </row>
    <row r="17" spans="1:19" ht="14.45" customHeight="1" x14ac:dyDescent="0.2">
      <c r="A17" s="821" t="s">
        <v>4568</v>
      </c>
      <c r="B17" s="822" t="s">
        <v>4569</v>
      </c>
      <c r="C17" s="822" t="s">
        <v>595</v>
      </c>
      <c r="D17" s="822" t="s">
        <v>4559</v>
      </c>
      <c r="E17" s="822" t="s">
        <v>4570</v>
      </c>
      <c r="F17" s="822" t="s">
        <v>4601</v>
      </c>
      <c r="G17" s="822" t="s">
        <v>4602</v>
      </c>
      <c r="H17" s="831">
        <v>27</v>
      </c>
      <c r="I17" s="831">
        <v>9585</v>
      </c>
      <c r="J17" s="822">
        <v>0.74371508379888274</v>
      </c>
      <c r="K17" s="822">
        <v>355</v>
      </c>
      <c r="L17" s="831">
        <v>36</v>
      </c>
      <c r="M17" s="831">
        <v>12888</v>
      </c>
      <c r="N17" s="822">
        <v>1</v>
      </c>
      <c r="O17" s="822">
        <v>358</v>
      </c>
      <c r="P17" s="831">
        <v>19</v>
      </c>
      <c r="Q17" s="831">
        <v>6840</v>
      </c>
      <c r="R17" s="827">
        <v>0.53072625698324027</v>
      </c>
      <c r="S17" s="832">
        <v>360</v>
      </c>
    </row>
    <row r="18" spans="1:19" ht="14.45" customHeight="1" x14ac:dyDescent="0.2">
      <c r="A18" s="821" t="s">
        <v>4568</v>
      </c>
      <c r="B18" s="822" t="s">
        <v>4569</v>
      </c>
      <c r="C18" s="822" t="s">
        <v>595</v>
      </c>
      <c r="D18" s="822" t="s">
        <v>4559</v>
      </c>
      <c r="E18" s="822" t="s">
        <v>4570</v>
      </c>
      <c r="F18" s="822" t="s">
        <v>4603</v>
      </c>
      <c r="G18" s="822" t="s">
        <v>4604</v>
      </c>
      <c r="H18" s="831">
        <v>2</v>
      </c>
      <c r="I18" s="831">
        <v>446</v>
      </c>
      <c r="J18" s="822"/>
      <c r="K18" s="822">
        <v>223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4568</v>
      </c>
      <c r="B19" s="822" t="s">
        <v>4569</v>
      </c>
      <c r="C19" s="822" t="s">
        <v>595</v>
      </c>
      <c r="D19" s="822" t="s">
        <v>4559</v>
      </c>
      <c r="E19" s="822" t="s">
        <v>4570</v>
      </c>
      <c r="F19" s="822" t="s">
        <v>4605</v>
      </c>
      <c r="G19" s="822" t="s">
        <v>4606</v>
      </c>
      <c r="H19" s="831">
        <v>1</v>
      </c>
      <c r="I19" s="831">
        <v>178</v>
      </c>
      <c r="J19" s="822"/>
      <c r="K19" s="822">
        <v>178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4568</v>
      </c>
      <c r="B20" s="822" t="s">
        <v>4569</v>
      </c>
      <c r="C20" s="822" t="s">
        <v>595</v>
      </c>
      <c r="D20" s="822" t="s">
        <v>4559</v>
      </c>
      <c r="E20" s="822" t="s">
        <v>4570</v>
      </c>
      <c r="F20" s="822" t="s">
        <v>4609</v>
      </c>
      <c r="G20" s="822" t="s">
        <v>4610</v>
      </c>
      <c r="H20" s="831">
        <v>11</v>
      </c>
      <c r="I20" s="831">
        <v>649</v>
      </c>
      <c r="J20" s="822">
        <v>0.50663544106167058</v>
      </c>
      <c r="K20" s="822">
        <v>59</v>
      </c>
      <c r="L20" s="831">
        <v>21</v>
      </c>
      <c r="M20" s="831">
        <v>1281</v>
      </c>
      <c r="N20" s="822">
        <v>1</v>
      </c>
      <c r="O20" s="822">
        <v>61</v>
      </c>
      <c r="P20" s="831">
        <v>23</v>
      </c>
      <c r="Q20" s="831">
        <v>1426</v>
      </c>
      <c r="R20" s="827">
        <v>1.1131928181108508</v>
      </c>
      <c r="S20" s="832">
        <v>62</v>
      </c>
    </row>
    <row r="21" spans="1:19" ht="14.45" customHeight="1" x14ac:dyDescent="0.2">
      <c r="A21" s="821" t="s">
        <v>4568</v>
      </c>
      <c r="B21" s="822" t="s">
        <v>4569</v>
      </c>
      <c r="C21" s="822" t="s">
        <v>595</v>
      </c>
      <c r="D21" s="822" t="s">
        <v>4565</v>
      </c>
      <c r="E21" s="822" t="s">
        <v>4570</v>
      </c>
      <c r="F21" s="822" t="s">
        <v>4573</v>
      </c>
      <c r="G21" s="822" t="s">
        <v>4574</v>
      </c>
      <c r="H21" s="831">
        <v>2</v>
      </c>
      <c r="I21" s="831">
        <v>74</v>
      </c>
      <c r="J21" s="822">
        <v>0.97368421052631582</v>
      </c>
      <c r="K21" s="822">
        <v>37</v>
      </c>
      <c r="L21" s="831">
        <v>2</v>
      </c>
      <c r="M21" s="831">
        <v>76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4568</v>
      </c>
      <c r="B22" s="822" t="s">
        <v>4569</v>
      </c>
      <c r="C22" s="822" t="s">
        <v>595</v>
      </c>
      <c r="D22" s="822" t="s">
        <v>4565</v>
      </c>
      <c r="E22" s="822" t="s">
        <v>4570</v>
      </c>
      <c r="F22" s="822" t="s">
        <v>4593</v>
      </c>
      <c r="G22" s="822" t="s">
        <v>4594</v>
      </c>
      <c r="H22" s="831"/>
      <c r="I22" s="831"/>
      <c r="J22" s="822"/>
      <c r="K22" s="822"/>
      <c r="L22" s="831">
        <v>1</v>
      </c>
      <c r="M22" s="831">
        <v>33.33</v>
      </c>
      <c r="N22" s="822">
        <v>1</v>
      </c>
      <c r="O22" s="822">
        <v>33.33</v>
      </c>
      <c r="P22" s="831"/>
      <c r="Q22" s="831"/>
      <c r="R22" s="827"/>
      <c r="S22" s="832"/>
    </row>
    <row r="23" spans="1:19" ht="14.45" customHeight="1" x14ac:dyDescent="0.2">
      <c r="A23" s="821" t="s">
        <v>4568</v>
      </c>
      <c r="B23" s="822" t="s">
        <v>4569</v>
      </c>
      <c r="C23" s="822" t="s">
        <v>595</v>
      </c>
      <c r="D23" s="822" t="s">
        <v>4565</v>
      </c>
      <c r="E23" s="822" t="s">
        <v>4570</v>
      </c>
      <c r="F23" s="822" t="s">
        <v>4605</v>
      </c>
      <c r="G23" s="822" t="s">
        <v>4606</v>
      </c>
      <c r="H23" s="831"/>
      <c r="I23" s="831"/>
      <c r="J23" s="822"/>
      <c r="K23" s="822"/>
      <c r="L23" s="831">
        <v>1</v>
      </c>
      <c r="M23" s="831">
        <v>179</v>
      </c>
      <c r="N23" s="822">
        <v>1</v>
      </c>
      <c r="O23" s="822">
        <v>179</v>
      </c>
      <c r="P23" s="831"/>
      <c r="Q23" s="831"/>
      <c r="R23" s="827"/>
      <c r="S23" s="832"/>
    </row>
    <row r="24" spans="1:19" ht="14.45" customHeight="1" x14ac:dyDescent="0.2">
      <c r="A24" s="821" t="s">
        <v>4568</v>
      </c>
      <c r="B24" s="822" t="s">
        <v>4569</v>
      </c>
      <c r="C24" s="822" t="s">
        <v>595</v>
      </c>
      <c r="D24" s="822" t="s">
        <v>2056</v>
      </c>
      <c r="E24" s="822" t="s">
        <v>4570</v>
      </c>
      <c r="F24" s="822" t="s">
        <v>4573</v>
      </c>
      <c r="G24" s="822" t="s">
        <v>4574</v>
      </c>
      <c r="H24" s="831">
        <v>13</v>
      </c>
      <c r="I24" s="831">
        <v>481</v>
      </c>
      <c r="J24" s="822">
        <v>0.57535885167464118</v>
      </c>
      <c r="K24" s="822">
        <v>37</v>
      </c>
      <c r="L24" s="831">
        <v>22</v>
      </c>
      <c r="M24" s="831">
        <v>836</v>
      </c>
      <c r="N24" s="822">
        <v>1</v>
      </c>
      <c r="O24" s="822">
        <v>38</v>
      </c>
      <c r="P24" s="831">
        <v>40</v>
      </c>
      <c r="Q24" s="831">
        <v>1520</v>
      </c>
      <c r="R24" s="827">
        <v>1.8181818181818181</v>
      </c>
      <c r="S24" s="832">
        <v>38</v>
      </c>
    </row>
    <row r="25" spans="1:19" ht="14.45" customHeight="1" x14ac:dyDescent="0.2">
      <c r="A25" s="821" t="s">
        <v>4568</v>
      </c>
      <c r="B25" s="822" t="s">
        <v>4569</v>
      </c>
      <c r="C25" s="822" t="s">
        <v>595</v>
      </c>
      <c r="D25" s="822" t="s">
        <v>2056</v>
      </c>
      <c r="E25" s="822" t="s">
        <v>4570</v>
      </c>
      <c r="F25" s="822" t="s">
        <v>4575</v>
      </c>
      <c r="G25" s="822" t="s">
        <v>4576</v>
      </c>
      <c r="H25" s="831">
        <v>2</v>
      </c>
      <c r="I25" s="831">
        <v>1404</v>
      </c>
      <c r="J25" s="822"/>
      <c r="K25" s="822">
        <v>702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4568</v>
      </c>
      <c r="B26" s="822" t="s">
        <v>4569</v>
      </c>
      <c r="C26" s="822" t="s">
        <v>595</v>
      </c>
      <c r="D26" s="822" t="s">
        <v>2056</v>
      </c>
      <c r="E26" s="822" t="s">
        <v>4570</v>
      </c>
      <c r="F26" s="822" t="s">
        <v>4577</v>
      </c>
      <c r="G26" s="822" t="s">
        <v>4578</v>
      </c>
      <c r="H26" s="831">
        <v>43</v>
      </c>
      <c r="I26" s="831">
        <v>6063</v>
      </c>
      <c r="J26" s="822">
        <v>0.42274438711476781</v>
      </c>
      <c r="K26" s="822">
        <v>141</v>
      </c>
      <c r="L26" s="831">
        <v>101</v>
      </c>
      <c r="M26" s="831">
        <v>14342</v>
      </c>
      <c r="N26" s="822">
        <v>1</v>
      </c>
      <c r="O26" s="822">
        <v>142</v>
      </c>
      <c r="P26" s="831">
        <v>68</v>
      </c>
      <c r="Q26" s="831">
        <v>9724</v>
      </c>
      <c r="R26" s="827">
        <v>0.67800864593501609</v>
      </c>
      <c r="S26" s="832">
        <v>143</v>
      </c>
    </row>
    <row r="27" spans="1:19" ht="14.45" customHeight="1" x14ac:dyDescent="0.2">
      <c r="A27" s="821" t="s">
        <v>4568</v>
      </c>
      <c r="B27" s="822" t="s">
        <v>4569</v>
      </c>
      <c r="C27" s="822" t="s">
        <v>595</v>
      </c>
      <c r="D27" s="822" t="s">
        <v>2056</v>
      </c>
      <c r="E27" s="822" t="s">
        <v>4570</v>
      </c>
      <c r="F27" s="822" t="s">
        <v>4579</v>
      </c>
      <c r="G27" s="822" t="s">
        <v>4580</v>
      </c>
      <c r="H27" s="831"/>
      <c r="I27" s="831"/>
      <c r="J27" s="822"/>
      <c r="K27" s="822"/>
      <c r="L27" s="831">
        <v>5</v>
      </c>
      <c r="M27" s="831">
        <v>4815</v>
      </c>
      <c r="N27" s="822">
        <v>1</v>
      </c>
      <c r="O27" s="822">
        <v>963</v>
      </c>
      <c r="P27" s="831">
        <v>4</v>
      </c>
      <c r="Q27" s="831">
        <v>3868</v>
      </c>
      <c r="R27" s="827">
        <v>0.80332294911734159</v>
      </c>
      <c r="S27" s="832">
        <v>967</v>
      </c>
    </row>
    <row r="28" spans="1:19" ht="14.45" customHeight="1" x14ac:dyDescent="0.2">
      <c r="A28" s="821" t="s">
        <v>4568</v>
      </c>
      <c r="B28" s="822" t="s">
        <v>4569</v>
      </c>
      <c r="C28" s="822" t="s">
        <v>595</v>
      </c>
      <c r="D28" s="822" t="s">
        <v>2056</v>
      </c>
      <c r="E28" s="822" t="s">
        <v>4570</v>
      </c>
      <c r="F28" s="822" t="s">
        <v>4583</v>
      </c>
      <c r="G28" s="822" t="s">
        <v>4584</v>
      </c>
      <c r="H28" s="831">
        <v>91</v>
      </c>
      <c r="I28" s="831">
        <v>91910</v>
      </c>
      <c r="J28" s="822">
        <v>0.69259926301590768</v>
      </c>
      <c r="K28" s="822">
        <v>1010</v>
      </c>
      <c r="L28" s="831">
        <v>131</v>
      </c>
      <c r="M28" s="831">
        <v>132703</v>
      </c>
      <c r="N28" s="822">
        <v>1</v>
      </c>
      <c r="O28" s="822">
        <v>1013</v>
      </c>
      <c r="P28" s="831">
        <v>83</v>
      </c>
      <c r="Q28" s="831">
        <v>84328</v>
      </c>
      <c r="R28" s="827">
        <v>0.63546415680127799</v>
      </c>
      <c r="S28" s="832">
        <v>1016</v>
      </c>
    </row>
    <row r="29" spans="1:19" ht="14.45" customHeight="1" x14ac:dyDescent="0.2">
      <c r="A29" s="821" t="s">
        <v>4568</v>
      </c>
      <c r="B29" s="822" t="s">
        <v>4569</v>
      </c>
      <c r="C29" s="822" t="s">
        <v>595</v>
      </c>
      <c r="D29" s="822" t="s">
        <v>2056</v>
      </c>
      <c r="E29" s="822" t="s">
        <v>4570</v>
      </c>
      <c r="F29" s="822" t="s">
        <v>4587</v>
      </c>
      <c r="G29" s="822" t="s">
        <v>4588</v>
      </c>
      <c r="H29" s="831"/>
      <c r="I29" s="831"/>
      <c r="J29" s="822"/>
      <c r="K29" s="822"/>
      <c r="L29" s="831">
        <v>1</v>
      </c>
      <c r="M29" s="831">
        <v>1069</v>
      </c>
      <c r="N29" s="822">
        <v>1</v>
      </c>
      <c r="O29" s="822">
        <v>1069</v>
      </c>
      <c r="P29" s="831"/>
      <c r="Q29" s="831"/>
      <c r="R29" s="827"/>
      <c r="S29" s="832"/>
    </row>
    <row r="30" spans="1:19" ht="14.45" customHeight="1" x14ac:dyDescent="0.2">
      <c r="A30" s="821" t="s">
        <v>4568</v>
      </c>
      <c r="B30" s="822" t="s">
        <v>4569</v>
      </c>
      <c r="C30" s="822" t="s">
        <v>595</v>
      </c>
      <c r="D30" s="822" t="s">
        <v>2056</v>
      </c>
      <c r="E30" s="822" t="s">
        <v>4570</v>
      </c>
      <c r="F30" s="822" t="s">
        <v>4591</v>
      </c>
      <c r="G30" s="822" t="s">
        <v>4592</v>
      </c>
      <c r="H30" s="831"/>
      <c r="I30" s="831"/>
      <c r="J30" s="822"/>
      <c r="K30" s="822"/>
      <c r="L30" s="831">
        <v>1</v>
      </c>
      <c r="M30" s="831">
        <v>877</v>
      </c>
      <c r="N30" s="822">
        <v>1</v>
      </c>
      <c r="O30" s="822">
        <v>877</v>
      </c>
      <c r="P30" s="831">
        <v>1</v>
      </c>
      <c r="Q30" s="831">
        <v>881</v>
      </c>
      <c r="R30" s="827">
        <v>1.0045610034207526</v>
      </c>
      <c r="S30" s="832">
        <v>881</v>
      </c>
    </row>
    <row r="31" spans="1:19" ht="14.45" customHeight="1" x14ac:dyDescent="0.2">
      <c r="A31" s="821" t="s">
        <v>4568</v>
      </c>
      <c r="B31" s="822" t="s">
        <v>4569</v>
      </c>
      <c r="C31" s="822" t="s">
        <v>595</v>
      </c>
      <c r="D31" s="822" t="s">
        <v>2056</v>
      </c>
      <c r="E31" s="822" t="s">
        <v>4570</v>
      </c>
      <c r="F31" s="822" t="s">
        <v>4593</v>
      </c>
      <c r="G31" s="822" t="s">
        <v>4594</v>
      </c>
      <c r="H31" s="831">
        <v>73</v>
      </c>
      <c r="I31" s="831">
        <v>2433.33</v>
      </c>
      <c r="J31" s="822">
        <v>0.72999972999972995</v>
      </c>
      <c r="K31" s="822">
        <v>33.333287671232874</v>
      </c>
      <c r="L31" s="831">
        <v>100</v>
      </c>
      <c r="M31" s="831">
        <v>3333.33</v>
      </c>
      <c r="N31" s="822">
        <v>1</v>
      </c>
      <c r="O31" s="822">
        <v>33.333300000000001</v>
      </c>
      <c r="P31" s="831">
        <v>63</v>
      </c>
      <c r="Q31" s="831">
        <v>2100</v>
      </c>
      <c r="R31" s="827">
        <v>0.63000063000063</v>
      </c>
      <c r="S31" s="832">
        <v>33.333333333333336</v>
      </c>
    </row>
    <row r="32" spans="1:19" ht="14.45" customHeight="1" x14ac:dyDescent="0.2">
      <c r="A32" s="821" t="s">
        <v>4568</v>
      </c>
      <c r="B32" s="822" t="s">
        <v>4569</v>
      </c>
      <c r="C32" s="822" t="s">
        <v>595</v>
      </c>
      <c r="D32" s="822" t="s">
        <v>2056</v>
      </c>
      <c r="E32" s="822" t="s">
        <v>4570</v>
      </c>
      <c r="F32" s="822" t="s">
        <v>4595</v>
      </c>
      <c r="G32" s="822" t="s">
        <v>4596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38</v>
      </c>
      <c r="R32" s="827"/>
      <c r="S32" s="832">
        <v>38</v>
      </c>
    </row>
    <row r="33" spans="1:19" ht="14.45" customHeight="1" x14ac:dyDescent="0.2">
      <c r="A33" s="821" t="s">
        <v>4568</v>
      </c>
      <c r="B33" s="822" t="s">
        <v>4569</v>
      </c>
      <c r="C33" s="822" t="s">
        <v>595</v>
      </c>
      <c r="D33" s="822" t="s">
        <v>2056</v>
      </c>
      <c r="E33" s="822" t="s">
        <v>4570</v>
      </c>
      <c r="F33" s="822" t="s">
        <v>4599</v>
      </c>
      <c r="G33" s="822" t="s">
        <v>4600</v>
      </c>
      <c r="H33" s="831">
        <v>13</v>
      </c>
      <c r="I33" s="831">
        <v>26208</v>
      </c>
      <c r="J33" s="822">
        <v>0.76356961804038104</v>
      </c>
      <c r="K33" s="822">
        <v>2016</v>
      </c>
      <c r="L33" s="831">
        <v>17</v>
      </c>
      <c r="M33" s="831">
        <v>34323</v>
      </c>
      <c r="N33" s="822">
        <v>1</v>
      </c>
      <c r="O33" s="822">
        <v>2019</v>
      </c>
      <c r="P33" s="831">
        <v>11</v>
      </c>
      <c r="Q33" s="831">
        <v>22242</v>
      </c>
      <c r="R33" s="827">
        <v>0.64802027794773187</v>
      </c>
      <c r="S33" s="832">
        <v>2022</v>
      </c>
    </row>
    <row r="34" spans="1:19" ht="14.45" customHeight="1" x14ac:dyDescent="0.2">
      <c r="A34" s="821" t="s">
        <v>4568</v>
      </c>
      <c r="B34" s="822" t="s">
        <v>4569</v>
      </c>
      <c r="C34" s="822" t="s">
        <v>595</v>
      </c>
      <c r="D34" s="822" t="s">
        <v>2056</v>
      </c>
      <c r="E34" s="822" t="s">
        <v>4570</v>
      </c>
      <c r="F34" s="822" t="s">
        <v>4601</v>
      </c>
      <c r="G34" s="822" t="s">
        <v>4602</v>
      </c>
      <c r="H34" s="831">
        <v>73</v>
      </c>
      <c r="I34" s="831">
        <v>25915</v>
      </c>
      <c r="J34" s="822">
        <v>0.73119462784267253</v>
      </c>
      <c r="K34" s="822">
        <v>355</v>
      </c>
      <c r="L34" s="831">
        <v>99</v>
      </c>
      <c r="M34" s="831">
        <v>35442</v>
      </c>
      <c r="N34" s="822">
        <v>1</v>
      </c>
      <c r="O34" s="822">
        <v>358</v>
      </c>
      <c r="P34" s="831">
        <v>61</v>
      </c>
      <c r="Q34" s="831">
        <v>21960</v>
      </c>
      <c r="R34" s="827">
        <v>0.61960385982732347</v>
      </c>
      <c r="S34" s="832">
        <v>360</v>
      </c>
    </row>
    <row r="35" spans="1:19" ht="14.45" customHeight="1" x14ac:dyDescent="0.2">
      <c r="A35" s="821" t="s">
        <v>4568</v>
      </c>
      <c r="B35" s="822" t="s">
        <v>4569</v>
      </c>
      <c r="C35" s="822" t="s">
        <v>595</v>
      </c>
      <c r="D35" s="822" t="s">
        <v>2056</v>
      </c>
      <c r="E35" s="822" t="s">
        <v>4570</v>
      </c>
      <c r="F35" s="822" t="s">
        <v>4605</v>
      </c>
      <c r="G35" s="822" t="s">
        <v>4606</v>
      </c>
      <c r="H35" s="831"/>
      <c r="I35" s="831"/>
      <c r="J35" s="822"/>
      <c r="K35" s="822"/>
      <c r="L35" s="831">
        <v>1</v>
      </c>
      <c r="M35" s="831">
        <v>179</v>
      </c>
      <c r="N35" s="822">
        <v>1</v>
      </c>
      <c r="O35" s="822">
        <v>179</v>
      </c>
      <c r="P35" s="831">
        <v>2</v>
      </c>
      <c r="Q35" s="831">
        <v>360</v>
      </c>
      <c r="R35" s="827">
        <v>2.011173184357542</v>
      </c>
      <c r="S35" s="832">
        <v>180</v>
      </c>
    </row>
    <row r="36" spans="1:19" ht="14.45" customHeight="1" x14ac:dyDescent="0.2">
      <c r="A36" s="821" t="s">
        <v>4568</v>
      </c>
      <c r="B36" s="822" t="s">
        <v>4569</v>
      </c>
      <c r="C36" s="822" t="s">
        <v>595</v>
      </c>
      <c r="D36" s="822" t="s">
        <v>2062</v>
      </c>
      <c r="E36" s="822" t="s">
        <v>4570</v>
      </c>
      <c r="F36" s="822" t="s">
        <v>4573</v>
      </c>
      <c r="G36" s="822" t="s">
        <v>4574</v>
      </c>
      <c r="H36" s="831">
        <v>169</v>
      </c>
      <c r="I36" s="831">
        <v>6253</v>
      </c>
      <c r="J36" s="822">
        <v>0.83955424274973145</v>
      </c>
      <c r="K36" s="822">
        <v>37</v>
      </c>
      <c r="L36" s="831">
        <v>196</v>
      </c>
      <c r="M36" s="831">
        <v>7448</v>
      </c>
      <c r="N36" s="822">
        <v>1</v>
      </c>
      <c r="O36" s="822">
        <v>38</v>
      </c>
      <c r="P36" s="831">
        <v>246</v>
      </c>
      <c r="Q36" s="831">
        <v>9348</v>
      </c>
      <c r="R36" s="827">
        <v>1.2551020408163265</v>
      </c>
      <c r="S36" s="832">
        <v>38</v>
      </c>
    </row>
    <row r="37" spans="1:19" ht="14.45" customHeight="1" x14ac:dyDescent="0.2">
      <c r="A37" s="821" t="s">
        <v>4568</v>
      </c>
      <c r="B37" s="822" t="s">
        <v>4569</v>
      </c>
      <c r="C37" s="822" t="s">
        <v>595</v>
      </c>
      <c r="D37" s="822" t="s">
        <v>2062</v>
      </c>
      <c r="E37" s="822" t="s">
        <v>4570</v>
      </c>
      <c r="F37" s="822" t="s">
        <v>4577</v>
      </c>
      <c r="G37" s="822" t="s">
        <v>4578</v>
      </c>
      <c r="H37" s="831">
        <v>159</v>
      </c>
      <c r="I37" s="831">
        <v>22419</v>
      </c>
      <c r="J37" s="822">
        <v>0.9510860342779569</v>
      </c>
      <c r="K37" s="822">
        <v>141</v>
      </c>
      <c r="L37" s="831">
        <v>166</v>
      </c>
      <c r="M37" s="831">
        <v>23572</v>
      </c>
      <c r="N37" s="822">
        <v>1</v>
      </c>
      <c r="O37" s="822">
        <v>142</v>
      </c>
      <c r="P37" s="831">
        <v>135</v>
      </c>
      <c r="Q37" s="831">
        <v>19305</v>
      </c>
      <c r="R37" s="827">
        <v>0.81898014593585611</v>
      </c>
      <c r="S37" s="832">
        <v>143</v>
      </c>
    </row>
    <row r="38" spans="1:19" ht="14.45" customHeight="1" x14ac:dyDescent="0.2">
      <c r="A38" s="821" t="s">
        <v>4568</v>
      </c>
      <c r="B38" s="822" t="s">
        <v>4569</v>
      </c>
      <c r="C38" s="822" t="s">
        <v>595</v>
      </c>
      <c r="D38" s="822" t="s">
        <v>2062</v>
      </c>
      <c r="E38" s="822" t="s">
        <v>4570</v>
      </c>
      <c r="F38" s="822" t="s">
        <v>4583</v>
      </c>
      <c r="G38" s="822" t="s">
        <v>4584</v>
      </c>
      <c r="H38" s="831">
        <v>3</v>
      </c>
      <c r="I38" s="831">
        <v>3030</v>
      </c>
      <c r="J38" s="822">
        <v>0.42730221407417851</v>
      </c>
      <c r="K38" s="822">
        <v>1010</v>
      </c>
      <c r="L38" s="831">
        <v>7</v>
      </c>
      <c r="M38" s="831">
        <v>7091</v>
      </c>
      <c r="N38" s="822">
        <v>1</v>
      </c>
      <c r="O38" s="822">
        <v>1013</v>
      </c>
      <c r="P38" s="831">
        <v>4</v>
      </c>
      <c r="Q38" s="831">
        <v>4064</v>
      </c>
      <c r="R38" s="827">
        <v>0.57312085742490482</v>
      </c>
      <c r="S38" s="832">
        <v>1016</v>
      </c>
    </row>
    <row r="39" spans="1:19" ht="14.45" customHeight="1" x14ac:dyDescent="0.2">
      <c r="A39" s="821" t="s">
        <v>4568</v>
      </c>
      <c r="B39" s="822" t="s">
        <v>4569</v>
      </c>
      <c r="C39" s="822" t="s">
        <v>595</v>
      </c>
      <c r="D39" s="822" t="s">
        <v>2062</v>
      </c>
      <c r="E39" s="822" t="s">
        <v>4570</v>
      </c>
      <c r="F39" s="822" t="s">
        <v>4591</v>
      </c>
      <c r="G39" s="822" t="s">
        <v>4592</v>
      </c>
      <c r="H39" s="831"/>
      <c r="I39" s="831"/>
      <c r="J39" s="822"/>
      <c r="K39" s="822"/>
      <c r="L39" s="831">
        <v>4</v>
      </c>
      <c r="M39" s="831">
        <v>3508</v>
      </c>
      <c r="N39" s="822">
        <v>1</v>
      </c>
      <c r="O39" s="822">
        <v>877</v>
      </c>
      <c r="P39" s="831">
        <v>4</v>
      </c>
      <c r="Q39" s="831">
        <v>3524</v>
      </c>
      <c r="R39" s="827">
        <v>1.0045610034207526</v>
      </c>
      <c r="S39" s="832">
        <v>881</v>
      </c>
    </row>
    <row r="40" spans="1:19" ht="14.45" customHeight="1" x14ac:dyDescent="0.2">
      <c r="A40" s="821" t="s">
        <v>4568</v>
      </c>
      <c r="B40" s="822" t="s">
        <v>4569</v>
      </c>
      <c r="C40" s="822" t="s">
        <v>595</v>
      </c>
      <c r="D40" s="822" t="s">
        <v>2062</v>
      </c>
      <c r="E40" s="822" t="s">
        <v>4570</v>
      </c>
      <c r="F40" s="822" t="s">
        <v>4593</v>
      </c>
      <c r="G40" s="822" t="s">
        <v>4594</v>
      </c>
      <c r="H40" s="831">
        <v>156</v>
      </c>
      <c r="I40" s="831">
        <v>5200.01</v>
      </c>
      <c r="J40" s="822">
        <v>0.86666833333333337</v>
      </c>
      <c r="K40" s="822">
        <v>33.333397435897439</v>
      </c>
      <c r="L40" s="831">
        <v>180</v>
      </c>
      <c r="M40" s="831">
        <v>6000</v>
      </c>
      <c r="N40" s="822">
        <v>1</v>
      </c>
      <c r="O40" s="822">
        <v>33.333333333333336</v>
      </c>
      <c r="P40" s="831">
        <v>160</v>
      </c>
      <c r="Q40" s="831">
        <v>5333.35</v>
      </c>
      <c r="R40" s="827">
        <v>0.88889166666666675</v>
      </c>
      <c r="S40" s="832">
        <v>33.333437500000002</v>
      </c>
    </row>
    <row r="41" spans="1:19" ht="14.45" customHeight="1" x14ac:dyDescent="0.2">
      <c r="A41" s="821" t="s">
        <v>4568</v>
      </c>
      <c r="B41" s="822" t="s">
        <v>4569</v>
      </c>
      <c r="C41" s="822" t="s">
        <v>595</v>
      </c>
      <c r="D41" s="822" t="s">
        <v>2062</v>
      </c>
      <c r="E41" s="822" t="s">
        <v>4570</v>
      </c>
      <c r="F41" s="822" t="s">
        <v>4595</v>
      </c>
      <c r="G41" s="822" t="s">
        <v>4596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38</v>
      </c>
      <c r="R41" s="827"/>
      <c r="S41" s="832">
        <v>38</v>
      </c>
    </row>
    <row r="42" spans="1:19" ht="14.45" customHeight="1" x14ac:dyDescent="0.2">
      <c r="A42" s="821" t="s">
        <v>4568</v>
      </c>
      <c r="B42" s="822" t="s">
        <v>4569</v>
      </c>
      <c r="C42" s="822" t="s">
        <v>595</v>
      </c>
      <c r="D42" s="822" t="s">
        <v>2062</v>
      </c>
      <c r="E42" s="822" t="s">
        <v>4570</v>
      </c>
      <c r="F42" s="822" t="s">
        <v>4597</v>
      </c>
      <c r="G42" s="822" t="s">
        <v>4598</v>
      </c>
      <c r="H42" s="831"/>
      <c r="I42" s="831"/>
      <c r="J42" s="822"/>
      <c r="K42" s="822"/>
      <c r="L42" s="831">
        <v>1</v>
      </c>
      <c r="M42" s="831">
        <v>87</v>
      </c>
      <c r="N42" s="822">
        <v>1</v>
      </c>
      <c r="O42" s="822">
        <v>87</v>
      </c>
      <c r="P42" s="831">
        <v>1</v>
      </c>
      <c r="Q42" s="831">
        <v>88</v>
      </c>
      <c r="R42" s="827">
        <v>1.0114942528735633</v>
      </c>
      <c r="S42" s="832">
        <v>88</v>
      </c>
    </row>
    <row r="43" spans="1:19" ht="14.45" customHeight="1" x14ac:dyDescent="0.2">
      <c r="A43" s="821" t="s">
        <v>4568</v>
      </c>
      <c r="B43" s="822" t="s">
        <v>4569</v>
      </c>
      <c r="C43" s="822" t="s">
        <v>595</v>
      </c>
      <c r="D43" s="822" t="s">
        <v>2062</v>
      </c>
      <c r="E43" s="822" t="s">
        <v>4570</v>
      </c>
      <c r="F43" s="822" t="s">
        <v>4601</v>
      </c>
      <c r="G43" s="822" t="s">
        <v>4602</v>
      </c>
      <c r="H43" s="831">
        <v>160</v>
      </c>
      <c r="I43" s="831">
        <v>56800</v>
      </c>
      <c r="J43" s="822">
        <v>0.99785671620814442</v>
      </c>
      <c r="K43" s="822">
        <v>355</v>
      </c>
      <c r="L43" s="831">
        <v>159</v>
      </c>
      <c r="M43" s="831">
        <v>56922</v>
      </c>
      <c r="N43" s="822">
        <v>1</v>
      </c>
      <c r="O43" s="822">
        <v>358</v>
      </c>
      <c r="P43" s="831">
        <v>139</v>
      </c>
      <c r="Q43" s="831">
        <v>50040</v>
      </c>
      <c r="R43" s="827">
        <v>0.87909771265942871</v>
      </c>
      <c r="S43" s="832">
        <v>360</v>
      </c>
    </row>
    <row r="44" spans="1:19" ht="14.45" customHeight="1" x14ac:dyDescent="0.2">
      <c r="A44" s="821" t="s">
        <v>4568</v>
      </c>
      <c r="B44" s="822" t="s">
        <v>4569</v>
      </c>
      <c r="C44" s="822" t="s">
        <v>595</v>
      </c>
      <c r="D44" s="822" t="s">
        <v>2062</v>
      </c>
      <c r="E44" s="822" t="s">
        <v>4570</v>
      </c>
      <c r="F44" s="822" t="s">
        <v>4609</v>
      </c>
      <c r="G44" s="822" t="s">
        <v>4610</v>
      </c>
      <c r="H44" s="831">
        <v>1</v>
      </c>
      <c r="I44" s="831">
        <v>59</v>
      </c>
      <c r="J44" s="822">
        <v>0.32240437158469948</v>
      </c>
      <c r="K44" s="822">
        <v>59</v>
      </c>
      <c r="L44" s="831">
        <v>3</v>
      </c>
      <c r="M44" s="831">
        <v>183</v>
      </c>
      <c r="N44" s="822">
        <v>1</v>
      </c>
      <c r="O44" s="822">
        <v>61</v>
      </c>
      <c r="P44" s="831"/>
      <c r="Q44" s="831"/>
      <c r="R44" s="827"/>
      <c r="S44" s="832"/>
    </row>
    <row r="45" spans="1:19" ht="14.45" customHeight="1" x14ac:dyDescent="0.2">
      <c r="A45" s="821" t="s">
        <v>4568</v>
      </c>
      <c r="B45" s="822" t="s">
        <v>4569</v>
      </c>
      <c r="C45" s="822" t="s">
        <v>595</v>
      </c>
      <c r="D45" s="822" t="s">
        <v>2063</v>
      </c>
      <c r="E45" s="822" t="s">
        <v>4570</v>
      </c>
      <c r="F45" s="822" t="s">
        <v>4573</v>
      </c>
      <c r="G45" s="822" t="s">
        <v>4574</v>
      </c>
      <c r="H45" s="831">
        <v>4</v>
      </c>
      <c r="I45" s="831">
        <v>148</v>
      </c>
      <c r="J45" s="822">
        <v>0.55639097744360899</v>
      </c>
      <c r="K45" s="822">
        <v>37</v>
      </c>
      <c r="L45" s="831">
        <v>7</v>
      </c>
      <c r="M45" s="831">
        <v>266</v>
      </c>
      <c r="N45" s="822">
        <v>1</v>
      </c>
      <c r="O45" s="822">
        <v>38</v>
      </c>
      <c r="P45" s="831">
        <v>2</v>
      </c>
      <c r="Q45" s="831">
        <v>76</v>
      </c>
      <c r="R45" s="827">
        <v>0.2857142857142857</v>
      </c>
      <c r="S45" s="832">
        <v>38</v>
      </c>
    </row>
    <row r="46" spans="1:19" ht="14.45" customHeight="1" x14ac:dyDescent="0.2">
      <c r="A46" s="821" t="s">
        <v>4568</v>
      </c>
      <c r="B46" s="822" t="s">
        <v>4569</v>
      </c>
      <c r="C46" s="822" t="s">
        <v>595</v>
      </c>
      <c r="D46" s="822" t="s">
        <v>2063</v>
      </c>
      <c r="E46" s="822" t="s">
        <v>4570</v>
      </c>
      <c r="F46" s="822" t="s">
        <v>4577</v>
      </c>
      <c r="G46" s="822" t="s">
        <v>4578</v>
      </c>
      <c r="H46" s="831">
        <v>39</v>
      </c>
      <c r="I46" s="831">
        <v>5499</v>
      </c>
      <c r="J46" s="822">
        <v>0.92203219315895368</v>
      </c>
      <c r="K46" s="822">
        <v>141</v>
      </c>
      <c r="L46" s="831">
        <v>42</v>
      </c>
      <c r="M46" s="831">
        <v>5964</v>
      </c>
      <c r="N46" s="822">
        <v>1</v>
      </c>
      <c r="O46" s="822">
        <v>142</v>
      </c>
      <c r="P46" s="831">
        <v>40</v>
      </c>
      <c r="Q46" s="831">
        <v>5720</v>
      </c>
      <c r="R46" s="827">
        <v>0.95908786049631123</v>
      </c>
      <c r="S46" s="832">
        <v>143</v>
      </c>
    </row>
    <row r="47" spans="1:19" ht="14.45" customHeight="1" x14ac:dyDescent="0.2">
      <c r="A47" s="821" t="s">
        <v>4568</v>
      </c>
      <c r="B47" s="822" t="s">
        <v>4569</v>
      </c>
      <c r="C47" s="822" t="s">
        <v>595</v>
      </c>
      <c r="D47" s="822" t="s">
        <v>2063</v>
      </c>
      <c r="E47" s="822" t="s">
        <v>4570</v>
      </c>
      <c r="F47" s="822" t="s">
        <v>4581</v>
      </c>
      <c r="G47" s="822" t="s">
        <v>4582</v>
      </c>
      <c r="H47" s="831">
        <v>2</v>
      </c>
      <c r="I47" s="831">
        <v>864</v>
      </c>
      <c r="J47" s="822">
        <v>1.9862068965517241</v>
      </c>
      <c r="K47" s="822">
        <v>432</v>
      </c>
      <c r="L47" s="831">
        <v>1</v>
      </c>
      <c r="M47" s="831">
        <v>435</v>
      </c>
      <c r="N47" s="822">
        <v>1</v>
      </c>
      <c r="O47" s="822">
        <v>435</v>
      </c>
      <c r="P47" s="831">
        <v>2</v>
      </c>
      <c r="Q47" s="831">
        <v>874</v>
      </c>
      <c r="R47" s="827">
        <v>2.0091954022988507</v>
      </c>
      <c r="S47" s="832">
        <v>437</v>
      </c>
    </row>
    <row r="48" spans="1:19" ht="14.45" customHeight="1" x14ac:dyDescent="0.2">
      <c r="A48" s="821" t="s">
        <v>4568</v>
      </c>
      <c r="B48" s="822" t="s">
        <v>4569</v>
      </c>
      <c r="C48" s="822" t="s">
        <v>595</v>
      </c>
      <c r="D48" s="822" t="s">
        <v>2063</v>
      </c>
      <c r="E48" s="822" t="s">
        <v>4570</v>
      </c>
      <c r="F48" s="822" t="s">
        <v>4583</v>
      </c>
      <c r="G48" s="822" t="s">
        <v>4584</v>
      </c>
      <c r="H48" s="831">
        <v>57</v>
      </c>
      <c r="I48" s="831">
        <v>57570</v>
      </c>
      <c r="J48" s="822">
        <v>0.84822678316217526</v>
      </c>
      <c r="K48" s="822">
        <v>1010</v>
      </c>
      <c r="L48" s="831">
        <v>67</v>
      </c>
      <c r="M48" s="831">
        <v>67871</v>
      </c>
      <c r="N48" s="822">
        <v>1</v>
      </c>
      <c r="O48" s="822">
        <v>1013</v>
      </c>
      <c r="P48" s="831">
        <v>55</v>
      </c>
      <c r="Q48" s="831">
        <v>55880</v>
      </c>
      <c r="R48" s="827">
        <v>0.8233266048827923</v>
      </c>
      <c r="S48" s="832">
        <v>1016</v>
      </c>
    </row>
    <row r="49" spans="1:19" ht="14.45" customHeight="1" x14ac:dyDescent="0.2">
      <c r="A49" s="821" t="s">
        <v>4568</v>
      </c>
      <c r="B49" s="822" t="s">
        <v>4569</v>
      </c>
      <c r="C49" s="822" t="s">
        <v>595</v>
      </c>
      <c r="D49" s="822" t="s">
        <v>2063</v>
      </c>
      <c r="E49" s="822" t="s">
        <v>4570</v>
      </c>
      <c r="F49" s="822" t="s">
        <v>4593</v>
      </c>
      <c r="G49" s="822" t="s">
        <v>4594</v>
      </c>
      <c r="H49" s="831">
        <v>44</v>
      </c>
      <c r="I49" s="831">
        <v>1466.66</v>
      </c>
      <c r="J49" s="822">
        <v>0.97776681488790085</v>
      </c>
      <c r="K49" s="822">
        <v>33.333181818181821</v>
      </c>
      <c r="L49" s="831">
        <v>45</v>
      </c>
      <c r="M49" s="831">
        <v>1500.01</v>
      </c>
      <c r="N49" s="822">
        <v>1</v>
      </c>
      <c r="O49" s="822">
        <v>33.333555555555556</v>
      </c>
      <c r="P49" s="831">
        <v>40</v>
      </c>
      <c r="Q49" s="831">
        <v>1333.33</v>
      </c>
      <c r="R49" s="827">
        <v>0.8888807407950613</v>
      </c>
      <c r="S49" s="832">
        <v>33.33325</v>
      </c>
    </row>
    <row r="50" spans="1:19" ht="14.45" customHeight="1" x14ac:dyDescent="0.2">
      <c r="A50" s="821" t="s">
        <v>4568</v>
      </c>
      <c r="B50" s="822" t="s">
        <v>4569</v>
      </c>
      <c r="C50" s="822" t="s">
        <v>595</v>
      </c>
      <c r="D50" s="822" t="s">
        <v>2063</v>
      </c>
      <c r="E50" s="822" t="s">
        <v>4570</v>
      </c>
      <c r="F50" s="822" t="s">
        <v>4599</v>
      </c>
      <c r="G50" s="822" t="s">
        <v>4600</v>
      </c>
      <c r="H50" s="831">
        <v>8</v>
      </c>
      <c r="I50" s="831">
        <v>16128</v>
      </c>
      <c r="J50" s="822">
        <v>1.1411589895988112</v>
      </c>
      <c r="K50" s="822">
        <v>2016</v>
      </c>
      <c r="L50" s="831">
        <v>7</v>
      </c>
      <c r="M50" s="831">
        <v>14133</v>
      </c>
      <c r="N50" s="822">
        <v>1</v>
      </c>
      <c r="O50" s="822">
        <v>2019</v>
      </c>
      <c r="P50" s="831">
        <v>5</v>
      </c>
      <c r="Q50" s="831">
        <v>10110</v>
      </c>
      <c r="R50" s="827">
        <v>0.71534706007217153</v>
      </c>
      <c r="S50" s="832">
        <v>2022</v>
      </c>
    </row>
    <row r="51" spans="1:19" ht="14.45" customHeight="1" x14ac:dyDescent="0.2">
      <c r="A51" s="821" t="s">
        <v>4568</v>
      </c>
      <c r="B51" s="822" t="s">
        <v>4569</v>
      </c>
      <c r="C51" s="822" t="s">
        <v>595</v>
      </c>
      <c r="D51" s="822" t="s">
        <v>2063</v>
      </c>
      <c r="E51" s="822" t="s">
        <v>4570</v>
      </c>
      <c r="F51" s="822" t="s">
        <v>4601</v>
      </c>
      <c r="G51" s="822" t="s">
        <v>4602</v>
      </c>
      <c r="H51" s="831">
        <v>44</v>
      </c>
      <c r="I51" s="831">
        <v>15620</v>
      </c>
      <c r="J51" s="822">
        <v>0.94850619383045909</v>
      </c>
      <c r="K51" s="822">
        <v>355</v>
      </c>
      <c r="L51" s="831">
        <v>46</v>
      </c>
      <c r="M51" s="831">
        <v>16468</v>
      </c>
      <c r="N51" s="822">
        <v>1</v>
      </c>
      <c r="O51" s="822">
        <v>358</v>
      </c>
      <c r="P51" s="831">
        <v>40</v>
      </c>
      <c r="Q51" s="831">
        <v>14400</v>
      </c>
      <c r="R51" s="827">
        <v>0.87442312363371388</v>
      </c>
      <c r="S51" s="832">
        <v>360</v>
      </c>
    </row>
    <row r="52" spans="1:19" ht="14.45" customHeight="1" x14ac:dyDescent="0.2">
      <c r="A52" s="821" t="s">
        <v>4568</v>
      </c>
      <c r="B52" s="822" t="s">
        <v>4569</v>
      </c>
      <c r="C52" s="822" t="s">
        <v>595</v>
      </c>
      <c r="D52" s="822" t="s">
        <v>2067</v>
      </c>
      <c r="E52" s="822" t="s">
        <v>4570</v>
      </c>
      <c r="F52" s="822" t="s">
        <v>4575</v>
      </c>
      <c r="G52" s="822" t="s">
        <v>4576</v>
      </c>
      <c r="H52" s="831">
        <v>2</v>
      </c>
      <c r="I52" s="831">
        <v>1404</v>
      </c>
      <c r="J52" s="822">
        <v>1.9858557284299858</v>
      </c>
      <c r="K52" s="822">
        <v>702</v>
      </c>
      <c r="L52" s="831">
        <v>1</v>
      </c>
      <c r="M52" s="831">
        <v>707</v>
      </c>
      <c r="N52" s="822">
        <v>1</v>
      </c>
      <c r="O52" s="822">
        <v>707</v>
      </c>
      <c r="P52" s="831">
        <v>3</v>
      </c>
      <c r="Q52" s="831">
        <v>2133</v>
      </c>
      <c r="R52" s="827">
        <v>3.0169731258840171</v>
      </c>
      <c r="S52" s="832">
        <v>711</v>
      </c>
    </row>
    <row r="53" spans="1:19" ht="14.45" customHeight="1" x14ac:dyDescent="0.2">
      <c r="A53" s="821" t="s">
        <v>4568</v>
      </c>
      <c r="B53" s="822" t="s">
        <v>4569</v>
      </c>
      <c r="C53" s="822" t="s">
        <v>595</v>
      </c>
      <c r="D53" s="822" t="s">
        <v>2067</v>
      </c>
      <c r="E53" s="822" t="s">
        <v>4570</v>
      </c>
      <c r="F53" s="822" t="s">
        <v>4577</v>
      </c>
      <c r="G53" s="822" t="s">
        <v>4578</v>
      </c>
      <c r="H53" s="831">
        <v>47</v>
      </c>
      <c r="I53" s="831">
        <v>6627</v>
      </c>
      <c r="J53" s="822">
        <v>2.0290875688916103</v>
      </c>
      <c r="K53" s="822">
        <v>141</v>
      </c>
      <c r="L53" s="831">
        <v>23</v>
      </c>
      <c r="M53" s="831">
        <v>3266</v>
      </c>
      <c r="N53" s="822">
        <v>1</v>
      </c>
      <c r="O53" s="822">
        <v>142</v>
      </c>
      <c r="P53" s="831">
        <v>29</v>
      </c>
      <c r="Q53" s="831">
        <v>4147</v>
      </c>
      <c r="R53" s="827">
        <v>1.269748928352725</v>
      </c>
      <c r="S53" s="832">
        <v>143</v>
      </c>
    </row>
    <row r="54" spans="1:19" ht="14.45" customHeight="1" x14ac:dyDescent="0.2">
      <c r="A54" s="821" t="s">
        <v>4568</v>
      </c>
      <c r="B54" s="822" t="s">
        <v>4569</v>
      </c>
      <c r="C54" s="822" t="s">
        <v>595</v>
      </c>
      <c r="D54" s="822" t="s">
        <v>2067</v>
      </c>
      <c r="E54" s="822" t="s">
        <v>4570</v>
      </c>
      <c r="F54" s="822" t="s">
        <v>4579</v>
      </c>
      <c r="G54" s="822" t="s">
        <v>4580</v>
      </c>
      <c r="H54" s="831">
        <v>16</v>
      </c>
      <c r="I54" s="831">
        <v>15328</v>
      </c>
      <c r="J54" s="822">
        <v>1.2243789440051123</v>
      </c>
      <c r="K54" s="822">
        <v>958</v>
      </c>
      <c r="L54" s="831">
        <v>13</v>
      </c>
      <c r="M54" s="831">
        <v>12519</v>
      </c>
      <c r="N54" s="822">
        <v>1</v>
      </c>
      <c r="O54" s="822">
        <v>963</v>
      </c>
      <c r="P54" s="831">
        <v>12</v>
      </c>
      <c r="Q54" s="831">
        <v>11604</v>
      </c>
      <c r="R54" s="827">
        <v>0.92691109513539416</v>
      </c>
      <c r="S54" s="832">
        <v>967</v>
      </c>
    </row>
    <row r="55" spans="1:19" ht="14.45" customHeight="1" x14ac:dyDescent="0.2">
      <c r="A55" s="821" t="s">
        <v>4568</v>
      </c>
      <c r="B55" s="822" t="s">
        <v>4569</v>
      </c>
      <c r="C55" s="822" t="s">
        <v>595</v>
      </c>
      <c r="D55" s="822" t="s">
        <v>2067</v>
      </c>
      <c r="E55" s="822" t="s">
        <v>4570</v>
      </c>
      <c r="F55" s="822" t="s">
        <v>4581</v>
      </c>
      <c r="G55" s="822" t="s">
        <v>4582</v>
      </c>
      <c r="H55" s="831">
        <v>1</v>
      </c>
      <c r="I55" s="831">
        <v>432</v>
      </c>
      <c r="J55" s="822">
        <v>0.12413793103448276</v>
      </c>
      <c r="K55" s="822">
        <v>432</v>
      </c>
      <c r="L55" s="831">
        <v>8</v>
      </c>
      <c r="M55" s="831">
        <v>3480</v>
      </c>
      <c r="N55" s="822">
        <v>1</v>
      </c>
      <c r="O55" s="822">
        <v>435</v>
      </c>
      <c r="P55" s="831"/>
      <c r="Q55" s="831"/>
      <c r="R55" s="827"/>
      <c r="S55" s="832"/>
    </row>
    <row r="56" spans="1:19" ht="14.45" customHeight="1" x14ac:dyDescent="0.2">
      <c r="A56" s="821" t="s">
        <v>4568</v>
      </c>
      <c r="B56" s="822" t="s">
        <v>4569</v>
      </c>
      <c r="C56" s="822" t="s">
        <v>595</v>
      </c>
      <c r="D56" s="822" t="s">
        <v>2067</v>
      </c>
      <c r="E56" s="822" t="s">
        <v>4570</v>
      </c>
      <c r="F56" s="822" t="s">
        <v>4583</v>
      </c>
      <c r="G56" s="822" t="s">
        <v>4584</v>
      </c>
      <c r="H56" s="831">
        <v>6</v>
      </c>
      <c r="I56" s="831">
        <v>6060</v>
      </c>
      <c r="J56" s="822"/>
      <c r="K56" s="822">
        <v>1010</v>
      </c>
      <c r="L56" s="831"/>
      <c r="M56" s="831"/>
      <c r="N56" s="822"/>
      <c r="O56" s="822"/>
      <c r="P56" s="831">
        <v>2</v>
      </c>
      <c r="Q56" s="831">
        <v>2032</v>
      </c>
      <c r="R56" s="827"/>
      <c r="S56" s="832">
        <v>1016</v>
      </c>
    </row>
    <row r="57" spans="1:19" ht="14.45" customHeight="1" x14ac:dyDescent="0.2">
      <c r="A57" s="821" t="s">
        <v>4568</v>
      </c>
      <c r="B57" s="822" t="s">
        <v>4569</v>
      </c>
      <c r="C57" s="822" t="s">
        <v>595</v>
      </c>
      <c r="D57" s="822" t="s">
        <v>2067</v>
      </c>
      <c r="E57" s="822" t="s">
        <v>4570</v>
      </c>
      <c r="F57" s="822" t="s">
        <v>4585</v>
      </c>
      <c r="G57" s="822" t="s">
        <v>4586</v>
      </c>
      <c r="H57" s="831">
        <v>2</v>
      </c>
      <c r="I57" s="831">
        <v>4248</v>
      </c>
      <c r="J57" s="822"/>
      <c r="K57" s="822">
        <v>2124</v>
      </c>
      <c r="L57" s="831"/>
      <c r="M57" s="831"/>
      <c r="N57" s="822"/>
      <c r="O57" s="822"/>
      <c r="P57" s="831">
        <v>1</v>
      </c>
      <c r="Q57" s="831">
        <v>2134</v>
      </c>
      <c r="R57" s="827"/>
      <c r="S57" s="832">
        <v>2134</v>
      </c>
    </row>
    <row r="58" spans="1:19" ht="14.45" customHeight="1" x14ac:dyDescent="0.2">
      <c r="A58" s="821" t="s">
        <v>4568</v>
      </c>
      <c r="B58" s="822" t="s">
        <v>4569</v>
      </c>
      <c r="C58" s="822" t="s">
        <v>595</v>
      </c>
      <c r="D58" s="822" t="s">
        <v>2067</v>
      </c>
      <c r="E58" s="822" t="s">
        <v>4570</v>
      </c>
      <c r="F58" s="822" t="s">
        <v>4593</v>
      </c>
      <c r="G58" s="822" t="s">
        <v>4594</v>
      </c>
      <c r="H58" s="831">
        <v>57</v>
      </c>
      <c r="I58" s="831">
        <v>1899.98</v>
      </c>
      <c r="J58" s="822">
        <v>1.6764578719349177</v>
      </c>
      <c r="K58" s="822">
        <v>33.33298245614035</v>
      </c>
      <c r="L58" s="831">
        <v>34</v>
      </c>
      <c r="M58" s="831">
        <v>1133.33</v>
      </c>
      <c r="N58" s="822">
        <v>1</v>
      </c>
      <c r="O58" s="822">
        <v>33.333235294117642</v>
      </c>
      <c r="P58" s="831">
        <v>30</v>
      </c>
      <c r="Q58" s="831">
        <v>1000</v>
      </c>
      <c r="R58" s="827">
        <v>0.88235553633981278</v>
      </c>
      <c r="S58" s="832">
        <v>33.333333333333336</v>
      </c>
    </row>
    <row r="59" spans="1:19" ht="14.45" customHeight="1" x14ac:dyDescent="0.2">
      <c r="A59" s="821" t="s">
        <v>4568</v>
      </c>
      <c r="B59" s="822" t="s">
        <v>4569</v>
      </c>
      <c r="C59" s="822" t="s">
        <v>595</v>
      </c>
      <c r="D59" s="822" t="s">
        <v>2067</v>
      </c>
      <c r="E59" s="822" t="s">
        <v>4570</v>
      </c>
      <c r="F59" s="822" t="s">
        <v>4601</v>
      </c>
      <c r="G59" s="822" t="s">
        <v>4602</v>
      </c>
      <c r="H59" s="831">
        <v>52</v>
      </c>
      <c r="I59" s="831">
        <v>18460</v>
      </c>
      <c r="J59" s="822">
        <v>2.5782122905027931</v>
      </c>
      <c r="K59" s="822">
        <v>355</v>
      </c>
      <c r="L59" s="831">
        <v>20</v>
      </c>
      <c r="M59" s="831">
        <v>7160</v>
      </c>
      <c r="N59" s="822">
        <v>1</v>
      </c>
      <c r="O59" s="822">
        <v>358</v>
      </c>
      <c r="P59" s="831">
        <v>17</v>
      </c>
      <c r="Q59" s="831">
        <v>6120</v>
      </c>
      <c r="R59" s="827">
        <v>0.85474860335195535</v>
      </c>
      <c r="S59" s="832">
        <v>360</v>
      </c>
    </row>
    <row r="60" spans="1:19" ht="14.45" customHeight="1" x14ac:dyDescent="0.2">
      <c r="A60" s="821" t="s">
        <v>4568</v>
      </c>
      <c r="B60" s="822" t="s">
        <v>4569</v>
      </c>
      <c r="C60" s="822" t="s">
        <v>595</v>
      </c>
      <c r="D60" s="822" t="s">
        <v>2067</v>
      </c>
      <c r="E60" s="822" t="s">
        <v>4570</v>
      </c>
      <c r="F60" s="822" t="s">
        <v>4603</v>
      </c>
      <c r="G60" s="822" t="s">
        <v>4604</v>
      </c>
      <c r="H60" s="831">
        <v>1</v>
      </c>
      <c r="I60" s="831">
        <v>223</v>
      </c>
      <c r="J60" s="822"/>
      <c r="K60" s="822">
        <v>223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4568</v>
      </c>
      <c r="B61" s="822" t="s">
        <v>4569</v>
      </c>
      <c r="C61" s="822" t="s">
        <v>595</v>
      </c>
      <c r="D61" s="822" t="s">
        <v>2067</v>
      </c>
      <c r="E61" s="822" t="s">
        <v>4570</v>
      </c>
      <c r="F61" s="822" t="s">
        <v>4605</v>
      </c>
      <c r="G61" s="822" t="s">
        <v>4606</v>
      </c>
      <c r="H61" s="831">
        <v>3</v>
      </c>
      <c r="I61" s="831">
        <v>534</v>
      </c>
      <c r="J61" s="822">
        <v>0.21308858739026337</v>
      </c>
      <c r="K61" s="822">
        <v>178</v>
      </c>
      <c r="L61" s="831">
        <v>14</v>
      </c>
      <c r="M61" s="831">
        <v>2506</v>
      </c>
      <c r="N61" s="822">
        <v>1</v>
      </c>
      <c r="O61" s="822">
        <v>179</v>
      </c>
      <c r="P61" s="831">
        <v>10</v>
      </c>
      <c r="Q61" s="831">
        <v>1800</v>
      </c>
      <c r="R61" s="827">
        <v>0.71827613727055073</v>
      </c>
      <c r="S61" s="832">
        <v>180</v>
      </c>
    </row>
    <row r="62" spans="1:19" ht="14.45" customHeight="1" x14ac:dyDescent="0.2">
      <c r="A62" s="821" t="s">
        <v>4568</v>
      </c>
      <c r="B62" s="822" t="s">
        <v>4569</v>
      </c>
      <c r="C62" s="822" t="s">
        <v>595</v>
      </c>
      <c r="D62" s="822" t="s">
        <v>2067</v>
      </c>
      <c r="E62" s="822" t="s">
        <v>4570</v>
      </c>
      <c r="F62" s="822" t="s">
        <v>4611</v>
      </c>
      <c r="G62" s="822" t="s">
        <v>4612</v>
      </c>
      <c r="H62" s="831"/>
      <c r="I62" s="831"/>
      <c r="J62" s="822"/>
      <c r="K62" s="822"/>
      <c r="L62" s="831">
        <v>1</v>
      </c>
      <c r="M62" s="831">
        <v>542</v>
      </c>
      <c r="N62" s="822">
        <v>1</v>
      </c>
      <c r="O62" s="822">
        <v>542</v>
      </c>
      <c r="P62" s="831"/>
      <c r="Q62" s="831"/>
      <c r="R62" s="827"/>
      <c r="S62" s="832"/>
    </row>
    <row r="63" spans="1:19" ht="14.45" customHeight="1" x14ac:dyDescent="0.2">
      <c r="A63" s="821" t="s">
        <v>4568</v>
      </c>
      <c r="B63" s="822" t="s">
        <v>4569</v>
      </c>
      <c r="C63" s="822" t="s">
        <v>595</v>
      </c>
      <c r="D63" s="822" t="s">
        <v>4566</v>
      </c>
      <c r="E63" s="822" t="s">
        <v>4570</v>
      </c>
      <c r="F63" s="822" t="s">
        <v>4573</v>
      </c>
      <c r="G63" s="822" t="s">
        <v>4574</v>
      </c>
      <c r="H63" s="831">
        <v>7</v>
      </c>
      <c r="I63" s="831">
        <v>259</v>
      </c>
      <c r="J63" s="822"/>
      <c r="K63" s="822">
        <v>37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4568</v>
      </c>
      <c r="B64" s="822" t="s">
        <v>4569</v>
      </c>
      <c r="C64" s="822" t="s">
        <v>595</v>
      </c>
      <c r="D64" s="822" t="s">
        <v>4566</v>
      </c>
      <c r="E64" s="822" t="s">
        <v>4570</v>
      </c>
      <c r="F64" s="822" t="s">
        <v>4579</v>
      </c>
      <c r="G64" s="822" t="s">
        <v>4580</v>
      </c>
      <c r="H64" s="831">
        <v>2</v>
      </c>
      <c r="I64" s="831">
        <v>1916</v>
      </c>
      <c r="J64" s="822"/>
      <c r="K64" s="822">
        <v>958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4568</v>
      </c>
      <c r="B65" s="822" t="s">
        <v>4569</v>
      </c>
      <c r="C65" s="822" t="s">
        <v>595</v>
      </c>
      <c r="D65" s="822" t="s">
        <v>4566</v>
      </c>
      <c r="E65" s="822" t="s">
        <v>4570</v>
      </c>
      <c r="F65" s="822" t="s">
        <v>4581</v>
      </c>
      <c r="G65" s="822" t="s">
        <v>4582</v>
      </c>
      <c r="H65" s="831">
        <v>1</v>
      </c>
      <c r="I65" s="831">
        <v>432</v>
      </c>
      <c r="J65" s="822"/>
      <c r="K65" s="822">
        <v>432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4568</v>
      </c>
      <c r="B66" s="822" t="s">
        <v>4569</v>
      </c>
      <c r="C66" s="822" t="s">
        <v>595</v>
      </c>
      <c r="D66" s="822" t="s">
        <v>4566</v>
      </c>
      <c r="E66" s="822" t="s">
        <v>4570</v>
      </c>
      <c r="F66" s="822" t="s">
        <v>4583</v>
      </c>
      <c r="G66" s="822" t="s">
        <v>4584</v>
      </c>
      <c r="H66" s="831">
        <v>52</v>
      </c>
      <c r="I66" s="831">
        <v>52520</v>
      </c>
      <c r="J66" s="822"/>
      <c r="K66" s="822">
        <v>1010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4568</v>
      </c>
      <c r="B67" s="822" t="s">
        <v>4569</v>
      </c>
      <c r="C67" s="822" t="s">
        <v>595</v>
      </c>
      <c r="D67" s="822" t="s">
        <v>4566</v>
      </c>
      <c r="E67" s="822" t="s">
        <v>4570</v>
      </c>
      <c r="F67" s="822" t="s">
        <v>4593</v>
      </c>
      <c r="G67" s="822" t="s">
        <v>4594</v>
      </c>
      <c r="H67" s="831">
        <v>50</v>
      </c>
      <c r="I67" s="831">
        <v>1666.6599999999999</v>
      </c>
      <c r="J67" s="822"/>
      <c r="K67" s="822">
        <v>33.333199999999998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4568</v>
      </c>
      <c r="B68" s="822" t="s">
        <v>4569</v>
      </c>
      <c r="C68" s="822" t="s">
        <v>595</v>
      </c>
      <c r="D68" s="822" t="s">
        <v>4566</v>
      </c>
      <c r="E68" s="822" t="s">
        <v>4570</v>
      </c>
      <c r="F68" s="822" t="s">
        <v>4595</v>
      </c>
      <c r="G68" s="822" t="s">
        <v>4596</v>
      </c>
      <c r="H68" s="831">
        <v>3</v>
      </c>
      <c r="I68" s="831">
        <v>111</v>
      </c>
      <c r="J68" s="822"/>
      <c r="K68" s="822">
        <v>37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4568</v>
      </c>
      <c r="B69" s="822" t="s">
        <v>4569</v>
      </c>
      <c r="C69" s="822" t="s">
        <v>595</v>
      </c>
      <c r="D69" s="822" t="s">
        <v>4566</v>
      </c>
      <c r="E69" s="822" t="s">
        <v>4570</v>
      </c>
      <c r="F69" s="822" t="s">
        <v>4599</v>
      </c>
      <c r="G69" s="822" t="s">
        <v>4600</v>
      </c>
      <c r="H69" s="831">
        <v>8</v>
      </c>
      <c r="I69" s="831">
        <v>16128</v>
      </c>
      <c r="J69" s="822"/>
      <c r="K69" s="822">
        <v>2016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4568</v>
      </c>
      <c r="B70" s="822" t="s">
        <v>4569</v>
      </c>
      <c r="C70" s="822" t="s">
        <v>595</v>
      </c>
      <c r="D70" s="822" t="s">
        <v>4566</v>
      </c>
      <c r="E70" s="822" t="s">
        <v>4570</v>
      </c>
      <c r="F70" s="822" t="s">
        <v>4601</v>
      </c>
      <c r="G70" s="822" t="s">
        <v>4602</v>
      </c>
      <c r="H70" s="831">
        <v>50</v>
      </c>
      <c r="I70" s="831">
        <v>17750</v>
      </c>
      <c r="J70" s="822"/>
      <c r="K70" s="822">
        <v>355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4568</v>
      </c>
      <c r="B71" s="822" t="s">
        <v>4569</v>
      </c>
      <c r="C71" s="822" t="s">
        <v>595</v>
      </c>
      <c r="D71" s="822" t="s">
        <v>4566</v>
      </c>
      <c r="E71" s="822" t="s">
        <v>4570</v>
      </c>
      <c r="F71" s="822" t="s">
        <v>4607</v>
      </c>
      <c r="G71" s="822" t="s">
        <v>4608</v>
      </c>
      <c r="H71" s="831">
        <v>1</v>
      </c>
      <c r="I71" s="831">
        <v>751</v>
      </c>
      <c r="J71" s="822"/>
      <c r="K71" s="822">
        <v>751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4568</v>
      </c>
      <c r="B72" s="822" t="s">
        <v>4569</v>
      </c>
      <c r="C72" s="822" t="s">
        <v>595</v>
      </c>
      <c r="D72" s="822" t="s">
        <v>2068</v>
      </c>
      <c r="E72" s="822" t="s">
        <v>4570</v>
      </c>
      <c r="F72" s="822" t="s">
        <v>4573</v>
      </c>
      <c r="G72" s="822" t="s">
        <v>4574</v>
      </c>
      <c r="H72" s="831">
        <v>1</v>
      </c>
      <c r="I72" s="831">
        <v>37</v>
      </c>
      <c r="J72" s="822"/>
      <c r="K72" s="822">
        <v>37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4568</v>
      </c>
      <c r="B73" s="822" t="s">
        <v>4569</v>
      </c>
      <c r="C73" s="822" t="s">
        <v>595</v>
      </c>
      <c r="D73" s="822" t="s">
        <v>2054</v>
      </c>
      <c r="E73" s="822" t="s">
        <v>4570</v>
      </c>
      <c r="F73" s="822" t="s">
        <v>4573</v>
      </c>
      <c r="G73" s="822" t="s">
        <v>4574</v>
      </c>
      <c r="H73" s="831"/>
      <c r="I73" s="831"/>
      <c r="J73" s="822"/>
      <c r="K73" s="822"/>
      <c r="L73" s="831"/>
      <c r="M73" s="831"/>
      <c r="N73" s="822"/>
      <c r="O73" s="822"/>
      <c r="P73" s="831">
        <v>8</v>
      </c>
      <c r="Q73" s="831">
        <v>304</v>
      </c>
      <c r="R73" s="827"/>
      <c r="S73" s="832">
        <v>38</v>
      </c>
    </row>
    <row r="74" spans="1:19" ht="14.45" customHeight="1" x14ac:dyDescent="0.2">
      <c r="A74" s="821" t="s">
        <v>4568</v>
      </c>
      <c r="B74" s="822" t="s">
        <v>4569</v>
      </c>
      <c r="C74" s="822" t="s">
        <v>595</v>
      </c>
      <c r="D74" s="822" t="s">
        <v>2054</v>
      </c>
      <c r="E74" s="822" t="s">
        <v>4570</v>
      </c>
      <c r="F74" s="822" t="s">
        <v>4577</v>
      </c>
      <c r="G74" s="822" t="s">
        <v>4578</v>
      </c>
      <c r="H74" s="831"/>
      <c r="I74" s="831"/>
      <c r="J74" s="822"/>
      <c r="K74" s="822"/>
      <c r="L74" s="831">
        <v>32</v>
      </c>
      <c r="M74" s="831">
        <v>4544</v>
      </c>
      <c r="N74" s="822">
        <v>1</v>
      </c>
      <c r="O74" s="822">
        <v>142</v>
      </c>
      <c r="P74" s="831">
        <v>30</v>
      </c>
      <c r="Q74" s="831">
        <v>4290</v>
      </c>
      <c r="R74" s="827">
        <v>0.94410211267605637</v>
      </c>
      <c r="S74" s="832">
        <v>143</v>
      </c>
    </row>
    <row r="75" spans="1:19" ht="14.45" customHeight="1" x14ac:dyDescent="0.2">
      <c r="A75" s="821" t="s">
        <v>4568</v>
      </c>
      <c r="B75" s="822" t="s">
        <v>4569</v>
      </c>
      <c r="C75" s="822" t="s">
        <v>595</v>
      </c>
      <c r="D75" s="822" t="s">
        <v>2054</v>
      </c>
      <c r="E75" s="822" t="s">
        <v>4570</v>
      </c>
      <c r="F75" s="822" t="s">
        <v>4581</v>
      </c>
      <c r="G75" s="822" t="s">
        <v>4582</v>
      </c>
      <c r="H75" s="831"/>
      <c r="I75" s="831"/>
      <c r="J75" s="822"/>
      <c r="K75" s="822"/>
      <c r="L75" s="831">
        <v>1</v>
      </c>
      <c r="M75" s="831">
        <v>435</v>
      </c>
      <c r="N75" s="822">
        <v>1</v>
      </c>
      <c r="O75" s="822">
        <v>435</v>
      </c>
      <c r="P75" s="831"/>
      <c r="Q75" s="831"/>
      <c r="R75" s="827"/>
      <c r="S75" s="832"/>
    </row>
    <row r="76" spans="1:19" ht="14.45" customHeight="1" x14ac:dyDescent="0.2">
      <c r="A76" s="821" t="s">
        <v>4568</v>
      </c>
      <c r="B76" s="822" t="s">
        <v>4569</v>
      </c>
      <c r="C76" s="822" t="s">
        <v>595</v>
      </c>
      <c r="D76" s="822" t="s">
        <v>2054</v>
      </c>
      <c r="E76" s="822" t="s">
        <v>4570</v>
      </c>
      <c r="F76" s="822" t="s">
        <v>4583</v>
      </c>
      <c r="G76" s="822" t="s">
        <v>4584</v>
      </c>
      <c r="H76" s="831"/>
      <c r="I76" s="831"/>
      <c r="J76" s="822"/>
      <c r="K76" s="822"/>
      <c r="L76" s="831">
        <v>39</v>
      </c>
      <c r="M76" s="831">
        <v>39507</v>
      </c>
      <c r="N76" s="822">
        <v>1</v>
      </c>
      <c r="O76" s="822">
        <v>1013</v>
      </c>
      <c r="P76" s="831">
        <v>32</v>
      </c>
      <c r="Q76" s="831">
        <v>32512</v>
      </c>
      <c r="R76" s="827">
        <v>0.82294276963576074</v>
      </c>
      <c r="S76" s="832">
        <v>1016</v>
      </c>
    </row>
    <row r="77" spans="1:19" ht="14.45" customHeight="1" x14ac:dyDescent="0.2">
      <c r="A77" s="821" t="s">
        <v>4568</v>
      </c>
      <c r="B77" s="822" t="s">
        <v>4569</v>
      </c>
      <c r="C77" s="822" t="s">
        <v>595</v>
      </c>
      <c r="D77" s="822" t="s">
        <v>2054</v>
      </c>
      <c r="E77" s="822" t="s">
        <v>4570</v>
      </c>
      <c r="F77" s="822" t="s">
        <v>4593</v>
      </c>
      <c r="G77" s="822" t="s">
        <v>4594</v>
      </c>
      <c r="H77" s="831"/>
      <c r="I77" s="831"/>
      <c r="J77" s="822"/>
      <c r="K77" s="822"/>
      <c r="L77" s="831">
        <v>31</v>
      </c>
      <c r="M77" s="831">
        <v>1033.33</v>
      </c>
      <c r="N77" s="822">
        <v>1</v>
      </c>
      <c r="O77" s="822">
        <v>33.333225806451608</v>
      </c>
      <c r="P77" s="831">
        <v>30</v>
      </c>
      <c r="Q77" s="831">
        <v>999.99999999999989</v>
      </c>
      <c r="R77" s="827">
        <v>0.96774505724212012</v>
      </c>
      <c r="S77" s="832">
        <v>33.333333333333329</v>
      </c>
    </row>
    <row r="78" spans="1:19" ht="14.45" customHeight="1" x14ac:dyDescent="0.2">
      <c r="A78" s="821" t="s">
        <v>4568</v>
      </c>
      <c r="B78" s="822" t="s">
        <v>4569</v>
      </c>
      <c r="C78" s="822" t="s">
        <v>595</v>
      </c>
      <c r="D78" s="822" t="s">
        <v>2054</v>
      </c>
      <c r="E78" s="822" t="s">
        <v>4570</v>
      </c>
      <c r="F78" s="822" t="s">
        <v>4601</v>
      </c>
      <c r="G78" s="822" t="s">
        <v>4602</v>
      </c>
      <c r="H78" s="831"/>
      <c r="I78" s="831"/>
      <c r="J78" s="822"/>
      <c r="K78" s="822"/>
      <c r="L78" s="831">
        <v>34</v>
      </c>
      <c r="M78" s="831">
        <v>12172</v>
      </c>
      <c r="N78" s="822">
        <v>1</v>
      </c>
      <c r="O78" s="822">
        <v>358</v>
      </c>
      <c r="P78" s="831">
        <v>30</v>
      </c>
      <c r="Q78" s="831">
        <v>10800</v>
      </c>
      <c r="R78" s="827">
        <v>0.88728228721656255</v>
      </c>
      <c r="S78" s="832">
        <v>360</v>
      </c>
    </row>
    <row r="79" spans="1:19" ht="14.45" customHeight="1" x14ac:dyDescent="0.2">
      <c r="A79" s="821" t="s">
        <v>4568</v>
      </c>
      <c r="B79" s="822" t="s">
        <v>4569</v>
      </c>
      <c r="C79" s="822" t="s">
        <v>595</v>
      </c>
      <c r="D79" s="822" t="s">
        <v>2054</v>
      </c>
      <c r="E79" s="822" t="s">
        <v>4570</v>
      </c>
      <c r="F79" s="822" t="s">
        <v>4603</v>
      </c>
      <c r="G79" s="822" t="s">
        <v>4604</v>
      </c>
      <c r="H79" s="831"/>
      <c r="I79" s="831"/>
      <c r="J79" s="822"/>
      <c r="K79" s="822"/>
      <c r="L79" s="831">
        <v>1</v>
      </c>
      <c r="M79" s="831">
        <v>226</v>
      </c>
      <c r="N79" s="822">
        <v>1</v>
      </c>
      <c r="O79" s="822">
        <v>226</v>
      </c>
      <c r="P79" s="831"/>
      <c r="Q79" s="831"/>
      <c r="R79" s="827"/>
      <c r="S79" s="832"/>
    </row>
    <row r="80" spans="1:19" ht="14.45" customHeight="1" x14ac:dyDescent="0.2">
      <c r="A80" s="821" t="s">
        <v>4568</v>
      </c>
      <c r="B80" s="822" t="s">
        <v>4569</v>
      </c>
      <c r="C80" s="822" t="s">
        <v>595</v>
      </c>
      <c r="D80" s="822" t="s">
        <v>2054</v>
      </c>
      <c r="E80" s="822" t="s">
        <v>4570</v>
      </c>
      <c r="F80" s="822" t="s">
        <v>4605</v>
      </c>
      <c r="G80" s="822" t="s">
        <v>4606</v>
      </c>
      <c r="H80" s="831"/>
      <c r="I80" s="831"/>
      <c r="J80" s="822"/>
      <c r="K80" s="822"/>
      <c r="L80" s="831">
        <v>3</v>
      </c>
      <c r="M80" s="831">
        <v>537</v>
      </c>
      <c r="N80" s="822">
        <v>1</v>
      </c>
      <c r="O80" s="822">
        <v>179</v>
      </c>
      <c r="P80" s="831"/>
      <c r="Q80" s="831"/>
      <c r="R80" s="827"/>
      <c r="S80" s="832"/>
    </row>
    <row r="81" spans="1:19" ht="14.45" customHeight="1" x14ac:dyDescent="0.2">
      <c r="A81" s="821" t="s">
        <v>4568</v>
      </c>
      <c r="B81" s="822" t="s">
        <v>4569</v>
      </c>
      <c r="C81" s="822" t="s">
        <v>595</v>
      </c>
      <c r="D81" s="822" t="s">
        <v>2058</v>
      </c>
      <c r="E81" s="822" t="s">
        <v>4570</v>
      </c>
      <c r="F81" s="822" t="s">
        <v>4593</v>
      </c>
      <c r="G81" s="822" t="s">
        <v>4594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33.33</v>
      </c>
      <c r="R81" s="827"/>
      <c r="S81" s="832">
        <v>33.33</v>
      </c>
    </row>
    <row r="82" spans="1:19" ht="14.45" customHeight="1" x14ac:dyDescent="0.2">
      <c r="A82" s="821" t="s">
        <v>4568</v>
      </c>
      <c r="B82" s="822" t="s">
        <v>4569</v>
      </c>
      <c r="C82" s="822" t="s">
        <v>607</v>
      </c>
      <c r="D82" s="822" t="s">
        <v>4559</v>
      </c>
      <c r="E82" s="822" t="s">
        <v>4613</v>
      </c>
      <c r="F82" s="822" t="s">
        <v>4616</v>
      </c>
      <c r="G82" s="822" t="s">
        <v>4615</v>
      </c>
      <c r="H82" s="831"/>
      <c r="I82" s="831"/>
      <c r="J82" s="822"/>
      <c r="K82" s="822"/>
      <c r="L82" s="831">
        <v>3</v>
      </c>
      <c r="M82" s="831">
        <v>16704</v>
      </c>
      <c r="N82" s="822">
        <v>1</v>
      </c>
      <c r="O82" s="822">
        <v>5568</v>
      </c>
      <c r="P82" s="831">
        <v>26</v>
      </c>
      <c r="Q82" s="831">
        <v>132755.32999999999</v>
      </c>
      <c r="R82" s="827">
        <v>7.9475173611111103</v>
      </c>
      <c r="S82" s="832">
        <v>5105.9742307692304</v>
      </c>
    </row>
    <row r="83" spans="1:19" ht="14.45" customHeight="1" x14ac:dyDescent="0.2">
      <c r="A83" s="821" t="s">
        <v>4568</v>
      </c>
      <c r="B83" s="822" t="s">
        <v>4569</v>
      </c>
      <c r="C83" s="822" t="s">
        <v>607</v>
      </c>
      <c r="D83" s="822" t="s">
        <v>4559</v>
      </c>
      <c r="E83" s="822" t="s">
        <v>4613</v>
      </c>
      <c r="F83" s="822" t="s">
        <v>4617</v>
      </c>
      <c r="G83" s="822" t="s">
        <v>4618</v>
      </c>
      <c r="H83" s="831"/>
      <c r="I83" s="831"/>
      <c r="J83" s="822"/>
      <c r="K83" s="822"/>
      <c r="L83" s="831">
        <v>1</v>
      </c>
      <c r="M83" s="831">
        <v>2492.4499999999998</v>
      </c>
      <c r="N83" s="822">
        <v>1</v>
      </c>
      <c r="O83" s="822">
        <v>2492.4499999999998</v>
      </c>
      <c r="P83" s="831">
        <v>4</v>
      </c>
      <c r="Q83" s="831">
        <v>9001.81</v>
      </c>
      <c r="R83" s="827">
        <v>3.6116311260005216</v>
      </c>
      <c r="S83" s="832">
        <v>2250.4524999999999</v>
      </c>
    </row>
    <row r="84" spans="1:19" ht="14.45" customHeight="1" x14ac:dyDescent="0.2">
      <c r="A84" s="821" t="s">
        <v>4568</v>
      </c>
      <c r="B84" s="822" t="s">
        <v>4569</v>
      </c>
      <c r="C84" s="822" t="s">
        <v>607</v>
      </c>
      <c r="D84" s="822" t="s">
        <v>4559</v>
      </c>
      <c r="E84" s="822" t="s">
        <v>4613</v>
      </c>
      <c r="F84" s="822" t="s">
        <v>4619</v>
      </c>
      <c r="G84" s="822" t="s">
        <v>4620</v>
      </c>
      <c r="H84" s="831"/>
      <c r="I84" s="831"/>
      <c r="J84" s="822"/>
      <c r="K84" s="822"/>
      <c r="L84" s="831">
        <v>2</v>
      </c>
      <c r="M84" s="831">
        <v>6124</v>
      </c>
      <c r="N84" s="822">
        <v>1</v>
      </c>
      <c r="O84" s="822">
        <v>3062</v>
      </c>
      <c r="P84" s="831">
        <v>4</v>
      </c>
      <c r="Q84" s="831">
        <v>9510.6</v>
      </c>
      <c r="R84" s="827">
        <v>1.5530045721750489</v>
      </c>
      <c r="S84" s="832">
        <v>2377.65</v>
      </c>
    </row>
    <row r="85" spans="1:19" ht="14.45" customHeight="1" x14ac:dyDescent="0.2">
      <c r="A85" s="821" t="s">
        <v>4568</v>
      </c>
      <c r="B85" s="822" t="s">
        <v>4569</v>
      </c>
      <c r="C85" s="822" t="s">
        <v>607</v>
      </c>
      <c r="D85" s="822" t="s">
        <v>4559</v>
      </c>
      <c r="E85" s="822" t="s">
        <v>4613</v>
      </c>
      <c r="F85" s="822" t="s">
        <v>4621</v>
      </c>
      <c r="G85" s="822" t="s">
        <v>4622</v>
      </c>
      <c r="H85" s="831"/>
      <c r="I85" s="831"/>
      <c r="J85" s="822"/>
      <c r="K85" s="822"/>
      <c r="L85" s="831"/>
      <c r="M85" s="831"/>
      <c r="N85" s="822"/>
      <c r="O85" s="822"/>
      <c r="P85" s="831">
        <v>4</v>
      </c>
      <c r="Q85" s="831">
        <v>6199.96</v>
      </c>
      <c r="R85" s="827"/>
      <c r="S85" s="832">
        <v>1549.99</v>
      </c>
    </row>
    <row r="86" spans="1:19" ht="14.45" customHeight="1" x14ac:dyDescent="0.2">
      <c r="A86" s="821" t="s">
        <v>4568</v>
      </c>
      <c r="B86" s="822" t="s">
        <v>4569</v>
      </c>
      <c r="C86" s="822" t="s">
        <v>607</v>
      </c>
      <c r="D86" s="822" t="s">
        <v>4559</v>
      </c>
      <c r="E86" s="822" t="s">
        <v>4570</v>
      </c>
      <c r="F86" s="822" t="s">
        <v>4623</v>
      </c>
      <c r="G86" s="822" t="s">
        <v>4624</v>
      </c>
      <c r="H86" s="831"/>
      <c r="I86" s="831"/>
      <c r="J86" s="822"/>
      <c r="K86" s="822"/>
      <c r="L86" s="831"/>
      <c r="M86" s="831"/>
      <c r="N86" s="822"/>
      <c r="O86" s="822"/>
      <c r="P86" s="831">
        <v>816</v>
      </c>
      <c r="Q86" s="831">
        <v>88128</v>
      </c>
      <c r="R86" s="827"/>
      <c r="S86" s="832">
        <v>108</v>
      </c>
    </row>
    <row r="87" spans="1:19" ht="14.45" customHeight="1" x14ac:dyDescent="0.2">
      <c r="A87" s="821" t="s">
        <v>4568</v>
      </c>
      <c r="B87" s="822" t="s">
        <v>4569</v>
      </c>
      <c r="C87" s="822" t="s">
        <v>607</v>
      </c>
      <c r="D87" s="822" t="s">
        <v>4559</v>
      </c>
      <c r="E87" s="822" t="s">
        <v>4570</v>
      </c>
      <c r="F87" s="822" t="s">
        <v>4625</v>
      </c>
      <c r="G87" s="822" t="s">
        <v>4626</v>
      </c>
      <c r="H87" s="831"/>
      <c r="I87" s="831"/>
      <c r="J87" s="822"/>
      <c r="K87" s="822"/>
      <c r="L87" s="831">
        <v>24</v>
      </c>
      <c r="M87" s="831">
        <v>28272</v>
      </c>
      <c r="N87" s="822">
        <v>1</v>
      </c>
      <c r="O87" s="822">
        <v>1178</v>
      </c>
      <c r="P87" s="831">
        <v>44</v>
      </c>
      <c r="Q87" s="831">
        <v>51920</v>
      </c>
      <c r="R87" s="827">
        <v>1.8364459535936615</v>
      </c>
      <c r="S87" s="832">
        <v>1180</v>
      </c>
    </row>
    <row r="88" spans="1:19" ht="14.45" customHeight="1" x14ac:dyDescent="0.2">
      <c r="A88" s="821" t="s">
        <v>4568</v>
      </c>
      <c r="B88" s="822" t="s">
        <v>4569</v>
      </c>
      <c r="C88" s="822" t="s">
        <v>607</v>
      </c>
      <c r="D88" s="822" t="s">
        <v>4563</v>
      </c>
      <c r="E88" s="822" t="s">
        <v>4570</v>
      </c>
      <c r="F88" s="822" t="s">
        <v>4625</v>
      </c>
      <c r="G88" s="822" t="s">
        <v>4626</v>
      </c>
      <c r="H88" s="831"/>
      <c r="I88" s="831"/>
      <c r="J88" s="822"/>
      <c r="K88" s="822"/>
      <c r="L88" s="831">
        <v>1</v>
      </c>
      <c r="M88" s="831">
        <v>1178</v>
      </c>
      <c r="N88" s="822">
        <v>1</v>
      </c>
      <c r="O88" s="822">
        <v>1178</v>
      </c>
      <c r="P88" s="831"/>
      <c r="Q88" s="831"/>
      <c r="R88" s="827"/>
      <c r="S88" s="832"/>
    </row>
    <row r="89" spans="1:19" ht="14.45" customHeight="1" x14ac:dyDescent="0.2">
      <c r="A89" s="821" t="s">
        <v>4568</v>
      </c>
      <c r="B89" s="822" t="s">
        <v>4569</v>
      </c>
      <c r="C89" s="822" t="s">
        <v>607</v>
      </c>
      <c r="D89" s="822" t="s">
        <v>4564</v>
      </c>
      <c r="E89" s="822" t="s">
        <v>4570</v>
      </c>
      <c r="F89" s="822" t="s">
        <v>4625</v>
      </c>
      <c r="G89" s="822" t="s">
        <v>4626</v>
      </c>
      <c r="H89" s="831"/>
      <c r="I89" s="831"/>
      <c r="J89" s="822"/>
      <c r="K89" s="822"/>
      <c r="L89" s="831">
        <v>8</v>
      </c>
      <c r="M89" s="831">
        <v>9424</v>
      </c>
      <c r="N89" s="822">
        <v>1</v>
      </c>
      <c r="O89" s="822">
        <v>1178</v>
      </c>
      <c r="P89" s="831">
        <v>3</v>
      </c>
      <c r="Q89" s="831">
        <v>3540</v>
      </c>
      <c r="R89" s="827">
        <v>0.37563667232597625</v>
      </c>
      <c r="S89" s="832">
        <v>1180</v>
      </c>
    </row>
    <row r="90" spans="1:19" ht="14.45" customHeight="1" x14ac:dyDescent="0.2">
      <c r="A90" s="821" t="s">
        <v>4568</v>
      </c>
      <c r="B90" s="822" t="s">
        <v>4569</v>
      </c>
      <c r="C90" s="822" t="s">
        <v>607</v>
      </c>
      <c r="D90" s="822" t="s">
        <v>2067</v>
      </c>
      <c r="E90" s="822" t="s">
        <v>4613</v>
      </c>
      <c r="F90" s="822" t="s">
        <v>4614</v>
      </c>
      <c r="G90" s="822" t="s">
        <v>4615</v>
      </c>
      <c r="H90" s="831"/>
      <c r="I90" s="831"/>
      <c r="J90" s="822"/>
      <c r="K90" s="822"/>
      <c r="L90" s="831"/>
      <c r="M90" s="831"/>
      <c r="N90" s="822"/>
      <c r="O90" s="822"/>
      <c r="P90" s="831">
        <v>2</v>
      </c>
      <c r="Q90" s="831">
        <v>13354.96</v>
      </c>
      <c r="R90" s="827"/>
      <c r="S90" s="832">
        <v>6677.48</v>
      </c>
    </row>
    <row r="91" spans="1:19" ht="14.45" customHeight="1" x14ac:dyDescent="0.2">
      <c r="A91" s="821" t="s">
        <v>4568</v>
      </c>
      <c r="B91" s="822" t="s">
        <v>4569</v>
      </c>
      <c r="C91" s="822" t="s">
        <v>607</v>
      </c>
      <c r="D91" s="822" t="s">
        <v>2067</v>
      </c>
      <c r="E91" s="822" t="s">
        <v>4613</v>
      </c>
      <c r="F91" s="822" t="s">
        <v>4616</v>
      </c>
      <c r="G91" s="822" t="s">
        <v>4615</v>
      </c>
      <c r="H91" s="831"/>
      <c r="I91" s="831"/>
      <c r="J91" s="822"/>
      <c r="K91" s="822"/>
      <c r="L91" s="831"/>
      <c r="M91" s="831"/>
      <c r="N91" s="822"/>
      <c r="O91" s="822"/>
      <c r="P91" s="831">
        <v>8</v>
      </c>
      <c r="Q91" s="831">
        <v>41229.730000000003</v>
      </c>
      <c r="R91" s="827"/>
      <c r="S91" s="832">
        <v>5153.7162500000004</v>
      </c>
    </row>
    <row r="92" spans="1:19" ht="14.45" customHeight="1" x14ac:dyDescent="0.2">
      <c r="A92" s="821" t="s">
        <v>4568</v>
      </c>
      <c r="B92" s="822" t="s">
        <v>4569</v>
      </c>
      <c r="C92" s="822" t="s">
        <v>607</v>
      </c>
      <c r="D92" s="822" t="s">
        <v>2067</v>
      </c>
      <c r="E92" s="822" t="s">
        <v>4570</v>
      </c>
      <c r="F92" s="822" t="s">
        <v>4625</v>
      </c>
      <c r="G92" s="822" t="s">
        <v>4626</v>
      </c>
      <c r="H92" s="831"/>
      <c r="I92" s="831"/>
      <c r="J92" s="822"/>
      <c r="K92" s="822"/>
      <c r="L92" s="831"/>
      <c r="M92" s="831"/>
      <c r="N92" s="822"/>
      <c r="O92" s="822"/>
      <c r="P92" s="831">
        <v>13</v>
      </c>
      <c r="Q92" s="831">
        <v>15340</v>
      </c>
      <c r="R92" s="827"/>
      <c r="S92" s="832">
        <v>1180</v>
      </c>
    </row>
    <row r="93" spans="1:19" ht="14.45" customHeight="1" x14ac:dyDescent="0.2">
      <c r="A93" s="821" t="s">
        <v>4568</v>
      </c>
      <c r="B93" s="822" t="s">
        <v>4627</v>
      </c>
      <c r="C93" s="822" t="s">
        <v>595</v>
      </c>
      <c r="D93" s="822" t="s">
        <v>4559</v>
      </c>
      <c r="E93" s="822" t="s">
        <v>4570</v>
      </c>
      <c r="F93" s="822" t="s">
        <v>4630</v>
      </c>
      <c r="G93" s="822" t="s">
        <v>4631</v>
      </c>
      <c r="H93" s="831">
        <v>3</v>
      </c>
      <c r="I93" s="831">
        <v>381</v>
      </c>
      <c r="J93" s="822"/>
      <c r="K93" s="822">
        <v>127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4568</v>
      </c>
      <c r="B94" s="822" t="s">
        <v>4627</v>
      </c>
      <c r="C94" s="822" t="s">
        <v>595</v>
      </c>
      <c r="D94" s="822" t="s">
        <v>4559</v>
      </c>
      <c r="E94" s="822" t="s">
        <v>4570</v>
      </c>
      <c r="F94" s="822" t="s">
        <v>4593</v>
      </c>
      <c r="G94" s="822" t="s">
        <v>4594</v>
      </c>
      <c r="H94" s="831">
        <v>2</v>
      </c>
      <c r="I94" s="831">
        <v>66.66</v>
      </c>
      <c r="J94" s="822"/>
      <c r="K94" s="822">
        <v>33.33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4568</v>
      </c>
      <c r="B95" s="822" t="s">
        <v>4627</v>
      </c>
      <c r="C95" s="822" t="s">
        <v>595</v>
      </c>
      <c r="D95" s="822" t="s">
        <v>2055</v>
      </c>
      <c r="E95" s="822" t="s">
        <v>4570</v>
      </c>
      <c r="F95" s="822" t="s">
        <v>4628</v>
      </c>
      <c r="G95" s="822" t="s">
        <v>4629</v>
      </c>
      <c r="H95" s="831">
        <v>1</v>
      </c>
      <c r="I95" s="831">
        <v>83</v>
      </c>
      <c r="J95" s="822"/>
      <c r="K95" s="822">
        <v>83</v>
      </c>
      <c r="L95" s="831"/>
      <c r="M95" s="831"/>
      <c r="N95" s="822"/>
      <c r="O95" s="822"/>
      <c r="P95" s="831">
        <v>1</v>
      </c>
      <c r="Q95" s="831">
        <v>85</v>
      </c>
      <c r="R95" s="827"/>
      <c r="S95" s="832">
        <v>85</v>
      </c>
    </row>
    <row r="96" spans="1:19" ht="14.45" customHeight="1" x14ac:dyDescent="0.2">
      <c r="A96" s="821" t="s">
        <v>4568</v>
      </c>
      <c r="B96" s="822" t="s">
        <v>4627</v>
      </c>
      <c r="C96" s="822" t="s">
        <v>595</v>
      </c>
      <c r="D96" s="822" t="s">
        <v>2055</v>
      </c>
      <c r="E96" s="822" t="s">
        <v>4570</v>
      </c>
      <c r="F96" s="822" t="s">
        <v>4630</v>
      </c>
      <c r="G96" s="822" t="s">
        <v>4631</v>
      </c>
      <c r="H96" s="831">
        <v>1</v>
      </c>
      <c r="I96" s="831">
        <v>127</v>
      </c>
      <c r="J96" s="822">
        <v>1.0079365079365079</v>
      </c>
      <c r="K96" s="822">
        <v>127</v>
      </c>
      <c r="L96" s="831">
        <v>1</v>
      </c>
      <c r="M96" s="831">
        <v>126</v>
      </c>
      <c r="N96" s="822">
        <v>1</v>
      </c>
      <c r="O96" s="822">
        <v>126</v>
      </c>
      <c r="P96" s="831">
        <v>1</v>
      </c>
      <c r="Q96" s="831">
        <v>127</v>
      </c>
      <c r="R96" s="827">
        <v>1.0079365079365079</v>
      </c>
      <c r="S96" s="832">
        <v>127</v>
      </c>
    </row>
    <row r="97" spans="1:19" ht="14.45" customHeight="1" x14ac:dyDescent="0.2">
      <c r="A97" s="821" t="s">
        <v>4568</v>
      </c>
      <c r="B97" s="822" t="s">
        <v>4627</v>
      </c>
      <c r="C97" s="822" t="s">
        <v>595</v>
      </c>
      <c r="D97" s="822" t="s">
        <v>2055</v>
      </c>
      <c r="E97" s="822" t="s">
        <v>4570</v>
      </c>
      <c r="F97" s="822" t="s">
        <v>4593</v>
      </c>
      <c r="G97" s="822" t="s">
        <v>4594</v>
      </c>
      <c r="H97" s="831">
        <v>1</v>
      </c>
      <c r="I97" s="831">
        <v>33.33</v>
      </c>
      <c r="J97" s="822">
        <v>1</v>
      </c>
      <c r="K97" s="822">
        <v>33.33</v>
      </c>
      <c r="L97" s="831">
        <v>1</v>
      </c>
      <c r="M97" s="831">
        <v>33.33</v>
      </c>
      <c r="N97" s="822">
        <v>1</v>
      </c>
      <c r="O97" s="822">
        <v>33.33</v>
      </c>
      <c r="P97" s="831">
        <v>1</v>
      </c>
      <c r="Q97" s="831">
        <v>33.33</v>
      </c>
      <c r="R97" s="827">
        <v>1</v>
      </c>
      <c r="S97" s="832">
        <v>33.33</v>
      </c>
    </row>
    <row r="98" spans="1:19" ht="14.45" customHeight="1" x14ac:dyDescent="0.2">
      <c r="A98" s="821" t="s">
        <v>4568</v>
      </c>
      <c r="B98" s="822" t="s">
        <v>4627</v>
      </c>
      <c r="C98" s="822" t="s">
        <v>595</v>
      </c>
      <c r="D98" s="822" t="s">
        <v>2056</v>
      </c>
      <c r="E98" s="822" t="s">
        <v>4570</v>
      </c>
      <c r="F98" s="822" t="s">
        <v>4628</v>
      </c>
      <c r="G98" s="822" t="s">
        <v>4629</v>
      </c>
      <c r="H98" s="831"/>
      <c r="I98" s="831"/>
      <c r="J98" s="822"/>
      <c r="K98" s="822"/>
      <c r="L98" s="831">
        <v>1</v>
      </c>
      <c r="M98" s="831">
        <v>84</v>
      </c>
      <c r="N98" s="822">
        <v>1</v>
      </c>
      <c r="O98" s="822">
        <v>84</v>
      </c>
      <c r="P98" s="831"/>
      <c r="Q98" s="831"/>
      <c r="R98" s="827"/>
      <c r="S98" s="832"/>
    </row>
    <row r="99" spans="1:19" ht="14.45" customHeight="1" x14ac:dyDescent="0.2">
      <c r="A99" s="821" t="s">
        <v>4568</v>
      </c>
      <c r="B99" s="822" t="s">
        <v>4627</v>
      </c>
      <c r="C99" s="822" t="s">
        <v>595</v>
      </c>
      <c r="D99" s="822" t="s">
        <v>2056</v>
      </c>
      <c r="E99" s="822" t="s">
        <v>4570</v>
      </c>
      <c r="F99" s="822" t="s">
        <v>4623</v>
      </c>
      <c r="G99" s="822" t="s">
        <v>4624</v>
      </c>
      <c r="H99" s="831"/>
      <c r="I99" s="831"/>
      <c r="J99" s="822"/>
      <c r="K99" s="822"/>
      <c r="L99" s="831">
        <v>1</v>
      </c>
      <c r="M99" s="831">
        <v>107</v>
      </c>
      <c r="N99" s="822">
        <v>1</v>
      </c>
      <c r="O99" s="822">
        <v>107</v>
      </c>
      <c r="P99" s="831"/>
      <c r="Q99" s="831"/>
      <c r="R99" s="827"/>
      <c r="S99" s="832"/>
    </row>
    <row r="100" spans="1:19" ht="14.45" customHeight="1" x14ac:dyDescent="0.2">
      <c r="A100" s="821" t="s">
        <v>4568</v>
      </c>
      <c r="B100" s="822" t="s">
        <v>4627</v>
      </c>
      <c r="C100" s="822" t="s">
        <v>595</v>
      </c>
      <c r="D100" s="822" t="s">
        <v>2056</v>
      </c>
      <c r="E100" s="822" t="s">
        <v>4570</v>
      </c>
      <c r="F100" s="822" t="s">
        <v>4573</v>
      </c>
      <c r="G100" s="822" t="s">
        <v>4574</v>
      </c>
      <c r="H100" s="831">
        <v>11</v>
      </c>
      <c r="I100" s="831">
        <v>407</v>
      </c>
      <c r="J100" s="822">
        <v>3.5701754385964914</v>
      </c>
      <c r="K100" s="822">
        <v>37</v>
      </c>
      <c r="L100" s="831">
        <v>3</v>
      </c>
      <c r="M100" s="831">
        <v>114</v>
      </c>
      <c r="N100" s="822">
        <v>1</v>
      </c>
      <c r="O100" s="822">
        <v>38</v>
      </c>
      <c r="P100" s="831"/>
      <c r="Q100" s="831"/>
      <c r="R100" s="827"/>
      <c r="S100" s="832"/>
    </row>
    <row r="101" spans="1:19" ht="14.45" customHeight="1" x14ac:dyDescent="0.2">
      <c r="A101" s="821" t="s">
        <v>4568</v>
      </c>
      <c r="B101" s="822" t="s">
        <v>4627</v>
      </c>
      <c r="C101" s="822" t="s">
        <v>595</v>
      </c>
      <c r="D101" s="822" t="s">
        <v>2056</v>
      </c>
      <c r="E101" s="822" t="s">
        <v>4570</v>
      </c>
      <c r="F101" s="822" t="s">
        <v>4577</v>
      </c>
      <c r="G101" s="822" t="s">
        <v>4578</v>
      </c>
      <c r="H101" s="831">
        <v>34</v>
      </c>
      <c r="I101" s="831">
        <v>4794</v>
      </c>
      <c r="J101" s="822">
        <v>16.880281690140844</v>
      </c>
      <c r="K101" s="822">
        <v>141</v>
      </c>
      <c r="L101" s="831">
        <v>2</v>
      </c>
      <c r="M101" s="831">
        <v>284</v>
      </c>
      <c r="N101" s="822">
        <v>1</v>
      </c>
      <c r="O101" s="822">
        <v>142</v>
      </c>
      <c r="P101" s="831"/>
      <c r="Q101" s="831"/>
      <c r="R101" s="827"/>
      <c r="S101" s="832"/>
    </row>
    <row r="102" spans="1:19" ht="14.45" customHeight="1" x14ac:dyDescent="0.2">
      <c r="A102" s="821" t="s">
        <v>4568</v>
      </c>
      <c r="B102" s="822" t="s">
        <v>4627</v>
      </c>
      <c r="C102" s="822" t="s">
        <v>595</v>
      </c>
      <c r="D102" s="822" t="s">
        <v>2056</v>
      </c>
      <c r="E102" s="822" t="s">
        <v>4570</v>
      </c>
      <c r="F102" s="822" t="s">
        <v>4630</v>
      </c>
      <c r="G102" s="822" t="s">
        <v>4631</v>
      </c>
      <c r="H102" s="831"/>
      <c r="I102" s="831"/>
      <c r="J102" s="822"/>
      <c r="K102" s="822"/>
      <c r="L102" s="831">
        <v>2</v>
      </c>
      <c r="M102" s="831">
        <v>252</v>
      </c>
      <c r="N102" s="822">
        <v>1</v>
      </c>
      <c r="O102" s="822">
        <v>126</v>
      </c>
      <c r="P102" s="831"/>
      <c r="Q102" s="831"/>
      <c r="R102" s="827"/>
      <c r="S102" s="832"/>
    </row>
    <row r="103" spans="1:19" ht="14.45" customHeight="1" x14ac:dyDescent="0.2">
      <c r="A103" s="821" t="s">
        <v>4568</v>
      </c>
      <c r="B103" s="822" t="s">
        <v>4627</v>
      </c>
      <c r="C103" s="822" t="s">
        <v>595</v>
      </c>
      <c r="D103" s="822" t="s">
        <v>2056</v>
      </c>
      <c r="E103" s="822" t="s">
        <v>4570</v>
      </c>
      <c r="F103" s="822" t="s">
        <v>4593</v>
      </c>
      <c r="G103" s="822" t="s">
        <v>4594</v>
      </c>
      <c r="H103" s="831"/>
      <c r="I103" s="831"/>
      <c r="J103" s="822"/>
      <c r="K103" s="822"/>
      <c r="L103" s="831">
        <v>2</v>
      </c>
      <c r="M103" s="831">
        <v>66.67</v>
      </c>
      <c r="N103" s="822">
        <v>1</v>
      </c>
      <c r="O103" s="822">
        <v>33.335000000000001</v>
      </c>
      <c r="P103" s="831"/>
      <c r="Q103" s="831"/>
      <c r="R103" s="827"/>
      <c r="S103" s="832"/>
    </row>
    <row r="104" spans="1:19" ht="14.45" customHeight="1" x14ac:dyDescent="0.2">
      <c r="A104" s="821" t="s">
        <v>4568</v>
      </c>
      <c r="B104" s="822" t="s">
        <v>4627</v>
      </c>
      <c r="C104" s="822" t="s">
        <v>595</v>
      </c>
      <c r="D104" s="822" t="s">
        <v>2056</v>
      </c>
      <c r="E104" s="822" t="s">
        <v>4570</v>
      </c>
      <c r="F104" s="822" t="s">
        <v>4595</v>
      </c>
      <c r="G104" s="822" t="s">
        <v>4596</v>
      </c>
      <c r="H104" s="831">
        <v>1</v>
      </c>
      <c r="I104" s="831">
        <v>37</v>
      </c>
      <c r="J104" s="822"/>
      <c r="K104" s="822">
        <v>37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4568</v>
      </c>
      <c r="B105" s="822" t="s">
        <v>4627</v>
      </c>
      <c r="C105" s="822" t="s">
        <v>595</v>
      </c>
      <c r="D105" s="822" t="s">
        <v>2057</v>
      </c>
      <c r="E105" s="822" t="s">
        <v>4570</v>
      </c>
      <c r="F105" s="822" t="s">
        <v>4628</v>
      </c>
      <c r="G105" s="822" t="s">
        <v>4629</v>
      </c>
      <c r="H105" s="831"/>
      <c r="I105" s="831"/>
      <c r="J105" s="822"/>
      <c r="K105" s="822"/>
      <c r="L105" s="831">
        <v>3</v>
      </c>
      <c r="M105" s="831">
        <v>252</v>
      </c>
      <c r="N105" s="822">
        <v>1</v>
      </c>
      <c r="O105" s="822">
        <v>84</v>
      </c>
      <c r="P105" s="831">
        <v>2</v>
      </c>
      <c r="Q105" s="831">
        <v>170</v>
      </c>
      <c r="R105" s="827">
        <v>0.67460317460317465</v>
      </c>
      <c r="S105" s="832">
        <v>85</v>
      </c>
    </row>
    <row r="106" spans="1:19" ht="14.45" customHeight="1" x14ac:dyDescent="0.2">
      <c r="A106" s="821" t="s">
        <v>4568</v>
      </c>
      <c r="B106" s="822" t="s">
        <v>4627</v>
      </c>
      <c r="C106" s="822" t="s">
        <v>595</v>
      </c>
      <c r="D106" s="822" t="s">
        <v>2057</v>
      </c>
      <c r="E106" s="822" t="s">
        <v>4570</v>
      </c>
      <c r="F106" s="822" t="s">
        <v>4623</v>
      </c>
      <c r="G106" s="822" t="s">
        <v>4624</v>
      </c>
      <c r="H106" s="831"/>
      <c r="I106" s="831"/>
      <c r="J106" s="822"/>
      <c r="K106" s="822"/>
      <c r="L106" s="831">
        <v>1</v>
      </c>
      <c r="M106" s="831">
        <v>107</v>
      </c>
      <c r="N106" s="822">
        <v>1</v>
      </c>
      <c r="O106" s="822">
        <v>107</v>
      </c>
      <c r="P106" s="831"/>
      <c r="Q106" s="831"/>
      <c r="R106" s="827"/>
      <c r="S106" s="832"/>
    </row>
    <row r="107" spans="1:19" ht="14.45" customHeight="1" x14ac:dyDescent="0.2">
      <c r="A107" s="821" t="s">
        <v>4568</v>
      </c>
      <c r="B107" s="822" t="s">
        <v>4627</v>
      </c>
      <c r="C107" s="822" t="s">
        <v>595</v>
      </c>
      <c r="D107" s="822" t="s">
        <v>2057</v>
      </c>
      <c r="E107" s="822" t="s">
        <v>4570</v>
      </c>
      <c r="F107" s="822" t="s">
        <v>4630</v>
      </c>
      <c r="G107" s="822" t="s">
        <v>4631</v>
      </c>
      <c r="H107" s="831">
        <v>1</v>
      </c>
      <c r="I107" s="831">
        <v>127</v>
      </c>
      <c r="J107" s="822">
        <v>0.16798941798941799</v>
      </c>
      <c r="K107" s="822">
        <v>127</v>
      </c>
      <c r="L107" s="831">
        <v>6</v>
      </c>
      <c r="M107" s="831">
        <v>756</v>
      </c>
      <c r="N107" s="822">
        <v>1</v>
      </c>
      <c r="O107" s="822">
        <v>126</v>
      </c>
      <c r="P107" s="831">
        <v>2</v>
      </c>
      <c r="Q107" s="831">
        <v>254</v>
      </c>
      <c r="R107" s="827">
        <v>0.33597883597883599</v>
      </c>
      <c r="S107" s="832">
        <v>127</v>
      </c>
    </row>
    <row r="108" spans="1:19" ht="14.45" customHeight="1" x14ac:dyDescent="0.2">
      <c r="A108" s="821" t="s">
        <v>4568</v>
      </c>
      <c r="B108" s="822" t="s">
        <v>4627</v>
      </c>
      <c r="C108" s="822" t="s">
        <v>595</v>
      </c>
      <c r="D108" s="822" t="s">
        <v>2057</v>
      </c>
      <c r="E108" s="822" t="s">
        <v>4570</v>
      </c>
      <c r="F108" s="822" t="s">
        <v>4593</v>
      </c>
      <c r="G108" s="822" t="s">
        <v>4594</v>
      </c>
      <c r="H108" s="831">
        <v>1</v>
      </c>
      <c r="I108" s="831">
        <v>33.33</v>
      </c>
      <c r="J108" s="822">
        <v>0.16664999999999999</v>
      </c>
      <c r="K108" s="822">
        <v>33.33</v>
      </c>
      <c r="L108" s="831">
        <v>6</v>
      </c>
      <c r="M108" s="831">
        <v>200</v>
      </c>
      <c r="N108" s="822">
        <v>1</v>
      </c>
      <c r="O108" s="822">
        <v>33.333333333333336</v>
      </c>
      <c r="P108" s="831">
        <v>2</v>
      </c>
      <c r="Q108" s="831">
        <v>66.67</v>
      </c>
      <c r="R108" s="827">
        <v>0.33335000000000004</v>
      </c>
      <c r="S108" s="832">
        <v>33.335000000000001</v>
      </c>
    </row>
    <row r="109" spans="1:19" ht="14.45" customHeight="1" x14ac:dyDescent="0.2">
      <c r="A109" s="821" t="s">
        <v>4568</v>
      </c>
      <c r="B109" s="822" t="s">
        <v>4627</v>
      </c>
      <c r="C109" s="822" t="s">
        <v>595</v>
      </c>
      <c r="D109" s="822" t="s">
        <v>2059</v>
      </c>
      <c r="E109" s="822" t="s">
        <v>4570</v>
      </c>
      <c r="F109" s="822" t="s">
        <v>4628</v>
      </c>
      <c r="G109" s="822" t="s">
        <v>4629</v>
      </c>
      <c r="H109" s="831">
        <v>2</v>
      </c>
      <c r="I109" s="831">
        <v>166</v>
      </c>
      <c r="J109" s="822">
        <v>1.9761904761904763</v>
      </c>
      <c r="K109" s="822">
        <v>83</v>
      </c>
      <c r="L109" s="831">
        <v>1</v>
      </c>
      <c r="M109" s="831">
        <v>84</v>
      </c>
      <c r="N109" s="822">
        <v>1</v>
      </c>
      <c r="O109" s="822">
        <v>84</v>
      </c>
      <c r="P109" s="831">
        <v>3</v>
      </c>
      <c r="Q109" s="831">
        <v>255</v>
      </c>
      <c r="R109" s="827">
        <v>3.0357142857142856</v>
      </c>
      <c r="S109" s="832">
        <v>85</v>
      </c>
    </row>
    <row r="110" spans="1:19" ht="14.45" customHeight="1" x14ac:dyDescent="0.2">
      <c r="A110" s="821" t="s">
        <v>4568</v>
      </c>
      <c r="B110" s="822" t="s">
        <v>4627</v>
      </c>
      <c r="C110" s="822" t="s">
        <v>595</v>
      </c>
      <c r="D110" s="822" t="s">
        <v>2059</v>
      </c>
      <c r="E110" s="822" t="s">
        <v>4570</v>
      </c>
      <c r="F110" s="822" t="s">
        <v>4623</v>
      </c>
      <c r="G110" s="822" t="s">
        <v>4624</v>
      </c>
      <c r="H110" s="831">
        <v>1</v>
      </c>
      <c r="I110" s="831">
        <v>106</v>
      </c>
      <c r="J110" s="822"/>
      <c r="K110" s="822">
        <v>106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4568</v>
      </c>
      <c r="B111" s="822" t="s">
        <v>4627</v>
      </c>
      <c r="C111" s="822" t="s">
        <v>595</v>
      </c>
      <c r="D111" s="822" t="s">
        <v>2059</v>
      </c>
      <c r="E111" s="822" t="s">
        <v>4570</v>
      </c>
      <c r="F111" s="822" t="s">
        <v>4573</v>
      </c>
      <c r="G111" s="822" t="s">
        <v>4574</v>
      </c>
      <c r="H111" s="831">
        <v>1</v>
      </c>
      <c r="I111" s="831">
        <v>37</v>
      </c>
      <c r="J111" s="822">
        <v>0.48684210526315791</v>
      </c>
      <c r="K111" s="822">
        <v>37</v>
      </c>
      <c r="L111" s="831">
        <v>2</v>
      </c>
      <c r="M111" s="831">
        <v>76</v>
      </c>
      <c r="N111" s="822">
        <v>1</v>
      </c>
      <c r="O111" s="822">
        <v>38</v>
      </c>
      <c r="P111" s="831">
        <v>2</v>
      </c>
      <c r="Q111" s="831">
        <v>76</v>
      </c>
      <c r="R111" s="827">
        <v>1</v>
      </c>
      <c r="S111" s="832">
        <v>38</v>
      </c>
    </row>
    <row r="112" spans="1:19" ht="14.45" customHeight="1" x14ac:dyDescent="0.2">
      <c r="A112" s="821" t="s">
        <v>4568</v>
      </c>
      <c r="B112" s="822" t="s">
        <v>4627</v>
      </c>
      <c r="C112" s="822" t="s">
        <v>595</v>
      </c>
      <c r="D112" s="822" t="s">
        <v>2059</v>
      </c>
      <c r="E112" s="822" t="s">
        <v>4570</v>
      </c>
      <c r="F112" s="822" t="s">
        <v>4630</v>
      </c>
      <c r="G112" s="822" t="s">
        <v>4631</v>
      </c>
      <c r="H112" s="831">
        <v>7</v>
      </c>
      <c r="I112" s="831">
        <v>889</v>
      </c>
      <c r="J112" s="822">
        <v>1.4111111111111112</v>
      </c>
      <c r="K112" s="822">
        <v>127</v>
      </c>
      <c r="L112" s="831">
        <v>5</v>
      </c>
      <c r="M112" s="831">
        <v>630</v>
      </c>
      <c r="N112" s="822">
        <v>1</v>
      </c>
      <c r="O112" s="822">
        <v>126</v>
      </c>
      <c r="P112" s="831">
        <v>6</v>
      </c>
      <c r="Q112" s="831">
        <v>762</v>
      </c>
      <c r="R112" s="827">
        <v>1.2095238095238094</v>
      </c>
      <c r="S112" s="832">
        <v>127</v>
      </c>
    </row>
    <row r="113" spans="1:19" ht="14.45" customHeight="1" x14ac:dyDescent="0.2">
      <c r="A113" s="821" t="s">
        <v>4568</v>
      </c>
      <c r="B113" s="822" t="s">
        <v>4627</v>
      </c>
      <c r="C113" s="822" t="s">
        <v>595</v>
      </c>
      <c r="D113" s="822" t="s">
        <v>2059</v>
      </c>
      <c r="E113" s="822" t="s">
        <v>4570</v>
      </c>
      <c r="F113" s="822" t="s">
        <v>4593</v>
      </c>
      <c r="G113" s="822" t="s">
        <v>4594</v>
      </c>
      <c r="H113" s="831">
        <v>6</v>
      </c>
      <c r="I113" s="831">
        <v>199.99</v>
      </c>
      <c r="J113" s="822">
        <v>1.1999879995199811</v>
      </c>
      <c r="K113" s="822">
        <v>33.331666666666671</v>
      </c>
      <c r="L113" s="831">
        <v>5</v>
      </c>
      <c r="M113" s="831">
        <v>166.65999999999997</v>
      </c>
      <c r="N113" s="822">
        <v>1</v>
      </c>
      <c r="O113" s="822">
        <v>33.331999999999994</v>
      </c>
      <c r="P113" s="831">
        <v>6</v>
      </c>
      <c r="Q113" s="831">
        <v>200</v>
      </c>
      <c r="R113" s="827">
        <v>1.200048001920077</v>
      </c>
      <c r="S113" s="832">
        <v>33.333333333333336</v>
      </c>
    </row>
    <row r="114" spans="1:19" ht="14.45" customHeight="1" x14ac:dyDescent="0.2">
      <c r="A114" s="821" t="s">
        <v>4568</v>
      </c>
      <c r="B114" s="822" t="s">
        <v>4627</v>
      </c>
      <c r="C114" s="822" t="s">
        <v>595</v>
      </c>
      <c r="D114" s="822" t="s">
        <v>2059</v>
      </c>
      <c r="E114" s="822" t="s">
        <v>4570</v>
      </c>
      <c r="F114" s="822" t="s">
        <v>4597</v>
      </c>
      <c r="G114" s="822" t="s">
        <v>4598</v>
      </c>
      <c r="H114" s="831">
        <v>1</v>
      </c>
      <c r="I114" s="831">
        <v>86</v>
      </c>
      <c r="J114" s="822"/>
      <c r="K114" s="822">
        <v>86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4568</v>
      </c>
      <c r="B115" s="822" t="s">
        <v>4627</v>
      </c>
      <c r="C115" s="822" t="s">
        <v>595</v>
      </c>
      <c r="D115" s="822" t="s">
        <v>2059</v>
      </c>
      <c r="E115" s="822" t="s">
        <v>4570</v>
      </c>
      <c r="F115" s="822" t="s">
        <v>4636</v>
      </c>
      <c r="G115" s="822" t="s">
        <v>4637</v>
      </c>
      <c r="H115" s="831">
        <v>1</v>
      </c>
      <c r="I115" s="831">
        <v>124</v>
      </c>
      <c r="J115" s="822"/>
      <c r="K115" s="822">
        <v>124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4568</v>
      </c>
      <c r="B116" s="822" t="s">
        <v>4627</v>
      </c>
      <c r="C116" s="822" t="s">
        <v>595</v>
      </c>
      <c r="D116" s="822" t="s">
        <v>2060</v>
      </c>
      <c r="E116" s="822" t="s">
        <v>4570</v>
      </c>
      <c r="F116" s="822" t="s">
        <v>4628</v>
      </c>
      <c r="G116" s="822" t="s">
        <v>4629</v>
      </c>
      <c r="H116" s="831">
        <v>8</v>
      </c>
      <c r="I116" s="831">
        <v>664</v>
      </c>
      <c r="J116" s="822"/>
      <c r="K116" s="822">
        <v>83</v>
      </c>
      <c r="L116" s="831"/>
      <c r="M116" s="831"/>
      <c r="N116" s="822"/>
      <c r="O116" s="822"/>
      <c r="P116" s="831">
        <v>2</v>
      </c>
      <c r="Q116" s="831">
        <v>170</v>
      </c>
      <c r="R116" s="827"/>
      <c r="S116" s="832">
        <v>85</v>
      </c>
    </row>
    <row r="117" spans="1:19" ht="14.45" customHeight="1" x14ac:dyDescent="0.2">
      <c r="A117" s="821" t="s">
        <v>4568</v>
      </c>
      <c r="B117" s="822" t="s">
        <v>4627</v>
      </c>
      <c r="C117" s="822" t="s">
        <v>595</v>
      </c>
      <c r="D117" s="822" t="s">
        <v>2060</v>
      </c>
      <c r="E117" s="822" t="s">
        <v>4570</v>
      </c>
      <c r="F117" s="822" t="s">
        <v>4630</v>
      </c>
      <c r="G117" s="822" t="s">
        <v>4631</v>
      </c>
      <c r="H117" s="831">
        <v>11</v>
      </c>
      <c r="I117" s="831">
        <v>1397</v>
      </c>
      <c r="J117" s="822"/>
      <c r="K117" s="822">
        <v>127</v>
      </c>
      <c r="L117" s="831"/>
      <c r="M117" s="831"/>
      <c r="N117" s="822"/>
      <c r="O117" s="822"/>
      <c r="P117" s="831">
        <v>5</v>
      </c>
      <c r="Q117" s="831">
        <v>635</v>
      </c>
      <c r="R117" s="827"/>
      <c r="S117" s="832">
        <v>127</v>
      </c>
    </row>
    <row r="118" spans="1:19" ht="14.45" customHeight="1" x14ac:dyDescent="0.2">
      <c r="A118" s="821" t="s">
        <v>4568</v>
      </c>
      <c r="B118" s="822" t="s">
        <v>4627</v>
      </c>
      <c r="C118" s="822" t="s">
        <v>595</v>
      </c>
      <c r="D118" s="822" t="s">
        <v>2060</v>
      </c>
      <c r="E118" s="822" t="s">
        <v>4570</v>
      </c>
      <c r="F118" s="822" t="s">
        <v>4593</v>
      </c>
      <c r="G118" s="822" t="s">
        <v>4594</v>
      </c>
      <c r="H118" s="831">
        <v>11</v>
      </c>
      <c r="I118" s="831">
        <v>366.67</v>
      </c>
      <c r="J118" s="822"/>
      <c r="K118" s="822">
        <v>33.333636363636366</v>
      </c>
      <c r="L118" s="831"/>
      <c r="M118" s="831"/>
      <c r="N118" s="822"/>
      <c r="O118" s="822"/>
      <c r="P118" s="831">
        <v>5</v>
      </c>
      <c r="Q118" s="831">
        <v>166.67000000000002</v>
      </c>
      <c r="R118" s="827"/>
      <c r="S118" s="832">
        <v>33.334000000000003</v>
      </c>
    </row>
    <row r="119" spans="1:19" ht="14.45" customHeight="1" x14ac:dyDescent="0.2">
      <c r="A119" s="821" t="s">
        <v>4568</v>
      </c>
      <c r="B119" s="822" t="s">
        <v>4627</v>
      </c>
      <c r="C119" s="822" t="s">
        <v>595</v>
      </c>
      <c r="D119" s="822" t="s">
        <v>2060</v>
      </c>
      <c r="E119" s="822" t="s">
        <v>4570</v>
      </c>
      <c r="F119" s="822" t="s">
        <v>4595</v>
      </c>
      <c r="G119" s="822" t="s">
        <v>4596</v>
      </c>
      <c r="H119" s="831">
        <v>2</v>
      </c>
      <c r="I119" s="831">
        <v>74</v>
      </c>
      <c r="J119" s="822"/>
      <c r="K119" s="822">
        <v>37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4568</v>
      </c>
      <c r="B120" s="822" t="s">
        <v>4627</v>
      </c>
      <c r="C120" s="822" t="s">
        <v>595</v>
      </c>
      <c r="D120" s="822" t="s">
        <v>2061</v>
      </c>
      <c r="E120" s="822" t="s">
        <v>4570</v>
      </c>
      <c r="F120" s="822" t="s">
        <v>4628</v>
      </c>
      <c r="G120" s="822" t="s">
        <v>4629</v>
      </c>
      <c r="H120" s="831"/>
      <c r="I120" s="831"/>
      <c r="J120" s="822"/>
      <c r="K120" s="822"/>
      <c r="L120" s="831"/>
      <c r="M120" s="831"/>
      <c r="N120" s="822"/>
      <c r="O120" s="822"/>
      <c r="P120" s="831">
        <v>1</v>
      </c>
      <c r="Q120" s="831">
        <v>85</v>
      </c>
      <c r="R120" s="827"/>
      <c r="S120" s="832">
        <v>85</v>
      </c>
    </row>
    <row r="121" spans="1:19" ht="14.45" customHeight="1" x14ac:dyDescent="0.2">
      <c r="A121" s="821" t="s">
        <v>4568</v>
      </c>
      <c r="B121" s="822" t="s">
        <v>4627</v>
      </c>
      <c r="C121" s="822" t="s">
        <v>595</v>
      </c>
      <c r="D121" s="822" t="s">
        <v>2061</v>
      </c>
      <c r="E121" s="822" t="s">
        <v>4570</v>
      </c>
      <c r="F121" s="822" t="s">
        <v>4630</v>
      </c>
      <c r="G121" s="822" t="s">
        <v>4631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127</v>
      </c>
      <c r="R121" s="827"/>
      <c r="S121" s="832">
        <v>127</v>
      </c>
    </row>
    <row r="122" spans="1:19" ht="14.45" customHeight="1" x14ac:dyDescent="0.2">
      <c r="A122" s="821" t="s">
        <v>4568</v>
      </c>
      <c r="B122" s="822" t="s">
        <v>4627</v>
      </c>
      <c r="C122" s="822" t="s">
        <v>595</v>
      </c>
      <c r="D122" s="822" t="s">
        <v>2061</v>
      </c>
      <c r="E122" s="822" t="s">
        <v>4570</v>
      </c>
      <c r="F122" s="822" t="s">
        <v>4593</v>
      </c>
      <c r="G122" s="822" t="s">
        <v>4594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33.33</v>
      </c>
      <c r="R122" s="827"/>
      <c r="S122" s="832">
        <v>33.33</v>
      </c>
    </row>
    <row r="123" spans="1:19" ht="14.45" customHeight="1" x14ac:dyDescent="0.2">
      <c r="A123" s="821" t="s">
        <v>4568</v>
      </c>
      <c r="B123" s="822" t="s">
        <v>4627</v>
      </c>
      <c r="C123" s="822" t="s">
        <v>595</v>
      </c>
      <c r="D123" s="822" t="s">
        <v>2062</v>
      </c>
      <c r="E123" s="822" t="s">
        <v>4570</v>
      </c>
      <c r="F123" s="822" t="s">
        <v>4573</v>
      </c>
      <c r="G123" s="822" t="s">
        <v>4574</v>
      </c>
      <c r="H123" s="831"/>
      <c r="I123" s="831"/>
      <c r="J123" s="822"/>
      <c r="K123" s="822"/>
      <c r="L123" s="831"/>
      <c r="M123" s="831"/>
      <c r="N123" s="822"/>
      <c r="O123" s="822"/>
      <c r="P123" s="831">
        <v>3</v>
      </c>
      <c r="Q123" s="831">
        <v>114</v>
      </c>
      <c r="R123" s="827"/>
      <c r="S123" s="832">
        <v>38</v>
      </c>
    </row>
    <row r="124" spans="1:19" ht="14.45" customHeight="1" x14ac:dyDescent="0.2">
      <c r="A124" s="821" t="s">
        <v>4568</v>
      </c>
      <c r="B124" s="822" t="s">
        <v>4627</v>
      </c>
      <c r="C124" s="822" t="s">
        <v>595</v>
      </c>
      <c r="D124" s="822" t="s">
        <v>2062</v>
      </c>
      <c r="E124" s="822" t="s">
        <v>4570</v>
      </c>
      <c r="F124" s="822" t="s">
        <v>4632</v>
      </c>
      <c r="G124" s="822" t="s">
        <v>4633</v>
      </c>
      <c r="H124" s="831">
        <v>1</v>
      </c>
      <c r="I124" s="831">
        <v>428</v>
      </c>
      <c r="J124" s="822">
        <v>0.99534883720930234</v>
      </c>
      <c r="K124" s="822">
        <v>428</v>
      </c>
      <c r="L124" s="831">
        <v>1</v>
      </c>
      <c r="M124" s="831">
        <v>430</v>
      </c>
      <c r="N124" s="822">
        <v>1</v>
      </c>
      <c r="O124" s="822">
        <v>430</v>
      </c>
      <c r="P124" s="831">
        <v>2</v>
      </c>
      <c r="Q124" s="831">
        <v>864</v>
      </c>
      <c r="R124" s="827">
        <v>2.0093023255813955</v>
      </c>
      <c r="S124" s="832">
        <v>432</v>
      </c>
    </row>
    <row r="125" spans="1:19" ht="14.45" customHeight="1" x14ac:dyDescent="0.2">
      <c r="A125" s="821" t="s">
        <v>4568</v>
      </c>
      <c r="B125" s="822" t="s">
        <v>4627</v>
      </c>
      <c r="C125" s="822" t="s">
        <v>595</v>
      </c>
      <c r="D125" s="822" t="s">
        <v>2062</v>
      </c>
      <c r="E125" s="822" t="s">
        <v>4570</v>
      </c>
      <c r="F125" s="822" t="s">
        <v>4597</v>
      </c>
      <c r="G125" s="822" t="s">
        <v>4598</v>
      </c>
      <c r="H125" s="831">
        <v>1</v>
      </c>
      <c r="I125" s="831">
        <v>86</v>
      </c>
      <c r="J125" s="822"/>
      <c r="K125" s="822">
        <v>86</v>
      </c>
      <c r="L125" s="831"/>
      <c r="M125" s="831"/>
      <c r="N125" s="822"/>
      <c r="O125" s="822"/>
      <c r="P125" s="831">
        <v>1</v>
      </c>
      <c r="Q125" s="831">
        <v>88</v>
      </c>
      <c r="R125" s="827"/>
      <c r="S125" s="832">
        <v>88</v>
      </c>
    </row>
    <row r="126" spans="1:19" ht="14.45" customHeight="1" x14ac:dyDescent="0.2">
      <c r="A126" s="821" t="s">
        <v>4568</v>
      </c>
      <c r="B126" s="822" t="s">
        <v>4627</v>
      </c>
      <c r="C126" s="822" t="s">
        <v>595</v>
      </c>
      <c r="D126" s="822" t="s">
        <v>2062</v>
      </c>
      <c r="E126" s="822" t="s">
        <v>4570</v>
      </c>
      <c r="F126" s="822" t="s">
        <v>4634</v>
      </c>
      <c r="G126" s="822" t="s">
        <v>4635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33</v>
      </c>
      <c r="R126" s="827"/>
      <c r="S126" s="832">
        <v>33</v>
      </c>
    </row>
    <row r="127" spans="1:19" ht="14.45" customHeight="1" x14ac:dyDescent="0.2">
      <c r="A127" s="821" t="s">
        <v>4568</v>
      </c>
      <c r="B127" s="822" t="s">
        <v>4627</v>
      </c>
      <c r="C127" s="822" t="s">
        <v>595</v>
      </c>
      <c r="D127" s="822" t="s">
        <v>2064</v>
      </c>
      <c r="E127" s="822" t="s">
        <v>4570</v>
      </c>
      <c r="F127" s="822" t="s">
        <v>4628</v>
      </c>
      <c r="G127" s="822" t="s">
        <v>4629</v>
      </c>
      <c r="H127" s="831">
        <v>2</v>
      </c>
      <c r="I127" s="831">
        <v>166</v>
      </c>
      <c r="J127" s="822"/>
      <c r="K127" s="822">
        <v>83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4568</v>
      </c>
      <c r="B128" s="822" t="s">
        <v>4627</v>
      </c>
      <c r="C128" s="822" t="s">
        <v>595</v>
      </c>
      <c r="D128" s="822" t="s">
        <v>2064</v>
      </c>
      <c r="E128" s="822" t="s">
        <v>4570</v>
      </c>
      <c r="F128" s="822" t="s">
        <v>4630</v>
      </c>
      <c r="G128" s="822" t="s">
        <v>4631</v>
      </c>
      <c r="H128" s="831">
        <v>2</v>
      </c>
      <c r="I128" s="831">
        <v>254</v>
      </c>
      <c r="J128" s="822"/>
      <c r="K128" s="822">
        <v>127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4568</v>
      </c>
      <c r="B129" s="822" t="s">
        <v>4627</v>
      </c>
      <c r="C129" s="822" t="s">
        <v>595</v>
      </c>
      <c r="D129" s="822" t="s">
        <v>2064</v>
      </c>
      <c r="E129" s="822" t="s">
        <v>4570</v>
      </c>
      <c r="F129" s="822" t="s">
        <v>4593</v>
      </c>
      <c r="G129" s="822" t="s">
        <v>4594</v>
      </c>
      <c r="H129" s="831">
        <v>2</v>
      </c>
      <c r="I129" s="831">
        <v>66.67</v>
      </c>
      <c r="J129" s="822"/>
      <c r="K129" s="822">
        <v>33.335000000000001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4568</v>
      </c>
      <c r="B130" s="822" t="s">
        <v>4627</v>
      </c>
      <c r="C130" s="822" t="s">
        <v>595</v>
      </c>
      <c r="D130" s="822" t="s">
        <v>2065</v>
      </c>
      <c r="E130" s="822" t="s">
        <v>4570</v>
      </c>
      <c r="F130" s="822" t="s">
        <v>4628</v>
      </c>
      <c r="G130" s="822" t="s">
        <v>4629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85</v>
      </c>
      <c r="R130" s="827"/>
      <c r="S130" s="832">
        <v>85</v>
      </c>
    </row>
    <row r="131" spans="1:19" ht="14.45" customHeight="1" x14ac:dyDescent="0.2">
      <c r="A131" s="821" t="s">
        <v>4568</v>
      </c>
      <c r="B131" s="822" t="s">
        <v>4627</v>
      </c>
      <c r="C131" s="822" t="s">
        <v>595</v>
      </c>
      <c r="D131" s="822" t="s">
        <v>2065</v>
      </c>
      <c r="E131" s="822" t="s">
        <v>4570</v>
      </c>
      <c r="F131" s="822" t="s">
        <v>4623</v>
      </c>
      <c r="G131" s="822" t="s">
        <v>4624</v>
      </c>
      <c r="H131" s="831">
        <v>1</v>
      </c>
      <c r="I131" s="831">
        <v>106</v>
      </c>
      <c r="J131" s="822"/>
      <c r="K131" s="822">
        <v>106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4568</v>
      </c>
      <c r="B132" s="822" t="s">
        <v>4627</v>
      </c>
      <c r="C132" s="822" t="s">
        <v>595</v>
      </c>
      <c r="D132" s="822" t="s">
        <v>2065</v>
      </c>
      <c r="E132" s="822" t="s">
        <v>4570</v>
      </c>
      <c r="F132" s="822" t="s">
        <v>4573</v>
      </c>
      <c r="G132" s="822" t="s">
        <v>4574</v>
      </c>
      <c r="H132" s="831">
        <v>1</v>
      </c>
      <c r="I132" s="831">
        <v>37</v>
      </c>
      <c r="J132" s="822"/>
      <c r="K132" s="822">
        <v>37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4568</v>
      </c>
      <c r="B133" s="822" t="s">
        <v>4627</v>
      </c>
      <c r="C133" s="822" t="s">
        <v>595</v>
      </c>
      <c r="D133" s="822" t="s">
        <v>2065</v>
      </c>
      <c r="E133" s="822" t="s">
        <v>4570</v>
      </c>
      <c r="F133" s="822" t="s">
        <v>4630</v>
      </c>
      <c r="G133" s="822" t="s">
        <v>4631</v>
      </c>
      <c r="H133" s="831">
        <v>4</v>
      </c>
      <c r="I133" s="831">
        <v>508</v>
      </c>
      <c r="J133" s="822"/>
      <c r="K133" s="822">
        <v>127</v>
      </c>
      <c r="L133" s="831"/>
      <c r="M133" s="831"/>
      <c r="N133" s="822"/>
      <c r="O133" s="822"/>
      <c r="P133" s="831">
        <v>1</v>
      </c>
      <c r="Q133" s="831">
        <v>127</v>
      </c>
      <c r="R133" s="827"/>
      <c r="S133" s="832">
        <v>127</v>
      </c>
    </row>
    <row r="134" spans="1:19" ht="14.45" customHeight="1" x14ac:dyDescent="0.2">
      <c r="A134" s="821" t="s">
        <v>4568</v>
      </c>
      <c r="B134" s="822" t="s">
        <v>4627</v>
      </c>
      <c r="C134" s="822" t="s">
        <v>595</v>
      </c>
      <c r="D134" s="822" t="s">
        <v>2065</v>
      </c>
      <c r="E134" s="822" t="s">
        <v>4570</v>
      </c>
      <c r="F134" s="822" t="s">
        <v>4593</v>
      </c>
      <c r="G134" s="822" t="s">
        <v>4594</v>
      </c>
      <c r="H134" s="831">
        <v>8</v>
      </c>
      <c r="I134" s="831">
        <v>266.66000000000003</v>
      </c>
      <c r="J134" s="822"/>
      <c r="K134" s="822">
        <v>33.332500000000003</v>
      </c>
      <c r="L134" s="831"/>
      <c r="M134" s="831"/>
      <c r="N134" s="822"/>
      <c r="O134" s="822"/>
      <c r="P134" s="831">
        <v>5</v>
      </c>
      <c r="Q134" s="831">
        <v>166.64999999999998</v>
      </c>
      <c r="R134" s="827"/>
      <c r="S134" s="832">
        <v>33.33</v>
      </c>
    </row>
    <row r="135" spans="1:19" ht="14.45" customHeight="1" x14ac:dyDescent="0.2">
      <c r="A135" s="821" t="s">
        <v>4568</v>
      </c>
      <c r="B135" s="822" t="s">
        <v>4627</v>
      </c>
      <c r="C135" s="822" t="s">
        <v>595</v>
      </c>
      <c r="D135" s="822" t="s">
        <v>2065</v>
      </c>
      <c r="E135" s="822" t="s">
        <v>4570</v>
      </c>
      <c r="F135" s="822" t="s">
        <v>4603</v>
      </c>
      <c r="G135" s="822" t="s">
        <v>4604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228</v>
      </c>
      <c r="R135" s="827"/>
      <c r="S135" s="832">
        <v>228</v>
      </c>
    </row>
    <row r="136" spans="1:19" ht="14.45" customHeight="1" x14ac:dyDescent="0.2">
      <c r="A136" s="821" t="s">
        <v>4568</v>
      </c>
      <c r="B136" s="822" t="s">
        <v>4627</v>
      </c>
      <c r="C136" s="822" t="s">
        <v>595</v>
      </c>
      <c r="D136" s="822" t="s">
        <v>2065</v>
      </c>
      <c r="E136" s="822" t="s">
        <v>4570</v>
      </c>
      <c r="F136" s="822" t="s">
        <v>4638</v>
      </c>
      <c r="G136" s="822" t="s">
        <v>4639</v>
      </c>
      <c r="H136" s="831">
        <v>1</v>
      </c>
      <c r="I136" s="831">
        <v>375</v>
      </c>
      <c r="J136" s="822"/>
      <c r="K136" s="822">
        <v>375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4568</v>
      </c>
      <c r="B137" s="822" t="s">
        <v>4627</v>
      </c>
      <c r="C137" s="822" t="s">
        <v>595</v>
      </c>
      <c r="D137" s="822" t="s">
        <v>2065</v>
      </c>
      <c r="E137" s="822" t="s">
        <v>4570</v>
      </c>
      <c r="F137" s="822" t="s">
        <v>4640</v>
      </c>
      <c r="G137" s="822" t="s">
        <v>4641</v>
      </c>
      <c r="H137" s="831">
        <v>4</v>
      </c>
      <c r="I137" s="831">
        <v>1496</v>
      </c>
      <c r="J137" s="822"/>
      <c r="K137" s="822">
        <v>374</v>
      </c>
      <c r="L137" s="831"/>
      <c r="M137" s="831"/>
      <c r="N137" s="822"/>
      <c r="O137" s="822"/>
      <c r="P137" s="831">
        <v>4</v>
      </c>
      <c r="Q137" s="831">
        <v>1516</v>
      </c>
      <c r="R137" s="827"/>
      <c r="S137" s="832">
        <v>379</v>
      </c>
    </row>
    <row r="138" spans="1:19" ht="14.45" customHeight="1" x14ac:dyDescent="0.2">
      <c r="A138" s="821" t="s">
        <v>4568</v>
      </c>
      <c r="B138" s="822" t="s">
        <v>4627</v>
      </c>
      <c r="C138" s="822" t="s">
        <v>595</v>
      </c>
      <c r="D138" s="822" t="s">
        <v>2065</v>
      </c>
      <c r="E138" s="822" t="s">
        <v>4570</v>
      </c>
      <c r="F138" s="822" t="s">
        <v>4642</v>
      </c>
      <c r="G138" s="822" t="s">
        <v>4643</v>
      </c>
      <c r="H138" s="831">
        <v>1</v>
      </c>
      <c r="I138" s="831">
        <v>252</v>
      </c>
      <c r="J138" s="822"/>
      <c r="K138" s="822">
        <v>252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4568</v>
      </c>
      <c r="B139" s="822" t="s">
        <v>4627</v>
      </c>
      <c r="C139" s="822" t="s">
        <v>595</v>
      </c>
      <c r="D139" s="822" t="s">
        <v>2066</v>
      </c>
      <c r="E139" s="822" t="s">
        <v>4570</v>
      </c>
      <c r="F139" s="822" t="s">
        <v>4628</v>
      </c>
      <c r="G139" s="822" t="s">
        <v>4629</v>
      </c>
      <c r="H139" s="831">
        <v>2</v>
      </c>
      <c r="I139" s="831">
        <v>166</v>
      </c>
      <c r="J139" s="822"/>
      <c r="K139" s="822">
        <v>83</v>
      </c>
      <c r="L139" s="831"/>
      <c r="M139" s="831"/>
      <c r="N139" s="822"/>
      <c r="O139" s="822"/>
      <c r="P139" s="831">
        <v>6</v>
      </c>
      <c r="Q139" s="831">
        <v>510</v>
      </c>
      <c r="R139" s="827"/>
      <c r="S139" s="832">
        <v>85</v>
      </c>
    </row>
    <row r="140" spans="1:19" ht="14.45" customHeight="1" x14ac:dyDescent="0.2">
      <c r="A140" s="821" t="s">
        <v>4568</v>
      </c>
      <c r="B140" s="822" t="s">
        <v>4627</v>
      </c>
      <c r="C140" s="822" t="s">
        <v>595</v>
      </c>
      <c r="D140" s="822" t="s">
        <v>2066</v>
      </c>
      <c r="E140" s="822" t="s">
        <v>4570</v>
      </c>
      <c r="F140" s="822" t="s">
        <v>4623</v>
      </c>
      <c r="G140" s="822" t="s">
        <v>4624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108</v>
      </c>
      <c r="R140" s="827"/>
      <c r="S140" s="832">
        <v>108</v>
      </c>
    </row>
    <row r="141" spans="1:19" ht="14.45" customHeight="1" x14ac:dyDescent="0.2">
      <c r="A141" s="821" t="s">
        <v>4568</v>
      </c>
      <c r="B141" s="822" t="s">
        <v>4627</v>
      </c>
      <c r="C141" s="822" t="s">
        <v>595</v>
      </c>
      <c r="D141" s="822" t="s">
        <v>2066</v>
      </c>
      <c r="E141" s="822" t="s">
        <v>4570</v>
      </c>
      <c r="F141" s="822" t="s">
        <v>4630</v>
      </c>
      <c r="G141" s="822" t="s">
        <v>4631</v>
      </c>
      <c r="H141" s="831">
        <v>8</v>
      </c>
      <c r="I141" s="831">
        <v>1016</v>
      </c>
      <c r="J141" s="822">
        <v>8.0634920634920633</v>
      </c>
      <c r="K141" s="822">
        <v>127</v>
      </c>
      <c r="L141" s="831">
        <v>1</v>
      </c>
      <c r="M141" s="831">
        <v>126</v>
      </c>
      <c r="N141" s="822">
        <v>1</v>
      </c>
      <c r="O141" s="822">
        <v>126</v>
      </c>
      <c r="P141" s="831">
        <v>14</v>
      </c>
      <c r="Q141" s="831">
        <v>1778</v>
      </c>
      <c r="R141" s="827">
        <v>14.111111111111111</v>
      </c>
      <c r="S141" s="832">
        <v>127</v>
      </c>
    </row>
    <row r="142" spans="1:19" ht="14.45" customHeight="1" x14ac:dyDescent="0.2">
      <c r="A142" s="821" t="s">
        <v>4568</v>
      </c>
      <c r="B142" s="822" t="s">
        <v>4627</v>
      </c>
      <c r="C142" s="822" t="s">
        <v>595</v>
      </c>
      <c r="D142" s="822" t="s">
        <v>2066</v>
      </c>
      <c r="E142" s="822" t="s">
        <v>4570</v>
      </c>
      <c r="F142" s="822" t="s">
        <v>4593</v>
      </c>
      <c r="G142" s="822" t="s">
        <v>4594</v>
      </c>
      <c r="H142" s="831">
        <v>8</v>
      </c>
      <c r="I142" s="831">
        <v>266.66999999999996</v>
      </c>
      <c r="J142" s="822"/>
      <c r="K142" s="822">
        <v>33.333749999999995</v>
      </c>
      <c r="L142" s="831"/>
      <c r="M142" s="831"/>
      <c r="N142" s="822"/>
      <c r="O142" s="822"/>
      <c r="P142" s="831">
        <v>14</v>
      </c>
      <c r="Q142" s="831">
        <v>466.66000000000008</v>
      </c>
      <c r="R142" s="827"/>
      <c r="S142" s="832">
        <v>33.332857142857151</v>
      </c>
    </row>
    <row r="143" spans="1:19" ht="14.45" customHeight="1" x14ac:dyDescent="0.2">
      <c r="A143" s="821" t="s">
        <v>4568</v>
      </c>
      <c r="B143" s="822" t="s">
        <v>4627</v>
      </c>
      <c r="C143" s="822" t="s">
        <v>595</v>
      </c>
      <c r="D143" s="822" t="s">
        <v>2067</v>
      </c>
      <c r="E143" s="822" t="s">
        <v>4570</v>
      </c>
      <c r="F143" s="822" t="s">
        <v>4577</v>
      </c>
      <c r="G143" s="822" t="s">
        <v>4578</v>
      </c>
      <c r="H143" s="831">
        <v>2</v>
      </c>
      <c r="I143" s="831">
        <v>282</v>
      </c>
      <c r="J143" s="822"/>
      <c r="K143" s="822">
        <v>141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4568</v>
      </c>
      <c r="B144" s="822" t="s">
        <v>4627</v>
      </c>
      <c r="C144" s="822" t="s">
        <v>595</v>
      </c>
      <c r="D144" s="822" t="s">
        <v>2067</v>
      </c>
      <c r="E144" s="822" t="s">
        <v>4570</v>
      </c>
      <c r="F144" s="822" t="s">
        <v>4632</v>
      </c>
      <c r="G144" s="822" t="s">
        <v>4633</v>
      </c>
      <c r="H144" s="831">
        <v>1</v>
      </c>
      <c r="I144" s="831">
        <v>428</v>
      </c>
      <c r="J144" s="822"/>
      <c r="K144" s="822">
        <v>428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4568</v>
      </c>
      <c r="B145" s="822" t="s">
        <v>4627</v>
      </c>
      <c r="C145" s="822" t="s">
        <v>595</v>
      </c>
      <c r="D145" s="822" t="s">
        <v>2067</v>
      </c>
      <c r="E145" s="822" t="s">
        <v>4570</v>
      </c>
      <c r="F145" s="822" t="s">
        <v>4593</v>
      </c>
      <c r="G145" s="822" t="s">
        <v>4594</v>
      </c>
      <c r="H145" s="831">
        <v>1</v>
      </c>
      <c r="I145" s="831">
        <v>33.33</v>
      </c>
      <c r="J145" s="822"/>
      <c r="K145" s="822">
        <v>33.33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4568</v>
      </c>
      <c r="B146" s="822" t="s">
        <v>4627</v>
      </c>
      <c r="C146" s="822" t="s">
        <v>595</v>
      </c>
      <c r="D146" s="822" t="s">
        <v>2067</v>
      </c>
      <c r="E146" s="822" t="s">
        <v>4570</v>
      </c>
      <c r="F146" s="822" t="s">
        <v>4597</v>
      </c>
      <c r="G146" s="822" t="s">
        <v>4598</v>
      </c>
      <c r="H146" s="831">
        <v>1</v>
      </c>
      <c r="I146" s="831">
        <v>86</v>
      </c>
      <c r="J146" s="822"/>
      <c r="K146" s="822">
        <v>86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4568</v>
      </c>
      <c r="B147" s="822" t="s">
        <v>4627</v>
      </c>
      <c r="C147" s="822" t="s">
        <v>595</v>
      </c>
      <c r="D147" s="822" t="s">
        <v>2053</v>
      </c>
      <c r="E147" s="822" t="s">
        <v>4570</v>
      </c>
      <c r="F147" s="822" t="s">
        <v>4628</v>
      </c>
      <c r="G147" s="822" t="s">
        <v>4629</v>
      </c>
      <c r="H147" s="831">
        <v>1</v>
      </c>
      <c r="I147" s="831">
        <v>83</v>
      </c>
      <c r="J147" s="822">
        <v>0.98809523809523814</v>
      </c>
      <c r="K147" s="822">
        <v>83</v>
      </c>
      <c r="L147" s="831">
        <v>1</v>
      </c>
      <c r="M147" s="831">
        <v>84</v>
      </c>
      <c r="N147" s="822">
        <v>1</v>
      </c>
      <c r="O147" s="822">
        <v>84</v>
      </c>
      <c r="P147" s="831">
        <v>3</v>
      </c>
      <c r="Q147" s="831">
        <v>255</v>
      </c>
      <c r="R147" s="827">
        <v>3.0357142857142856</v>
      </c>
      <c r="S147" s="832">
        <v>85</v>
      </c>
    </row>
    <row r="148" spans="1:19" ht="14.45" customHeight="1" x14ac:dyDescent="0.2">
      <c r="A148" s="821" t="s">
        <v>4568</v>
      </c>
      <c r="B148" s="822" t="s">
        <v>4627</v>
      </c>
      <c r="C148" s="822" t="s">
        <v>595</v>
      </c>
      <c r="D148" s="822" t="s">
        <v>2053</v>
      </c>
      <c r="E148" s="822" t="s">
        <v>4570</v>
      </c>
      <c r="F148" s="822" t="s">
        <v>4623</v>
      </c>
      <c r="G148" s="822" t="s">
        <v>4624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108</v>
      </c>
      <c r="R148" s="827"/>
      <c r="S148" s="832">
        <v>108</v>
      </c>
    </row>
    <row r="149" spans="1:19" ht="14.45" customHeight="1" x14ac:dyDescent="0.2">
      <c r="A149" s="821" t="s">
        <v>4568</v>
      </c>
      <c r="B149" s="822" t="s">
        <v>4627</v>
      </c>
      <c r="C149" s="822" t="s">
        <v>595</v>
      </c>
      <c r="D149" s="822" t="s">
        <v>2053</v>
      </c>
      <c r="E149" s="822" t="s">
        <v>4570</v>
      </c>
      <c r="F149" s="822" t="s">
        <v>4630</v>
      </c>
      <c r="G149" s="822" t="s">
        <v>4631</v>
      </c>
      <c r="H149" s="831">
        <v>3</v>
      </c>
      <c r="I149" s="831">
        <v>381</v>
      </c>
      <c r="J149" s="822">
        <v>1.5119047619047619</v>
      </c>
      <c r="K149" s="822">
        <v>127</v>
      </c>
      <c r="L149" s="831">
        <v>2</v>
      </c>
      <c r="M149" s="831">
        <v>252</v>
      </c>
      <c r="N149" s="822">
        <v>1</v>
      </c>
      <c r="O149" s="822">
        <v>126</v>
      </c>
      <c r="P149" s="831">
        <v>5</v>
      </c>
      <c r="Q149" s="831">
        <v>635</v>
      </c>
      <c r="R149" s="827">
        <v>2.5198412698412698</v>
      </c>
      <c r="S149" s="832">
        <v>127</v>
      </c>
    </row>
    <row r="150" spans="1:19" ht="14.45" customHeight="1" x14ac:dyDescent="0.2">
      <c r="A150" s="821" t="s">
        <v>4568</v>
      </c>
      <c r="B150" s="822" t="s">
        <v>4627</v>
      </c>
      <c r="C150" s="822" t="s">
        <v>595</v>
      </c>
      <c r="D150" s="822" t="s">
        <v>2053</v>
      </c>
      <c r="E150" s="822" t="s">
        <v>4570</v>
      </c>
      <c r="F150" s="822" t="s">
        <v>4593</v>
      </c>
      <c r="G150" s="822" t="s">
        <v>4594</v>
      </c>
      <c r="H150" s="831">
        <v>3</v>
      </c>
      <c r="I150" s="831">
        <v>99.99</v>
      </c>
      <c r="J150" s="822">
        <v>3</v>
      </c>
      <c r="K150" s="822">
        <v>33.33</v>
      </c>
      <c r="L150" s="831">
        <v>1</v>
      </c>
      <c r="M150" s="831">
        <v>33.33</v>
      </c>
      <c r="N150" s="822">
        <v>1</v>
      </c>
      <c r="O150" s="822">
        <v>33.33</v>
      </c>
      <c r="P150" s="831">
        <v>5</v>
      </c>
      <c r="Q150" s="831">
        <v>166.67000000000002</v>
      </c>
      <c r="R150" s="827">
        <v>5.0006000600060014</v>
      </c>
      <c r="S150" s="832">
        <v>33.334000000000003</v>
      </c>
    </row>
    <row r="151" spans="1:19" ht="14.45" customHeight="1" x14ac:dyDescent="0.2">
      <c r="A151" s="821" t="s">
        <v>4568</v>
      </c>
      <c r="B151" s="822" t="s">
        <v>4627</v>
      </c>
      <c r="C151" s="822" t="s">
        <v>595</v>
      </c>
      <c r="D151" s="822" t="s">
        <v>2053</v>
      </c>
      <c r="E151" s="822" t="s">
        <v>4570</v>
      </c>
      <c r="F151" s="822" t="s">
        <v>4597</v>
      </c>
      <c r="G151" s="822" t="s">
        <v>4598</v>
      </c>
      <c r="H151" s="831">
        <v>1</v>
      </c>
      <c r="I151" s="831">
        <v>86</v>
      </c>
      <c r="J151" s="822"/>
      <c r="K151" s="822">
        <v>86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4568</v>
      </c>
      <c r="B152" s="822" t="s">
        <v>4627</v>
      </c>
      <c r="C152" s="822" t="s">
        <v>595</v>
      </c>
      <c r="D152" s="822" t="s">
        <v>2053</v>
      </c>
      <c r="E152" s="822" t="s">
        <v>4570</v>
      </c>
      <c r="F152" s="822" t="s">
        <v>4634</v>
      </c>
      <c r="G152" s="822" t="s">
        <v>4635</v>
      </c>
      <c r="H152" s="831">
        <v>1</v>
      </c>
      <c r="I152" s="831">
        <v>32</v>
      </c>
      <c r="J152" s="822"/>
      <c r="K152" s="822">
        <v>32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4568</v>
      </c>
      <c r="B153" s="822" t="s">
        <v>4627</v>
      </c>
      <c r="C153" s="822" t="s">
        <v>595</v>
      </c>
      <c r="D153" s="822" t="s">
        <v>2053</v>
      </c>
      <c r="E153" s="822" t="s">
        <v>4570</v>
      </c>
      <c r="F153" s="822" t="s">
        <v>4642</v>
      </c>
      <c r="G153" s="822" t="s">
        <v>4643</v>
      </c>
      <c r="H153" s="831"/>
      <c r="I153" s="831"/>
      <c r="J153" s="822"/>
      <c r="K153" s="822"/>
      <c r="L153" s="831">
        <v>0</v>
      </c>
      <c r="M153" s="831">
        <v>0</v>
      </c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4568</v>
      </c>
      <c r="B154" s="822" t="s">
        <v>4627</v>
      </c>
      <c r="C154" s="822" t="s">
        <v>595</v>
      </c>
      <c r="D154" s="822" t="s">
        <v>2054</v>
      </c>
      <c r="E154" s="822" t="s">
        <v>4570</v>
      </c>
      <c r="F154" s="822" t="s">
        <v>4577</v>
      </c>
      <c r="G154" s="822" t="s">
        <v>4578</v>
      </c>
      <c r="H154" s="831"/>
      <c r="I154" s="831"/>
      <c r="J154" s="822"/>
      <c r="K154" s="822"/>
      <c r="L154" s="831">
        <v>5</v>
      </c>
      <c r="M154" s="831">
        <v>710</v>
      </c>
      <c r="N154" s="822">
        <v>1</v>
      </c>
      <c r="O154" s="822">
        <v>142</v>
      </c>
      <c r="P154" s="831"/>
      <c r="Q154" s="831"/>
      <c r="R154" s="827"/>
      <c r="S154" s="832"/>
    </row>
    <row r="155" spans="1:19" ht="14.45" customHeight="1" x14ac:dyDescent="0.2">
      <c r="A155" s="821" t="s">
        <v>4568</v>
      </c>
      <c r="B155" s="822" t="s">
        <v>4627</v>
      </c>
      <c r="C155" s="822" t="s">
        <v>595</v>
      </c>
      <c r="D155" s="822" t="s">
        <v>2058</v>
      </c>
      <c r="E155" s="822" t="s">
        <v>4570</v>
      </c>
      <c r="F155" s="822" t="s">
        <v>4628</v>
      </c>
      <c r="G155" s="822" t="s">
        <v>4629</v>
      </c>
      <c r="H155" s="831"/>
      <c r="I155" s="831"/>
      <c r="J155" s="822"/>
      <c r="K155" s="822"/>
      <c r="L155" s="831">
        <v>1</v>
      </c>
      <c r="M155" s="831">
        <v>84</v>
      </c>
      <c r="N155" s="822">
        <v>1</v>
      </c>
      <c r="O155" s="822">
        <v>84</v>
      </c>
      <c r="P155" s="831">
        <v>1</v>
      </c>
      <c r="Q155" s="831">
        <v>85</v>
      </c>
      <c r="R155" s="827">
        <v>1.0119047619047619</v>
      </c>
      <c r="S155" s="832">
        <v>85</v>
      </c>
    </row>
    <row r="156" spans="1:19" ht="14.45" customHeight="1" x14ac:dyDescent="0.2">
      <c r="A156" s="821" t="s">
        <v>4568</v>
      </c>
      <c r="B156" s="822" t="s">
        <v>4627</v>
      </c>
      <c r="C156" s="822" t="s">
        <v>595</v>
      </c>
      <c r="D156" s="822" t="s">
        <v>2058</v>
      </c>
      <c r="E156" s="822" t="s">
        <v>4570</v>
      </c>
      <c r="F156" s="822" t="s">
        <v>4630</v>
      </c>
      <c r="G156" s="822" t="s">
        <v>4631</v>
      </c>
      <c r="H156" s="831"/>
      <c r="I156" s="831"/>
      <c r="J156" s="822"/>
      <c r="K156" s="822"/>
      <c r="L156" s="831">
        <v>1</v>
      </c>
      <c r="M156" s="831">
        <v>126</v>
      </c>
      <c r="N156" s="822">
        <v>1</v>
      </c>
      <c r="O156" s="822">
        <v>126</v>
      </c>
      <c r="P156" s="831">
        <v>1</v>
      </c>
      <c r="Q156" s="831">
        <v>127</v>
      </c>
      <c r="R156" s="827">
        <v>1.0079365079365079</v>
      </c>
      <c r="S156" s="832">
        <v>127</v>
      </c>
    </row>
    <row r="157" spans="1:19" ht="14.45" customHeight="1" x14ac:dyDescent="0.2">
      <c r="A157" s="821" t="s">
        <v>4568</v>
      </c>
      <c r="B157" s="822" t="s">
        <v>4644</v>
      </c>
      <c r="C157" s="822" t="s">
        <v>607</v>
      </c>
      <c r="D157" s="822" t="s">
        <v>4559</v>
      </c>
      <c r="E157" s="822" t="s">
        <v>4613</v>
      </c>
      <c r="F157" s="822" t="s">
        <v>4614</v>
      </c>
      <c r="G157" s="822" t="s">
        <v>4615</v>
      </c>
      <c r="H157" s="831"/>
      <c r="I157" s="831"/>
      <c r="J157" s="822"/>
      <c r="K157" s="822"/>
      <c r="L157" s="831">
        <v>1</v>
      </c>
      <c r="M157" s="831">
        <v>6677.48</v>
      </c>
      <c r="N157" s="822">
        <v>1</v>
      </c>
      <c r="O157" s="822">
        <v>6677.48</v>
      </c>
      <c r="P157" s="831"/>
      <c r="Q157" s="831"/>
      <c r="R157" s="827"/>
      <c r="S157" s="832"/>
    </row>
    <row r="158" spans="1:19" ht="14.45" customHeight="1" x14ac:dyDescent="0.2">
      <c r="A158" s="821" t="s">
        <v>4568</v>
      </c>
      <c r="B158" s="822" t="s">
        <v>4644</v>
      </c>
      <c r="C158" s="822" t="s">
        <v>607</v>
      </c>
      <c r="D158" s="822" t="s">
        <v>4559</v>
      </c>
      <c r="E158" s="822" t="s">
        <v>4613</v>
      </c>
      <c r="F158" s="822" t="s">
        <v>4616</v>
      </c>
      <c r="G158" s="822" t="s">
        <v>4615</v>
      </c>
      <c r="H158" s="831">
        <v>3</v>
      </c>
      <c r="I158" s="831">
        <v>16704</v>
      </c>
      <c r="J158" s="822">
        <v>0.6</v>
      </c>
      <c r="K158" s="822">
        <v>5568</v>
      </c>
      <c r="L158" s="831">
        <v>5</v>
      </c>
      <c r="M158" s="831">
        <v>27840</v>
      </c>
      <c r="N158" s="822">
        <v>1</v>
      </c>
      <c r="O158" s="822">
        <v>5568</v>
      </c>
      <c r="P158" s="831"/>
      <c r="Q158" s="831"/>
      <c r="R158" s="827"/>
      <c r="S158" s="832"/>
    </row>
    <row r="159" spans="1:19" ht="14.45" customHeight="1" x14ac:dyDescent="0.2">
      <c r="A159" s="821" t="s">
        <v>4568</v>
      </c>
      <c r="B159" s="822" t="s">
        <v>4644</v>
      </c>
      <c r="C159" s="822" t="s">
        <v>607</v>
      </c>
      <c r="D159" s="822" t="s">
        <v>4559</v>
      </c>
      <c r="E159" s="822" t="s">
        <v>4613</v>
      </c>
      <c r="F159" s="822" t="s">
        <v>4647</v>
      </c>
      <c r="G159" s="822" t="s">
        <v>4618</v>
      </c>
      <c r="H159" s="831">
        <v>1</v>
      </c>
      <c r="I159" s="831">
        <v>4368.43</v>
      </c>
      <c r="J159" s="822"/>
      <c r="K159" s="822">
        <v>4368.43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4568</v>
      </c>
      <c r="B160" s="822" t="s">
        <v>4644</v>
      </c>
      <c r="C160" s="822" t="s">
        <v>607</v>
      </c>
      <c r="D160" s="822" t="s">
        <v>4559</v>
      </c>
      <c r="E160" s="822" t="s">
        <v>4613</v>
      </c>
      <c r="F160" s="822" t="s">
        <v>4617</v>
      </c>
      <c r="G160" s="822" t="s">
        <v>4618</v>
      </c>
      <c r="H160" s="831"/>
      <c r="I160" s="831"/>
      <c r="J160" s="822"/>
      <c r="K160" s="822"/>
      <c r="L160" s="831">
        <v>7</v>
      </c>
      <c r="M160" s="831">
        <v>17447.150000000001</v>
      </c>
      <c r="N160" s="822">
        <v>1</v>
      </c>
      <c r="O160" s="822">
        <v>2492.4500000000003</v>
      </c>
      <c r="P160" s="831"/>
      <c r="Q160" s="831"/>
      <c r="R160" s="827"/>
      <c r="S160" s="832"/>
    </row>
    <row r="161" spans="1:19" ht="14.45" customHeight="1" x14ac:dyDescent="0.2">
      <c r="A161" s="821" t="s">
        <v>4568</v>
      </c>
      <c r="B161" s="822" t="s">
        <v>4644</v>
      </c>
      <c r="C161" s="822" t="s">
        <v>607</v>
      </c>
      <c r="D161" s="822" t="s">
        <v>4559</v>
      </c>
      <c r="E161" s="822" t="s">
        <v>4570</v>
      </c>
      <c r="F161" s="822" t="s">
        <v>4648</v>
      </c>
      <c r="G161" s="822" t="s">
        <v>4649</v>
      </c>
      <c r="H161" s="831">
        <v>4</v>
      </c>
      <c r="I161" s="831">
        <v>2320</v>
      </c>
      <c r="J161" s="822">
        <v>0.30506245890861278</v>
      </c>
      <c r="K161" s="822">
        <v>580</v>
      </c>
      <c r="L161" s="831">
        <v>13</v>
      </c>
      <c r="M161" s="831">
        <v>7605</v>
      </c>
      <c r="N161" s="822">
        <v>1</v>
      </c>
      <c r="O161" s="822">
        <v>585</v>
      </c>
      <c r="P161" s="831"/>
      <c r="Q161" s="831"/>
      <c r="R161" s="827"/>
      <c r="S161" s="832"/>
    </row>
    <row r="162" spans="1:19" ht="14.45" customHeight="1" x14ac:dyDescent="0.2">
      <c r="A162" s="821" t="s">
        <v>4568</v>
      </c>
      <c r="B162" s="822" t="s">
        <v>4644</v>
      </c>
      <c r="C162" s="822" t="s">
        <v>607</v>
      </c>
      <c r="D162" s="822" t="s">
        <v>4564</v>
      </c>
      <c r="E162" s="822" t="s">
        <v>4570</v>
      </c>
      <c r="F162" s="822" t="s">
        <v>4648</v>
      </c>
      <c r="G162" s="822" t="s">
        <v>4649</v>
      </c>
      <c r="H162" s="831"/>
      <c r="I162" s="831"/>
      <c r="J162" s="822"/>
      <c r="K162" s="822"/>
      <c r="L162" s="831">
        <v>5</v>
      </c>
      <c r="M162" s="831">
        <v>2925</v>
      </c>
      <c r="N162" s="822">
        <v>1</v>
      </c>
      <c r="O162" s="822">
        <v>585</v>
      </c>
      <c r="P162" s="831"/>
      <c r="Q162" s="831"/>
      <c r="R162" s="827"/>
      <c r="S162" s="832"/>
    </row>
    <row r="163" spans="1:19" ht="14.45" customHeight="1" x14ac:dyDescent="0.2">
      <c r="A163" s="821" t="s">
        <v>4568</v>
      </c>
      <c r="B163" s="822" t="s">
        <v>4644</v>
      </c>
      <c r="C163" s="822" t="s">
        <v>607</v>
      </c>
      <c r="D163" s="822" t="s">
        <v>2067</v>
      </c>
      <c r="E163" s="822" t="s">
        <v>4613</v>
      </c>
      <c r="F163" s="822" t="s">
        <v>4645</v>
      </c>
      <c r="G163" s="822" t="s">
        <v>4646</v>
      </c>
      <c r="H163" s="831"/>
      <c r="I163" s="831"/>
      <c r="J163" s="822"/>
      <c r="K163" s="822"/>
      <c r="L163" s="831">
        <v>1</v>
      </c>
      <c r="M163" s="831">
        <v>4856.3599999999997</v>
      </c>
      <c r="N163" s="822">
        <v>1</v>
      </c>
      <c r="O163" s="822">
        <v>4856.3599999999997</v>
      </c>
      <c r="P163" s="831"/>
      <c r="Q163" s="831"/>
      <c r="R163" s="827"/>
      <c r="S163" s="832"/>
    </row>
    <row r="164" spans="1:19" ht="14.45" customHeight="1" x14ac:dyDescent="0.2">
      <c r="A164" s="821" t="s">
        <v>4568</v>
      </c>
      <c r="B164" s="822" t="s">
        <v>4644</v>
      </c>
      <c r="C164" s="822" t="s">
        <v>607</v>
      </c>
      <c r="D164" s="822" t="s">
        <v>2067</v>
      </c>
      <c r="E164" s="822" t="s">
        <v>4613</v>
      </c>
      <c r="F164" s="822" t="s">
        <v>4616</v>
      </c>
      <c r="G164" s="822" t="s">
        <v>4615</v>
      </c>
      <c r="H164" s="831"/>
      <c r="I164" s="831"/>
      <c r="J164" s="822"/>
      <c r="K164" s="822"/>
      <c r="L164" s="831">
        <v>3</v>
      </c>
      <c r="M164" s="831">
        <v>16704</v>
      </c>
      <c r="N164" s="822">
        <v>1</v>
      </c>
      <c r="O164" s="822">
        <v>5568</v>
      </c>
      <c r="P164" s="831"/>
      <c r="Q164" s="831"/>
      <c r="R164" s="827"/>
      <c r="S164" s="832"/>
    </row>
    <row r="165" spans="1:19" ht="14.45" customHeight="1" thickBot="1" x14ac:dyDescent="0.25">
      <c r="A165" s="813" t="s">
        <v>4568</v>
      </c>
      <c r="B165" s="814" t="s">
        <v>4644</v>
      </c>
      <c r="C165" s="814" t="s">
        <v>607</v>
      </c>
      <c r="D165" s="814" t="s">
        <v>2067</v>
      </c>
      <c r="E165" s="814" t="s">
        <v>4570</v>
      </c>
      <c r="F165" s="814" t="s">
        <v>4648</v>
      </c>
      <c r="G165" s="814" t="s">
        <v>4649</v>
      </c>
      <c r="H165" s="833"/>
      <c r="I165" s="833"/>
      <c r="J165" s="814"/>
      <c r="K165" s="814"/>
      <c r="L165" s="833">
        <v>5</v>
      </c>
      <c r="M165" s="833">
        <v>2925</v>
      </c>
      <c r="N165" s="814">
        <v>1</v>
      </c>
      <c r="O165" s="814">
        <v>585</v>
      </c>
      <c r="P165" s="833"/>
      <c r="Q165" s="833"/>
      <c r="R165" s="819"/>
      <c r="S16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59952C2-78F2-47F1-9703-183F95586BE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51101312</v>
      </c>
      <c r="C3" s="344">
        <f t="shared" ref="C3:R3" si="0">SUBTOTAL(9,C6:C1048576)</f>
        <v>11.924138175542137</v>
      </c>
      <c r="D3" s="344">
        <f t="shared" si="0"/>
        <v>60037146</v>
      </c>
      <c r="E3" s="344">
        <f t="shared" si="0"/>
        <v>21</v>
      </c>
      <c r="F3" s="344">
        <f t="shared" si="0"/>
        <v>46105675.329999998</v>
      </c>
      <c r="G3" s="347">
        <f>IF(D3&lt;&gt;0,F3/D3,"")</f>
        <v>0.76795248278457473</v>
      </c>
      <c r="H3" s="343">
        <f t="shared" si="0"/>
        <v>24321188.429999989</v>
      </c>
      <c r="I3" s="344">
        <f t="shared" si="0"/>
        <v>11.29380048604429</v>
      </c>
      <c r="J3" s="344">
        <f t="shared" si="0"/>
        <v>24998521.839999948</v>
      </c>
      <c r="K3" s="344">
        <f t="shared" si="0"/>
        <v>10</v>
      </c>
      <c r="L3" s="344">
        <f t="shared" si="0"/>
        <v>19002034.899999995</v>
      </c>
      <c r="M3" s="345">
        <f>IF(J3&lt;&gt;0,L3/J3,"")</f>
        <v>0.76012633953400321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4652</v>
      </c>
      <c r="B6" s="863">
        <v>25561</v>
      </c>
      <c r="C6" s="807">
        <v>1.4001424189307625</v>
      </c>
      <c r="D6" s="863">
        <v>18256</v>
      </c>
      <c r="E6" s="807">
        <v>1</v>
      </c>
      <c r="F6" s="863">
        <v>12291</v>
      </c>
      <c r="G6" s="812">
        <v>0.6732581069237511</v>
      </c>
      <c r="H6" s="863">
        <v>30561.96</v>
      </c>
      <c r="I6" s="807">
        <v>1.7156647662332121</v>
      </c>
      <c r="J6" s="863">
        <v>17813.48</v>
      </c>
      <c r="K6" s="807">
        <v>1</v>
      </c>
      <c r="L6" s="863">
        <v>9696.2799999999988</v>
      </c>
      <c r="M6" s="812">
        <v>0.5443226141102131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4653</v>
      </c>
      <c r="B7" s="865">
        <v>6810</v>
      </c>
      <c r="C7" s="822">
        <v>0.31488417256207518</v>
      </c>
      <c r="D7" s="865">
        <v>21627</v>
      </c>
      <c r="E7" s="822">
        <v>1</v>
      </c>
      <c r="F7" s="865">
        <v>31696</v>
      </c>
      <c r="G7" s="827">
        <v>1.4655754381097701</v>
      </c>
      <c r="H7" s="865">
        <v>31778.58</v>
      </c>
      <c r="I7" s="822">
        <v>0.65498172131858778</v>
      </c>
      <c r="J7" s="865">
        <v>48518.270000000004</v>
      </c>
      <c r="K7" s="822">
        <v>1</v>
      </c>
      <c r="L7" s="865">
        <v>32391.98</v>
      </c>
      <c r="M7" s="827">
        <v>0.66762438149587766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4654</v>
      </c>
      <c r="B8" s="865">
        <v>5024</v>
      </c>
      <c r="C8" s="822">
        <v>0.52563297761037875</v>
      </c>
      <c r="D8" s="865">
        <v>9558</v>
      </c>
      <c r="E8" s="822">
        <v>1</v>
      </c>
      <c r="F8" s="865">
        <v>5736</v>
      </c>
      <c r="G8" s="827">
        <v>0.6001255492780917</v>
      </c>
      <c r="H8" s="865">
        <v>17723.39</v>
      </c>
      <c r="I8" s="822">
        <v>3.1830801005747125</v>
      </c>
      <c r="J8" s="865">
        <v>5568</v>
      </c>
      <c r="K8" s="822">
        <v>1</v>
      </c>
      <c r="L8" s="865">
        <v>10026.959999999999</v>
      </c>
      <c r="M8" s="827">
        <v>1.8008189655172413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4655</v>
      </c>
      <c r="B9" s="865">
        <v>19266</v>
      </c>
      <c r="C9" s="822">
        <v>0.4698909782688227</v>
      </c>
      <c r="D9" s="865">
        <v>41001</v>
      </c>
      <c r="E9" s="822">
        <v>1</v>
      </c>
      <c r="F9" s="865">
        <v>35072</v>
      </c>
      <c r="G9" s="827">
        <v>0.85539377088363699</v>
      </c>
      <c r="H9" s="865">
        <v>142230.62999999998</v>
      </c>
      <c r="I9" s="822">
        <v>2.2584198530469557</v>
      </c>
      <c r="J9" s="865">
        <v>62977.939999999988</v>
      </c>
      <c r="K9" s="822">
        <v>1</v>
      </c>
      <c r="L9" s="865">
        <v>78315.310000000012</v>
      </c>
      <c r="M9" s="827">
        <v>1.2435355935745125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4656</v>
      </c>
      <c r="B10" s="865"/>
      <c r="C10" s="822"/>
      <c r="D10" s="865">
        <v>1763</v>
      </c>
      <c r="E10" s="822">
        <v>1</v>
      </c>
      <c r="F10" s="865">
        <v>3376</v>
      </c>
      <c r="G10" s="827">
        <v>1.914917753828701</v>
      </c>
      <c r="H10" s="865"/>
      <c r="I10" s="822"/>
      <c r="J10" s="865"/>
      <c r="K10" s="822"/>
      <c r="L10" s="865">
        <v>2377.65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4657</v>
      </c>
      <c r="B11" s="865">
        <v>127</v>
      </c>
      <c r="C11" s="822">
        <v>0.2170940170940171</v>
      </c>
      <c r="D11" s="865">
        <v>585</v>
      </c>
      <c r="E11" s="822">
        <v>1</v>
      </c>
      <c r="F11" s="865">
        <v>8260</v>
      </c>
      <c r="G11" s="827">
        <v>14.119658119658119</v>
      </c>
      <c r="H11" s="865"/>
      <c r="I11" s="822"/>
      <c r="J11" s="865">
        <v>5884.89</v>
      </c>
      <c r="K11" s="822">
        <v>1</v>
      </c>
      <c r="L11" s="865">
        <v>19550.609999999997</v>
      </c>
      <c r="M11" s="827">
        <v>3.3221708477133807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4658</v>
      </c>
      <c r="B12" s="865">
        <v>25161</v>
      </c>
      <c r="C12" s="822">
        <v>1.5638635092299087</v>
      </c>
      <c r="D12" s="865">
        <v>16089</v>
      </c>
      <c r="E12" s="822">
        <v>1</v>
      </c>
      <c r="F12" s="865">
        <v>34624</v>
      </c>
      <c r="G12" s="827">
        <v>2.1520293368139725</v>
      </c>
      <c r="H12" s="865"/>
      <c r="I12" s="822"/>
      <c r="J12" s="865">
        <v>12748.48</v>
      </c>
      <c r="K12" s="822">
        <v>1</v>
      </c>
      <c r="L12" s="865">
        <v>53714.570000000007</v>
      </c>
      <c r="M12" s="827">
        <v>4.2134097555159524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4659</v>
      </c>
      <c r="B13" s="865">
        <v>972</v>
      </c>
      <c r="C13" s="822">
        <v>0.41256366723259763</v>
      </c>
      <c r="D13" s="865">
        <v>2356</v>
      </c>
      <c r="E13" s="822">
        <v>1</v>
      </c>
      <c r="F13" s="865">
        <v>2360</v>
      </c>
      <c r="G13" s="827">
        <v>1.0016977928692699</v>
      </c>
      <c r="H13" s="865"/>
      <c r="I13" s="822"/>
      <c r="J13" s="865"/>
      <c r="K13" s="822"/>
      <c r="L13" s="865">
        <v>4628.1000000000004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4660</v>
      </c>
      <c r="B14" s="865"/>
      <c r="C14" s="822"/>
      <c r="D14" s="865">
        <v>1178</v>
      </c>
      <c r="E14" s="822">
        <v>1</v>
      </c>
      <c r="F14" s="865">
        <v>4720</v>
      </c>
      <c r="G14" s="827">
        <v>4.0067911714770794</v>
      </c>
      <c r="H14" s="865"/>
      <c r="I14" s="822"/>
      <c r="J14" s="865"/>
      <c r="K14" s="822"/>
      <c r="L14" s="865">
        <v>9712.7199999999993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4661</v>
      </c>
      <c r="B15" s="865"/>
      <c r="C15" s="822"/>
      <c r="D15" s="865">
        <v>4704</v>
      </c>
      <c r="E15" s="822">
        <v>1</v>
      </c>
      <c r="F15" s="865">
        <v>25960</v>
      </c>
      <c r="G15" s="827">
        <v>5.5187074829931975</v>
      </c>
      <c r="H15" s="865"/>
      <c r="I15" s="822"/>
      <c r="J15" s="865"/>
      <c r="K15" s="822"/>
      <c r="L15" s="865">
        <v>39169.929999999993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4662</v>
      </c>
      <c r="B16" s="865"/>
      <c r="C16" s="822"/>
      <c r="D16" s="865"/>
      <c r="E16" s="822"/>
      <c r="F16" s="865">
        <v>4720</v>
      </c>
      <c r="G16" s="827"/>
      <c r="H16" s="865"/>
      <c r="I16" s="822"/>
      <c r="J16" s="865"/>
      <c r="K16" s="822"/>
      <c r="L16" s="865">
        <v>11862.11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4663</v>
      </c>
      <c r="B17" s="865"/>
      <c r="C17" s="822"/>
      <c r="D17" s="865">
        <v>1178</v>
      </c>
      <c r="E17" s="822">
        <v>1</v>
      </c>
      <c r="F17" s="865">
        <v>5900</v>
      </c>
      <c r="G17" s="827">
        <v>5.0084889643463502</v>
      </c>
      <c r="H17" s="865"/>
      <c r="I17" s="822"/>
      <c r="J17" s="865"/>
      <c r="K17" s="822"/>
      <c r="L17" s="865">
        <v>11761.050000000001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4664</v>
      </c>
      <c r="B18" s="865">
        <v>3376</v>
      </c>
      <c r="C18" s="822">
        <v>0.358843537414966</v>
      </c>
      <c r="D18" s="865">
        <v>9408</v>
      </c>
      <c r="E18" s="822">
        <v>1</v>
      </c>
      <c r="F18" s="865">
        <v>24780</v>
      </c>
      <c r="G18" s="827">
        <v>2.6339285714285716</v>
      </c>
      <c r="H18" s="865"/>
      <c r="I18" s="822"/>
      <c r="J18" s="865">
        <v>17285.240000000002</v>
      </c>
      <c r="K18" s="822">
        <v>1</v>
      </c>
      <c r="L18" s="865">
        <v>60542.30000000001</v>
      </c>
      <c r="M18" s="827">
        <v>3.5025432102765137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4665</v>
      </c>
      <c r="B19" s="865">
        <v>1010</v>
      </c>
      <c r="C19" s="822">
        <v>0.21814254859611232</v>
      </c>
      <c r="D19" s="865">
        <v>4630</v>
      </c>
      <c r="E19" s="822">
        <v>1</v>
      </c>
      <c r="F19" s="865">
        <v>5863</v>
      </c>
      <c r="G19" s="827">
        <v>1.2663066954643629</v>
      </c>
      <c r="H19" s="865"/>
      <c r="I19" s="822"/>
      <c r="J19" s="865"/>
      <c r="K19" s="822"/>
      <c r="L19" s="865">
        <v>11284.4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4666</v>
      </c>
      <c r="B20" s="865">
        <v>580</v>
      </c>
      <c r="C20" s="822"/>
      <c r="D20" s="865"/>
      <c r="E20" s="822"/>
      <c r="F20" s="865">
        <v>2360</v>
      </c>
      <c r="G20" s="827"/>
      <c r="H20" s="865">
        <v>6677.48</v>
      </c>
      <c r="I20" s="822"/>
      <c r="J20" s="865"/>
      <c r="K20" s="822"/>
      <c r="L20" s="865">
        <v>4628.1000000000004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4667</v>
      </c>
      <c r="B21" s="865">
        <v>5360</v>
      </c>
      <c r="C21" s="822">
        <v>0.1938727529207509</v>
      </c>
      <c r="D21" s="865">
        <v>27647</v>
      </c>
      <c r="E21" s="822">
        <v>1</v>
      </c>
      <c r="F21" s="865">
        <v>49560</v>
      </c>
      <c r="G21" s="827">
        <v>1.7925995587224655</v>
      </c>
      <c r="H21" s="865">
        <v>39995.39</v>
      </c>
      <c r="I21" s="822">
        <v>0.83071175486692239</v>
      </c>
      <c r="J21" s="865">
        <v>48145.929999999993</v>
      </c>
      <c r="K21" s="822">
        <v>1</v>
      </c>
      <c r="L21" s="865">
        <v>196891.07999999996</v>
      </c>
      <c r="M21" s="827">
        <v>4.0894646754149306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4668</v>
      </c>
      <c r="B22" s="865">
        <v>7540</v>
      </c>
      <c r="C22" s="822">
        <v>0.80212765957446808</v>
      </c>
      <c r="D22" s="865">
        <v>9400</v>
      </c>
      <c r="E22" s="822">
        <v>1</v>
      </c>
      <c r="F22" s="865">
        <v>15340</v>
      </c>
      <c r="G22" s="827">
        <v>1.6319148936170214</v>
      </c>
      <c r="H22" s="865">
        <v>77327.7</v>
      </c>
      <c r="I22" s="822">
        <v>1.6828745823972571</v>
      </c>
      <c r="J22" s="865">
        <v>45949.76999999999</v>
      </c>
      <c r="K22" s="822">
        <v>1</v>
      </c>
      <c r="L22" s="865">
        <v>43845.81</v>
      </c>
      <c r="M22" s="827">
        <v>0.95421174034168199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4669</v>
      </c>
      <c r="B23" s="865"/>
      <c r="C23" s="822"/>
      <c r="D23" s="865">
        <v>3032</v>
      </c>
      <c r="E23" s="822">
        <v>1</v>
      </c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4670</v>
      </c>
      <c r="B24" s="865">
        <v>9081</v>
      </c>
      <c r="C24" s="822">
        <v>2.5812961910176235</v>
      </c>
      <c r="D24" s="865">
        <v>3518</v>
      </c>
      <c r="E24" s="822">
        <v>1</v>
      </c>
      <c r="F24" s="865">
        <v>22420</v>
      </c>
      <c r="G24" s="827">
        <v>6.3729391699829447</v>
      </c>
      <c r="H24" s="865"/>
      <c r="I24" s="822"/>
      <c r="J24" s="865"/>
      <c r="K24" s="822"/>
      <c r="L24" s="865">
        <v>19808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4671</v>
      </c>
      <c r="B25" s="865">
        <v>3760</v>
      </c>
      <c r="C25" s="822">
        <v>1.2372490950970714</v>
      </c>
      <c r="D25" s="865">
        <v>3039</v>
      </c>
      <c r="E25" s="822">
        <v>1</v>
      </c>
      <c r="F25" s="865">
        <v>2360</v>
      </c>
      <c r="G25" s="827">
        <v>0.77657124053965121</v>
      </c>
      <c r="H25" s="865">
        <v>18922.96</v>
      </c>
      <c r="I25" s="822"/>
      <c r="J25" s="865"/>
      <c r="K25" s="822"/>
      <c r="L25" s="865">
        <v>4755.3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4672</v>
      </c>
      <c r="B26" s="865"/>
      <c r="C26" s="822"/>
      <c r="D26" s="865">
        <v>5246</v>
      </c>
      <c r="E26" s="822">
        <v>1</v>
      </c>
      <c r="F26" s="865">
        <v>22256</v>
      </c>
      <c r="G26" s="827">
        <v>4.2424704536789939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2040</v>
      </c>
      <c r="B27" s="865">
        <v>50983494</v>
      </c>
      <c r="C27" s="822">
        <v>0.85188960828729854</v>
      </c>
      <c r="D27" s="865">
        <v>59847536</v>
      </c>
      <c r="E27" s="822">
        <v>1</v>
      </c>
      <c r="F27" s="865">
        <v>45767305.329999998</v>
      </c>
      <c r="G27" s="827">
        <v>0.76473165628740336</v>
      </c>
      <c r="H27" s="865">
        <v>23943828.339999989</v>
      </c>
      <c r="I27" s="822">
        <v>0.96806770760664218</v>
      </c>
      <c r="J27" s="865">
        <v>24733629.839999948</v>
      </c>
      <c r="K27" s="822">
        <v>1</v>
      </c>
      <c r="L27" s="865">
        <v>18337743.139999993</v>
      </c>
      <c r="M27" s="827">
        <v>0.74140929813478729</v>
      </c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4673</v>
      </c>
      <c r="B28" s="867">
        <v>4190</v>
      </c>
      <c r="C28" s="814">
        <v>0.7766450417052827</v>
      </c>
      <c r="D28" s="867">
        <v>5395</v>
      </c>
      <c r="E28" s="814">
        <v>1</v>
      </c>
      <c r="F28" s="867">
        <v>18716</v>
      </c>
      <c r="G28" s="819">
        <v>3.4691380908248379</v>
      </c>
      <c r="H28" s="867">
        <v>12142</v>
      </c>
      <c r="I28" s="814"/>
      <c r="J28" s="867"/>
      <c r="K28" s="814"/>
      <c r="L28" s="867">
        <v>39329.5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2A7A931-3272-41A8-9797-5A59DB70C26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5411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30530.35</v>
      </c>
      <c r="G3" s="208">
        <f t="shared" si="0"/>
        <v>75422500.430000007</v>
      </c>
      <c r="H3" s="208"/>
      <c r="I3" s="208"/>
      <c r="J3" s="208">
        <f t="shared" si="0"/>
        <v>33560.149999999994</v>
      </c>
      <c r="K3" s="208">
        <f t="shared" si="0"/>
        <v>85035667.840000033</v>
      </c>
      <c r="L3" s="208"/>
      <c r="M3" s="208"/>
      <c r="N3" s="208">
        <f t="shared" si="0"/>
        <v>28235.399999999994</v>
      </c>
      <c r="O3" s="208">
        <f t="shared" si="0"/>
        <v>65107710.229999989</v>
      </c>
      <c r="P3" s="79">
        <f>IF(K3=0,0,O3/K3)</f>
        <v>0.7656517774694761</v>
      </c>
      <c r="Q3" s="209">
        <f>IF(N3=0,0,O3/N3)</f>
        <v>2305.8894235604953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4674</v>
      </c>
      <c r="B6" s="807" t="s">
        <v>4569</v>
      </c>
      <c r="C6" s="807" t="s">
        <v>4613</v>
      </c>
      <c r="D6" s="807" t="s">
        <v>4675</v>
      </c>
      <c r="E6" s="807" t="s">
        <v>4676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4940.9799999999996</v>
      </c>
      <c r="P6" s="812"/>
      <c r="Q6" s="830">
        <v>4940.9799999999996</v>
      </c>
    </row>
    <row r="7" spans="1:17" ht="14.45" customHeight="1" x14ac:dyDescent="0.2">
      <c r="A7" s="821" t="s">
        <v>4674</v>
      </c>
      <c r="B7" s="822" t="s">
        <v>4569</v>
      </c>
      <c r="C7" s="822" t="s">
        <v>4613</v>
      </c>
      <c r="D7" s="822" t="s">
        <v>4619</v>
      </c>
      <c r="E7" s="822" t="s">
        <v>4620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4755.3</v>
      </c>
      <c r="P7" s="827"/>
      <c r="Q7" s="832">
        <v>2377.65</v>
      </c>
    </row>
    <row r="8" spans="1:17" ht="14.45" customHeight="1" x14ac:dyDescent="0.2">
      <c r="A8" s="821" t="s">
        <v>4674</v>
      </c>
      <c r="B8" s="822" t="s">
        <v>4569</v>
      </c>
      <c r="C8" s="822" t="s">
        <v>4570</v>
      </c>
      <c r="D8" s="822" t="s">
        <v>4583</v>
      </c>
      <c r="E8" s="822" t="s">
        <v>4584</v>
      </c>
      <c r="F8" s="831">
        <v>15</v>
      </c>
      <c r="G8" s="831">
        <v>15150</v>
      </c>
      <c r="H8" s="831">
        <v>1.4955577492596248</v>
      </c>
      <c r="I8" s="831">
        <v>1010</v>
      </c>
      <c r="J8" s="831">
        <v>10</v>
      </c>
      <c r="K8" s="831">
        <v>10130</v>
      </c>
      <c r="L8" s="831">
        <v>1</v>
      </c>
      <c r="M8" s="831">
        <v>1013</v>
      </c>
      <c r="N8" s="831">
        <v>5</v>
      </c>
      <c r="O8" s="831">
        <v>5080</v>
      </c>
      <c r="P8" s="827">
        <v>0.50148075024679173</v>
      </c>
      <c r="Q8" s="832">
        <v>1016</v>
      </c>
    </row>
    <row r="9" spans="1:17" ht="14.45" customHeight="1" x14ac:dyDescent="0.2">
      <c r="A9" s="821" t="s">
        <v>4674</v>
      </c>
      <c r="B9" s="822" t="s">
        <v>4569</v>
      </c>
      <c r="C9" s="822" t="s">
        <v>4570</v>
      </c>
      <c r="D9" s="822" t="s">
        <v>4599</v>
      </c>
      <c r="E9" s="822" t="s">
        <v>4600</v>
      </c>
      <c r="F9" s="831">
        <v>3</v>
      </c>
      <c r="G9" s="831">
        <v>6048</v>
      </c>
      <c r="H9" s="831">
        <v>2.9955423476968797</v>
      </c>
      <c r="I9" s="831">
        <v>2016</v>
      </c>
      <c r="J9" s="831">
        <v>1</v>
      </c>
      <c r="K9" s="831">
        <v>2019</v>
      </c>
      <c r="L9" s="831">
        <v>1</v>
      </c>
      <c r="M9" s="831">
        <v>2019</v>
      </c>
      <c r="N9" s="831">
        <v>1</v>
      </c>
      <c r="O9" s="831">
        <v>2022</v>
      </c>
      <c r="P9" s="827">
        <v>1.0014858841010401</v>
      </c>
      <c r="Q9" s="832">
        <v>2022</v>
      </c>
    </row>
    <row r="10" spans="1:17" ht="14.45" customHeight="1" x14ac:dyDescent="0.2">
      <c r="A10" s="821" t="s">
        <v>4674</v>
      </c>
      <c r="B10" s="822" t="s">
        <v>4569</v>
      </c>
      <c r="C10" s="822" t="s">
        <v>4570</v>
      </c>
      <c r="D10" s="822" t="s">
        <v>4601</v>
      </c>
      <c r="E10" s="822" t="s">
        <v>4602</v>
      </c>
      <c r="F10" s="831">
        <v>2</v>
      </c>
      <c r="G10" s="831">
        <v>710</v>
      </c>
      <c r="H10" s="831">
        <v>1.9832402234636872</v>
      </c>
      <c r="I10" s="831">
        <v>355</v>
      </c>
      <c r="J10" s="831">
        <v>1</v>
      </c>
      <c r="K10" s="831">
        <v>358</v>
      </c>
      <c r="L10" s="831">
        <v>1</v>
      </c>
      <c r="M10" s="831">
        <v>358</v>
      </c>
      <c r="N10" s="831"/>
      <c r="O10" s="831"/>
      <c r="P10" s="827"/>
      <c r="Q10" s="832"/>
    </row>
    <row r="11" spans="1:17" ht="14.45" customHeight="1" x14ac:dyDescent="0.2">
      <c r="A11" s="821" t="s">
        <v>4674</v>
      </c>
      <c r="B11" s="822" t="s">
        <v>4569</v>
      </c>
      <c r="C11" s="822" t="s">
        <v>4570</v>
      </c>
      <c r="D11" s="822" t="s">
        <v>4625</v>
      </c>
      <c r="E11" s="822" t="s">
        <v>4626</v>
      </c>
      <c r="F11" s="831"/>
      <c r="G11" s="831"/>
      <c r="H11" s="831"/>
      <c r="I11" s="831"/>
      <c r="J11" s="831">
        <v>2</v>
      </c>
      <c r="K11" s="831">
        <v>2356</v>
      </c>
      <c r="L11" s="831">
        <v>1</v>
      </c>
      <c r="M11" s="831">
        <v>1178</v>
      </c>
      <c r="N11" s="831">
        <v>3</v>
      </c>
      <c r="O11" s="831">
        <v>3540</v>
      </c>
      <c r="P11" s="827">
        <v>1.502546689303905</v>
      </c>
      <c r="Q11" s="832">
        <v>1180</v>
      </c>
    </row>
    <row r="12" spans="1:17" ht="14.45" customHeight="1" x14ac:dyDescent="0.2">
      <c r="A12" s="821" t="s">
        <v>4674</v>
      </c>
      <c r="B12" s="822" t="s">
        <v>4627</v>
      </c>
      <c r="C12" s="822" t="s">
        <v>4570</v>
      </c>
      <c r="D12" s="822" t="s">
        <v>4630</v>
      </c>
      <c r="E12" s="822" t="s">
        <v>4631</v>
      </c>
      <c r="F12" s="831">
        <v>1</v>
      </c>
      <c r="G12" s="831">
        <v>127</v>
      </c>
      <c r="H12" s="831">
        <v>0.33597883597883599</v>
      </c>
      <c r="I12" s="831">
        <v>127</v>
      </c>
      <c r="J12" s="831">
        <v>3</v>
      </c>
      <c r="K12" s="831">
        <v>378</v>
      </c>
      <c r="L12" s="831">
        <v>1</v>
      </c>
      <c r="M12" s="831">
        <v>126</v>
      </c>
      <c r="N12" s="831">
        <v>3</v>
      </c>
      <c r="O12" s="831">
        <v>381</v>
      </c>
      <c r="P12" s="827">
        <v>1.0079365079365079</v>
      </c>
      <c r="Q12" s="832">
        <v>127</v>
      </c>
    </row>
    <row r="13" spans="1:17" ht="14.45" customHeight="1" x14ac:dyDescent="0.2">
      <c r="A13" s="821" t="s">
        <v>4674</v>
      </c>
      <c r="B13" s="822" t="s">
        <v>4627</v>
      </c>
      <c r="C13" s="822" t="s">
        <v>4570</v>
      </c>
      <c r="D13" s="822" t="s">
        <v>4640</v>
      </c>
      <c r="E13" s="822" t="s">
        <v>4641</v>
      </c>
      <c r="F13" s="831">
        <v>1</v>
      </c>
      <c r="G13" s="831">
        <v>374</v>
      </c>
      <c r="H13" s="831">
        <v>0.49734042553191488</v>
      </c>
      <c r="I13" s="831">
        <v>374</v>
      </c>
      <c r="J13" s="831">
        <v>2</v>
      </c>
      <c r="K13" s="831">
        <v>752</v>
      </c>
      <c r="L13" s="831">
        <v>1</v>
      </c>
      <c r="M13" s="831">
        <v>376</v>
      </c>
      <c r="N13" s="831">
        <v>2</v>
      </c>
      <c r="O13" s="831">
        <v>758</v>
      </c>
      <c r="P13" s="827">
        <v>1.0079787234042554</v>
      </c>
      <c r="Q13" s="832">
        <v>379</v>
      </c>
    </row>
    <row r="14" spans="1:17" ht="14.45" customHeight="1" x14ac:dyDescent="0.2">
      <c r="A14" s="821" t="s">
        <v>4674</v>
      </c>
      <c r="B14" s="822" t="s">
        <v>4627</v>
      </c>
      <c r="C14" s="822" t="s">
        <v>4570</v>
      </c>
      <c r="D14" s="822" t="s">
        <v>4642</v>
      </c>
      <c r="E14" s="822" t="s">
        <v>4643</v>
      </c>
      <c r="F14" s="831">
        <v>1</v>
      </c>
      <c r="G14" s="831">
        <v>252</v>
      </c>
      <c r="H14" s="831">
        <v>0.49606299212598426</v>
      </c>
      <c r="I14" s="831">
        <v>252</v>
      </c>
      <c r="J14" s="831">
        <v>2</v>
      </c>
      <c r="K14" s="831">
        <v>508</v>
      </c>
      <c r="L14" s="831">
        <v>1</v>
      </c>
      <c r="M14" s="831">
        <v>254</v>
      </c>
      <c r="N14" s="831">
        <v>2</v>
      </c>
      <c r="O14" s="831">
        <v>510</v>
      </c>
      <c r="P14" s="827">
        <v>1.0039370078740157</v>
      </c>
      <c r="Q14" s="832">
        <v>255</v>
      </c>
    </row>
    <row r="15" spans="1:17" ht="14.45" customHeight="1" x14ac:dyDescent="0.2">
      <c r="A15" s="821" t="s">
        <v>4674</v>
      </c>
      <c r="B15" s="822" t="s">
        <v>4644</v>
      </c>
      <c r="C15" s="822" t="s">
        <v>4613</v>
      </c>
      <c r="D15" s="822" t="s">
        <v>4614</v>
      </c>
      <c r="E15" s="822" t="s">
        <v>4615</v>
      </c>
      <c r="F15" s="831">
        <v>2</v>
      </c>
      <c r="G15" s="831">
        <v>13354.96</v>
      </c>
      <c r="H15" s="831">
        <v>2</v>
      </c>
      <c r="I15" s="831">
        <v>6677.48</v>
      </c>
      <c r="J15" s="831">
        <v>1</v>
      </c>
      <c r="K15" s="831">
        <v>6677.48</v>
      </c>
      <c r="L15" s="831">
        <v>1</v>
      </c>
      <c r="M15" s="831">
        <v>6677.48</v>
      </c>
      <c r="N15" s="831"/>
      <c r="O15" s="831"/>
      <c r="P15" s="827"/>
      <c r="Q15" s="832"/>
    </row>
    <row r="16" spans="1:17" ht="14.45" customHeight="1" x14ac:dyDescent="0.2">
      <c r="A16" s="821" t="s">
        <v>4674</v>
      </c>
      <c r="B16" s="822" t="s">
        <v>4644</v>
      </c>
      <c r="C16" s="822" t="s">
        <v>4613</v>
      </c>
      <c r="D16" s="822" t="s">
        <v>4616</v>
      </c>
      <c r="E16" s="822" t="s">
        <v>4615</v>
      </c>
      <c r="F16" s="831">
        <v>2</v>
      </c>
      <c r="G16" s="831">
        <v>11136</v>
      </c>
      <c r="H16" s="831">
        <v>1</v>
      </c>
      <c r="I16" s="831">
        <v>5568</v>
      </c>
      <c r="J16" s="831">
        <v>2</v>
      </c>
      <c r="K16" s="831">
        <v>11136</v>
      </c>
      <c r="L16" s="831">
        <v>1</v>
      </c>
      <c r="M16" s="831">
        <v>5568</v>
      </c>
      <c r="N16" s="831"/>
      <c r="O16" s="831"/>
      <c r="P16" s="827"/>
      <c r="Q16" s="832"/>
    </row>
    <row r="17" spans="1:17" ht="14.45" customHeight="1" x14ac:dyDescent="0.2">
      <c r="A17" s="821" t="s">
        <v>4674</v>
      </c>
      <c r="B17" s="822" t="s">
        <v>4644</v>
      </c>
      <c r="C17" s="822" t="s">
        <v>4613</v>
      </c>
      <c r="D17" s="822" t="s">
        <v>4677</v>
      </c>
      <c r="E17" s="822" t="s">
        <v>4615</v>
      </c>
      <c r="F17" s="831">
        <v>1</v>
      </c>
      <c r="G17" s="831">
        <v>6071</v>
      </c>
      <c r="H17" s="831"/>
      <c r="I17" s="831">
        <v>6071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4674</v>
      </c>
      <c r="B18" s="822" t="s">
        <v>4644</v>
      </c>
      <c r="C18" s="822" t="s">
        <v>4570</v>
      </c>
      <c r="D18" s="822" t="s">
        <v>4648</v>
      </c>
      <c r="E18" s="822" t="s">
        <v>4649</v>
      </c>
      <c r="F18" s="831">
        <v>5</v>
      </c>
      <c r="G18" s="831">
        <v>2900</v>
      </c>
      <c r="H18" s="831">
        <v>1.6524216524216524</v>
      </c>
      <c r="I18" s="831">
        <v>580</v>
      </c>
      <c r="J18" s="831">
        <v>3</v>
      </c>
      <c r="K18" s="831">
        <v>1755</v>
      </c>
      <c r="L18" s="831">
        <v>1</v>
      </c>
      <c r="M18" s="831">
        <v>585</v>
      </c>
      <c r="N18" s="831"/>
      <c r="O18" s="831"/>
      <c r="P18" s="827"/>
      <c r="Q18" s="832"/>
    </row>
    <row r="19" spans="1:17" ht="14.45" customHeight="1" x14ac:dyDescent="0.2">
      <c r="A19" s="821" t="s">
        <v>4678</v>
      </c>
      <c r="B19" s="822" t="s">
        <v>4569</v>
      </c>
      <c r="C19" s="822" t="s">
        <v>4613</v>
      </c>
      <c r="D19" s="822" t="s">
        <v>4645</v>
      </c>
      <c r="E19" s="822" t="s">
        <v>4646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4856.3599999999997</v>
      </c>
      <c r="P19" s="827"/>
      <c r="Q19" s="832">
        <v>4856.3599999999997</v>
      </c>
    </row>
    <row r="20" spans="1:17" ht="14.45" customHeight="1" x14ac:dyDescent="0.2">
      <c r="A20" s="821" t="s">
        <v>4678</v>
      </c>
      <c r="B20" s="822" t="s">
        <v>4569</v>
      </c>
      <c r="C20" s="822" t="s">
        <v>4613</v>
      </c>
      <c r="D20" s="822" t="s">
        <v>4675</v>
      </c>
      <c r="E20" s="822" t="s">
        <v>4676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3776.6</v>
      </c>
      <c r="P20" s="827"/>
      <c r="Q20" s="832">
        <v>3776.6</v>
      </c>
    </row>
    <row r="21" spans="1:17" ht="14.45" customHeight="1" x14ac:dyDescent="0.2">
      <c r="A21" s="821" t="s">
        <v>4678</v>
      </c>
      <c r="B21" s="822" t="s">
        <v>4569</v>
      </c>
      <c r="C21" s="822" t="s">
        <v>4613</v>
      </c>
      <c r="D21" s="822" t="s">
        <v>4614</v>
      </c>
      <c r="E21" s="822" t="s">
        <v>4615</v>
      </c>
      <c r="F21" s="831"/>
      <c r="G21" s="831"/>
      <c r="H21" s="831"/>
      <c r="I21" s="831"/>
      <c r="J21" s="831">
        <v>1</v>
      </c>
      <c r="K21" s="831">
        <v>6677.48</v>
      </c>
      <c r="L21" s="831">
        <v>1</v>
      </c>
      <c r="M21" s="831">
        <v>6677.48</v>
      </c>
      <c r="N21" s="831">
        <v>1</v>
      </c>
      <c r="O21" s="831">
        <v>6677.48</v>
      </c>
      <c r="P21" s="827">
        <v>1</v>
      </c>
      <c r="Q21" s="832">
        <v>6677.48</v>
      </c>
    </row>
    <row r="22" spans="1:17" ht="14.45" customHeight="1" x14ac:dyDescent="0.2">
      <c r="A22" s="821" t="s">
        <v>4678</v>
      </c>
      <c r="B22" s="822" t="s">
        <v>4569</v>
      </c>
      <c r="C22" s="822" t="s">
        <v>4613</v>
      </c>
      <c r="D22" s="822" t="s">
        <v>4616</v>
      </c>
      <c r="E22" s="822" t="s">
        <v>4615</v>
      </c>
      <c r="F22" s="831"/>
      <c r="G22" s="831"/>
      <c r="H22" s="831"/>
      <c r="I22" s="831"/>
      <c r="J22" s="831">
        <v>1</v>
      </c>
      <c r="K22" s="831">
        <v>5568</v>
      </c>
      <c r="L22" s="831">
        <v>1</v>
      </c>
      <c r="M22" s="831">
        <v>5568</v>
      </c>
      <c r="N22" s="831">
        <v>2</v>
      </c>
      <c r="O22" s="831">
        <v>9066.1</v>
      </c>
      <c r="P22" s="827">
        <v>1.6282507183908046</v>
      </c>
      <c r="Q22" s="832">
        <v>4533.05</v>
      </c>
    </row>
    <row r="23" spans="1:17" ht="14.45" customHeight="1" x14ac:dyDescent="0.2">
      <c r="A23" s="821" t="s">
        <v>4678</v>
      </c>
      <c r="B23" s="822" t="s">
        <v>4569</v>
      </c>
      <c r="C23" s="822" t="s">
        <v>4613</v>
      </c>
      <c r="D23" s="822" t="s">
        <v>4617</v>
      </c>
      <c r="E23" s="822" t="s">
        <v>4618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2250.4499999999998</v>
      </c>
      <c r="P23" s="827"/>
      <c r="Q23" s="832">
        <v>2250.4499999999998</v>
      </c>
    </row>
    <row r="24" spans="1:17" ht="14.45" customHeight="1" x14ac:dyDescent="0.2">
      <c r="A24" s="821" t="s">
        <v>4678</v>
      </c>
      <c r="B24" s="822" t="s">
        <v>4569</v>
      </c>
      <c r="C24" s="822" t="s">
        <v>4613</v>
      </c>
      <c r="D24" s="822" t="s">
        <v>4619</v>
      </c>
      <c r="E24" s="822" t="s">
        <v>4620</v>
      </c>
      <c r="F24" s="831"/>
      <c r="G24" s="831"/>
      <c r="H24" s="831"/>
      <c r="I24" s="831"/>
      <c r="J24" s="831">
        <v>1</v>
      </c>
      <c r="K24" s="831">
        <v>3062</v>
      </c>
      <c r="L24" s="831">
        <v>1</v>
      </c>
      <c r="M24" s="831">
        <v>3062</v>
      </c>
      <c r="N24" s="831"/>
      <c r="O24" s="831"/>
      <c r="P24" s="827"/>
      <c r="Q24" s="832"/>
    </row>
    <row r="25" spans="1:17" ht="14.45" customHeight="1" x14ac:dyDescent="0.2">
      <c r="A25" s="821" t="s">
        <v>4678</v>
      </c>
      <c r="B25" s="822" t="s">
        <v>4569</v>
      </c>
      <c r="C25" s="822" t="s">
        <v>4613</v>
      </c>
      <c r="D25" s="822" t="s">
        <v>4621</v>
      </c>
      <c r="E25" s="822" t="s">
        <v>4622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1549.99</v>
      </c>
      <c r="P25" s="827"/>
      <c r="Q25" s="832">
        <v>1549.99</v>
      </c>
    </row>
    <row r="26" spans="1:17" ht="14.45" customHeight="1" x14ac:dyDescent="0.2">
      <c r="A26" s="821" t="s">
        <v>4678</v>
      </c>
      <c r="B26" s="822" t="s">
        <v>4569</v>
      </c>
      <c r="C26" s="822" t="s">
        <v>4613</v>
      </c>
      <c r="D26" s="822" t="s">
        <v>4679</v>
      </c>
      <c r="E26" s="822" t="s">
        <v>4620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4215</v>
      </c>
      <c r="P26" s="827"/>
      <c r="Q26" s="832">
        <v>4215</v>
      </c>
    </row>
    <row r="27" spans="1:17" ht="14.45" customHeight="1" x14ac:dyDescent="0.2">
      <c r="A27" s="821" t="s">
        <v>4678</v>
      </c>
      <c r="B27" s="822" t="s">
        <v>4569</v>
      </c>
      <c r="C27" s="822" t="s">
        <v>4570</v>
      </c>
      <c r="D27" s="822" t="s">
        <v>4583</v>
      </c>
      <c r="E27" s="822" t="s">
        <v>4584</v>
      </c>
      <c r="F27" s="831">
        <v>1</v>
      </c>
      <c r="G27" s="831">
        <v>1010</v>
      </c>
      <c r="H27" s="831">
        <v>0.99703849950641654</v>
      </c>
      <c r="I27" s="831">
        <v>1010</v>
      </c>
      <c r="J27" s="831">
        <v>1</v>
      </c>
      <c r="K27" s="831">
        <v>1013</v>
      </c>
      <c r="L27" s="831">
        <v>1</v>
      </c>
      <c r="M27" s="831">
        <v>1013</v>
      </c>
      <c r="N27" s="831">
        <v>1</v>
      </c>
      <c r="O27" s="831">
        <v>1016</v>
      </c>
      <c r="P27" s="827">
        <v>1.0029615004935835</v>
      </c>
      <c r="Q27" s="832">
        <v>1016</v>
      </c>
    </row>
    <row r="28" spans="1:17" ht="14.45" customHeight="1" x14ac:dyDescent="0.2">
      <c r="A28" s="821" t="s">
        <v>4678</v>
      </c>
      <c r="B28" s="822" t="s">
        <v>4569</v>
      </c>
      <c r="C28" s="822" t="s">
        <v>4570</v>
      </c>
      <c r="D28" s="822" t="s">
        <v>4625</v>
      </c>
      <c r="E28" s="822" t="s">
        <v>4626</v>
      </c>
      <c r="F28" s="831"/>
      <c r="G28" s="831"/>
      <c r="H28" s="831"/>
      <c r="I28" s="831"/>
      <c r="J28" s="831">
        <v>12</v>
      </c>
      <c r="K28" s="831">
        <v>14136</v>
      </c>
      <c r="L28" s="831">
        <v>1</v>
      </c>
      <c r="M28" s="831">
        <v>1178</v>
      </c>
      <c r="N28" s="831">
        <v>26</v>
      </c>
      <c r="O28" s="831">
        <v>30680</v>
      </c>
      <c r="P28" s="827">
        <v>2.1703452178834182</v>
      </c>
      <c r="Q28" s="832">
        <v>1180</v>
      </c>
    </row>
    <row r="29" spans="1:17" ht="14.45" customHeight="1" x14ac:dyDescent="0.2">
      <c r="A29" s="821" t="s">
        <v>4678</v>
      </c>
      <c r="B29" s="822" t="s">
        <v>4627</v>
      </c>
      <c r="C29" s="822" t="s">
        <v>4570</v>
      </c>
      <c r="D29" s="822" t="s">
        <v>4630</v>
      </c>
      <c r="E29" s="822" t="s">
        <v>4631</v>
      </c>
      <c r="F29" s="831"/>
      <c r="G29" s="831"/>
      <c r="H29" s="831"/>
      <c r="I29" s="831"/>
      <c r="J29" s="831">
        <v>2</v>
      </c>
      <c r="K29" s="831">
        <v>252</v>
      </c>
      <c r="L29" s="831">
        <v>1</v>
      </c>
      <c r="M29" s="831">
        <v>126</v>
      </c>
      <c r="N29" s="831"/>
      <c r="O29" s="831"/>
      <c r="P29" s="827"/>
      <c r="Q29" s="832"/>
    </row>
    <row r="30" spans="1:17" ht="14.45" customHeight="1" x14ac:dyDescent="0.2">
      <c r="A30" s="821" t="s">
        <v>4678</v>
      </c>
      <c r="B30" s="822" t="s">
        <v>4627</v>
      </c>
      <c r="C30" s="822" t="s">
        <v>4570</v>
      </c>
      <c r="D30" s="822" t="s">
        <v>4640</v>
      </c>
      <c r="E30" s="822" t="s">
        <v>4641</v>
      </c>
      <c r="F30" s="831"/>
      <c r="G30" s="831"/>
      <c r="H30" s="831"/>
      <c r="I30" s="831"/>
      <c r="J30" s="831">
        <v>1</v>
      </c>
      <c r="K30" s="831">
        <v>376</v>
      </c>
      <c r="L30" s="831">
        <v>1</v>
      </c>
      <c r="M30" s="831">
        <v>376</v>
      </c>
      <c r="N30" s="831"/>
      <c r="O30" s="831"/>
      <c r="P30" s="827"/>
      <c r="Q30" s="832"/>
    </row>
    <row r="31" spans="1:17" ht="14.45" customHeight="1" x14ac:dyDescent="0.2">
      <c r="A31" s="821" t="s">
        <v>4678</v>
      </c>
      <c r="B31" s="822" t="s">
        <v>4644</v>
      </c>
      <c r="C31" s="822" t="s">
        <v>4613</v>
      </c>
      <c r="D31" s="822" t="s">
        <v>4614</v>
      </c>
      <c r="E31" s="822" t="s">
        <v>4615</v>
      </c>
      <c r="F31" s="831"/>
      <c r="G31" s="831"/>
      <c r="H31" s="831"/>
      <c r="I31" s="831"/>
      <c r="J31" s="831">
        <v>2</v>
      </c>
      <c r="K31" s="831">
        <v>13354.96</v>
      </c>
      <c r="L31" s="831">
        <v>1</v>
      </c>
      <c r="M31" s="831">
        <v>6677.48</v>
      </c>
      <c r="N31" s="831"/>
      <c r="O31" s="831"/>
      <c r="P31" s="827"/>
      <c r="Q31" s="832"/>
    </row>
    <row r="32" spans="1:17" ht="14.45" customHeight="1" x14ac:dyDescent="0.2">
      <c r="A32" s="821" t="s">
        <v>4678</v>
      </c>
      <c r="B32" s="822" t="s">
        <v>4644</v>
      </c>
      <c r="C32" s="822" t="s">
        <v>4613</v>
      </c>
      <c r="D32" s="822" t="s">
        <v>4616</v>
      </c>
      <c r="E32" s="822" t="s">
        <v>4615</v>
      </c>
      <c r="F32" s="831">
        <v>1</v>
      </c>
      <c r="G32" s="831">
        <v>5568</v>
      </c>
      <c r="H32" s="831"/>
      <c r="I32" s="831">
        <v>5568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4678</v>
      </c>
      <c r="B33" s="822" t="s">
        <v>4644</v>
      </c>
      <c r="C33" s="822" t="s">
        <v>4613</v>
      </c>
      <c r="D33" s="822" t="s">
        <v>4647</v>
      </c>
      <c r="E33" s="822" t="s">
        <v>4618</v>
      </c>
      <c r="F33" s="831">
        <v>6</v>
      </c>
      <c r="G33" s="831">
        <v>26210.58</v>
      </c>
      <c r="H33" s="831">
        <v>6</v>
      </c>
      <c r="I33" s="831">
        <v>4368.43</v>
      </c>
      <c r="J33" s="831">
        <v>1</v>
      </c>
      <c r="K33" s="831">
        <v>4368.43</v>
      </c>
      <c r="L33" s="831">
        <v>1</v>
      </c>
      <c r="M33" s="831">
        <v>4368.43</v>
      </c>
      <c r="N33" s="831"/>
      <c r="O33" s="831"/>
      <c r="P33" s="827"/>
      <c r="Q33" s="832"/>
    </row>
    <row r="34" spans="1:17" ht="14.45" customHeight="1" x14ac:dyDescent="0.2">
      <c r="A34" s="821" t="s">
        <v>4678</v>
      </c>
      <c r="B34" s="822" t="s">
        <v>4644</v>
      </c>
      <c r="C34" s="822" t="s">
        <v>4613</v>
      </c>
      <c r="D34" s="822" t="s">
        <v>4680</v>
      </c>
      <c r="E34" s="822" t="s">
        <v>4620</v>
      </c>
      <c r="F34" s="831"/>
      <c r="G34" s="831"/>
      <c r="H34" s="831"/>
      <c r="I34" s="831"/>
      <c r="J34" s="831">
        <v>1</v>
      </c>
      <c r="K34" s="831">
        <v>3278</v>
      </c>
      <c r="L34" s="831">
        <v>1</v>
      </c>
      <c r="M34" s="831">
        <v>3278</v>
      </c>
      <c r="N34" s="831"/>
      <c r="O34" s="831"/>
      <c r="P34" s="827"/>
      <c r="Q34" s="832"/>
    </row>
    <row r="35" spans="1:17" ht="14.45" customHeight="1" x14ac:dyDescent="0.2">
      <c r="A35" s="821" t="s">
        <v>4678</v>
      </c>
      <c r="B35" s="822" t="s">
        <v>4644</v>
      </c>
      <c r="C35" s="822" t="s">
        <v>4613</v>
      </c>
      <c r="D35" s="822" t="s">
        <v>4681</v>
      </c>
      <c r="E35" s="822" t="s">
        <v>4682</v>
      </c>
      <c r="F35" s="831"/>
      <c r="G35" s="831"/>
      <c r="H35" s="831"/>
      <c r="I35" s="831"/>
      <c r="J35" s="831">
        <v>1</v>
      </c>
      <c r="K35" s="831">
        <v>12209.4</v>
      </c>
      <c r="L35" s="831">
        <v>1</v>
      </c>
      <c r="M35" s="831">
        <v>12209.4</v>
      </c>
      <c r="N35" s="831"/>
      <c r="O35" s="831"/>
      <c r="P35" s="827"/>
      <c r="Q35" s="832"/>
    </row>
    <row r="36" spans="1:17" ht="14.45" customHeight="1" x14ac:dyDescent="0.2">
      <c r="A36" s="821" t="s">
        <v>4678</v>
      </c>
      <c r="B36" s="822" t="s">
        <v>4644</v>
      </c>
      <c r="C36" s="822" t="s">
        <v>4570</v>
      </c>
      <c r="D36" s="822" t="s">
        <v>4648</v>
      </c>
      <c r="E36" s="822" t="s">
        <v>4649</v>
      </c>
      <c r="F36" s="831">
        <v>10</v>
      </c>
      <c r="G36" s="831">
        <v>5800</v>
      </c>
      <c r="H36" s="831">
        <v>0.99145299145299148</v>
      </c>
      <c r="I36" s="831">
        <v>580</v>
      </c>
      <c r="J36" s="831">
        <v>10</v>
      </c>
      <c r="K36" s="831">
        <v>5850</v>
      </c>
      <c r="L36" s="831">
        <v>1</v>
      </c>
      <c r="M36" s="831">
        <v>585</v>
      </c>
      <c r="N36" s="831"/>
      <c r="O36" s="831"/>
      <c r="P36" s="827"/>
      <c r="Q36" s="832"/>
    </row>
    <row r="37" spans="1:17" ht="14.45" customHeight="1" x14ac:dyDescent="0.2">
      <c r="A37" s="821" t="s">
        <v>4683</v>
      </c>
      <c r="B37" s="822" t="s">
        <v>4569</v>
      </c>
      <c r="C37" s="822" t="s">
        <v>4613</v>
      </c>
      <c r="D37" s="822" t="s">
        <v>4614</v>
      </c>
      <c r="E37" s="822" t="s">
        <v>4615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5526.05</v>
      </c>
      <c r="P37" s="827"/>
      <c r="Q37" s="832">
        <v>5526.05</v>
      </c>
    </row>
    <row r="38" spans="1:17" ht="14.45" customHeight="1" x14ac:dyDescent="0.2">
      <c r="A38" s="821" t="s">
        <v>4683</v>
      </c>
      <c r="B38" s="822" t="s">
        <v>4569</v>
      </c>
      <c r="C38" s="822" t="s">
        <v>4613</v>
      </c>
      <c r="D38" s="822" t="s">
        <v>4617</v>
      </c>
      <c r="E38" s="822" t="s">
        <v>4618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4500.91</v>
      </c>
      <c r="P38" s="827"/>
      <c r="Q38" s="832">
        <v>2250.4549999999999</v>
      </c>
    </row>
    <row r="39" spans="1:17" ht="14.45" customHeight="1" x14ac:dyDescent="0.2">
      <c r="A39" s="821" t="s">
        <v>4683</v>
      </c>
      <c r="B39" s="822" t="s">
        <v>4569</v>
      </c>
      <c r="C39" s="822" t="s">
        <v>4570</v>
      </c>
      <c r="D39" s="822" t="s">
        <v>4583</v>
      </c>
      <c r="E39" s="822" t="s">
        <v>4584</v>
      </c>
      <c r="F39" s="831">
        <v>3</v>
      </c>
      <c r="G39" s="831">
        <v>3030</v>
      </c>
      <c r="H39" s="831">
        <v>0.5982230997038499</v>
      </c>
      <c r="I39" s="831">
        <v>1010</v>
      </c>
      <c r="J39" s="831">
        <v>5</v>
      </c>
      <c r="K39" s="831">
        <v>5065</v>
      </c>
      <c r="L39" s="831">
        <v>1</v>
      </c>
      <c r="M39" s="831">
        <v>1013</v>
      </c>
      <c r="N39" s="831">
        <v>1</v>
      </c>
      <c r="O39" s="831">
        <v>1016</v>
      </c>
      <c r="P39" s="827">
        <v>0.20059230009871667</v>
      </c>
      <c r="Q39" s="832">
        <v>1016</v>
      </c>
    </row>
    <row r="40" spans="1:17" ht="14.45" customHeight="1" x14ac:dyDescent="0.2">
      <c r="A40" s="821" t="s">
        <v>4683</v>
      </c>
      <c r="B40" s="822" t="s">
        <v>4569</v>
      </c>
      <c r="C40" s="822" t="s">
        <v>4570</v>
      </c>
      <c r="D40" s="822" t="s">
        <v>4599</v>
      </c>
      <c r="E40" s="822" t="s">
        <v>4600</v>
      </c>
      <c r="F40" s="831"/>
      <c r="G40" s="831"/>
      <c r="H40" s="831"/>
      <c r="I40" s="831"/>
      <c r="J40" s="831">
        <v>1</v>
      </c>
      <c r="K40" s="831">
        <v>2019</v>
      </c>
      <c r="L40" s="831">
        <v>1</v>
      </c>
      <c r="M40" s="831">
        <v>2019</v>
      </c>
      <c r="N40" s="831"/>
      <c r="O40" s="831"/>
      <c r="P40" s="827"/>
      <c r="Q40" s="832"/>
    </row>
    <row r="41" spans="1:17" ht="14.45" customHeight="1" x14ac:dyDescent="0.2">
      <c r="A41" s="821" t="s">
        <v>4683</v>
      </c>
      <c r="B41" s="822" t="s">
        <v>4569</v>
      </c>
      <c r="C41" s="822" t="s">
        <v>4570</v>
      </c>
      <c r="D41" s="822" t="s">
        <v>4625</v>
      </c>
      <c r="E41" s="822" t="s">
        <v>4626</v>
      </c>
      <c r="F41" s="831"/>
      <c r="G41" s="831"/>
      <c r="H41" s="831"/>
      <c r="I41" s="831"/>
      <c r="J41" s="831">
        <v>1</v>
      </c>
      <c r="K41" s="831">
        <v>1178</v>
      </c>
      <c r="L41" s="831">
        <v>1</v>
      </c>
      <c r="M41" s="831">
        <v>1178</v>
      </c>
      <c r="N41" s="831">
        <v>4</v>
      </c>
      <c r="O41" s="831">
        <v>4720</v>
      </c>
      <c r="P41" s="827">
        <v>4.0067911714770794</v>
      </c>
      <c r="Q41" s="832">
        <v>1180</v>
      </c>
    </row>
    <row r="42" spans="1:17" ht="14.45" customHeight="1" x14ac:dyDescent="0.2">
      <c r="A42" s="821" t="s">
        <v>4683</v>
      </c>
      <c r="B42" s="822" t="s">
        <v>4627</v>
      </c>
      <c r="C42" s="822" t="s">
        <v>4570</v>
      </c>
      <c r="D42" s="822" t="s">
        <v>4630</v>
      </c>
      <c r="E42" s="822" t="s">
        <v>4631</v>
      </c>
      <c r="F42" s="831">
        <v>2</v>
      </c>
      <c r="G42" s="831">
        <v>254</v>
      </c>
      <c r="H42" s="831">
        <v>2.0158730158730158</v>
      </c>
      <c r="I42" s="831">
        <v>127</v>
      </c>
      <c r="J42" s="831">
        <v>1</v>
      </c>
      <c r="K42" s="831">
        <v>126</v>
      </c>
      <c r="L42" s="831">
        <v>1</v>
      </c>
      <c r="M42" s="831">
        <v>126</v>
      </c>
      <c r="N42" s="831"/>
      <c r="O42" s="831"/>
      <c r="P42" s="827"/>
      <c r="Q42" s="832"/>
    </row>
    <row r="43" spans="1:17" ht="14.45" customHeight="1" x14ac:dyDescent="0.2">
      <c r="A43" s="821" t="s">
        <v>4683</v>
      </c>
      <c r="B43" s="822" t="s">
        <v>4644</v>
      </c>
      <c r="C43" s="822" t="s">
        <v>4613</v>
      </c>
      <c r="D43" s="822" t="s">
        <v>4614</v>
      </c>
      <c r="E43" s="822" t="s">
        <v>4615</v>
      </c>
      <c r="F43" s="831">
        <v>2</v>
      </c>
      <c r="G43" s="831">
        <v>13354.96</v>
      </c>
      <c r="H43" s="831"/>
      <c r="I43" s="831">
        <v>6677.48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4683</v>
      </c>
      <c r="B44" s="822" t="s">
        <v>4644</v>
      </c>
      <c r="C44" s="822" t="s">
        <v>4613</v>
      </c>
      <c r="D44" s="822" t="s">
        <v>4616</v>
      </c>
      <c r="E44" s="822" t="s">
        <v>4615</v>
      </c>
      <c r="F44" s="831"/>
      <c r="G44" s="831"/>
      <c r="H44" s="831"/>
      <c r="I44" s="831"/>
      <c r="J44" s="831">
        <v>1</v>
      </c>
      <c r="K44" s="831">
        <v>5568</v>
      </c>
      <c r="L44" s="831">
        <v>1</v>
      </c>
      <c r="M44" s="831">
        <v>5568</v>
      </c>
      <c r="N44" s="831"/>
      <c r="O44" s="831"/>
      <c r="P44" s="827"/>
      <c r="Q44" s="832"/>
    </row>
    <row r="45" spans="1:17" ht="14.45" customHeight="1" x14ac:dyDescent="0.2">
      <c r="A45" s="821" t="s">
        <v>4683</v>
      </c>
      <c r="B45" s="822" t="s">
        <v>4644</v>
      </c>
      <c r="C45" s="822" t="s">
        <v>4613</v>
      </c>
      <c r="D45" s="822" t="s">
        <v>4647</v>
      </c>
      <c r="E45" s="822" t="s">
        <v>4618</v>
      </c>
      <c r="F45" s="831">
        <v>1</v>
      </c>
      <c r="G45" s="831">
        <v>4368.43</v>
      </c>
      <c r="H45" s="831"/>
      <c r="I45" s="831">
        <v>4368.43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4683</v>
      </c>
      <c r="B46" s="822" t="s">
        <v>4644</v>
      </c>
      <c r="C46" s="822" t="s">
        <v>4570</v>
      </c>
      <c r="D46" s="822" t="s">
        <v>4648</v>
      </c>
      <c r="E46" s="822" t="s">
        <v>4649</v>
      </c>
      <c r="F46" s="831">
        <v>3</v>
      </c>
      <c r="G46" s="831">
        <v>1740</v>
      </c>
      <c r="H46" s="831">
        <v>1.4871794871794872</v>
      </c>
      <c r="I46" s="831">
        <v>580</v>
      </c>
      <c r="J46" s="831">
        <v>2</v>
      </c>
      <c r="K46" s="831">
        <v>1170</v>
      </c>
      <c r="L46" s="831">
        <v>1</v>
      </c>
      <c r="M46" s="831">
        <v>585</v>
      </c>
      <c r="N46" s="831"/>
      <c r="O46" s="831"/>
      <c r="P46" s="827"/>
      <c r="Q46" s="832"/>
    </row>
    <row r="47" spans="1:17" ht="14.45" customHeight="1" x14ac:dyDescent="0.2">
      <c r="A47" s="821" t="s">
        <v>4684</v>
      </c>
      <c r="B47" s="822" t="s">
        <v>4569</v>
      </c>
      <c r="C47" s="822" t="s">
        <v>4613</v>
      </c>
      <c r="D47" s="822" t="s">
        <v>4675</v>
      </c>
      <c r="E47" s="822" t="s">
        <v>4676</v>
      </c>
      <c r="F47" s="831"/>
      <c r="G47" s="831"/>
      <c r="H47" s="831"/>
      <c r="I47" s="831"/>
      <c r="J47" s="831"/>
      <c r="K47" s="831"/>
      <c r="L47" s="831"/>
      <c r="M47" s="831"/>
      <c r="N47" s="831">
        <v>5</v>
      </c>
      <c r="O47" s="831">
        <v>24296.069999999996</v>
      </c>
      <c r="P47" s="827"/>
      <c r="Q47" s="832">
        <v>4859.213999999999</v>
      </c>
    </row>
    <row r="48" spans="1:17" ht="14.45" customHeight="1" x14ac:dyDescent="0.2">
      <c r="A48" s="821" t="s">
        <v>4684</v>
      </c>
      <c r="B48" s="822" t="s">
        <v>4569</v>
      </c>
      <c r="C48" s="822" t="s">
        <v>4613</v>
      </c>
      <c r="D48" s="822" t="s">
        <v>4614</v>
      </c>
      <c r="E48" s="822" t="s">
        <v>4615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6677.48</v>
      </c>
      <c r="P48" s="827"/>
      <c r="Q48" s="832">
        <v>6677.48</v>
      </c>
    </row>
    <row r="49" spans="1:17" ht="14.45" customHeight="1" x14ac:dyDescent="0.2">
      <c r="A49" s="821" t="s">
        <v>4684</v>
      </c>
      <c r="B49" s="822" t="s">
        <v>4569</v>
      </c>
      <c r="C49" s="822" t="s">
        <v>4613</v>
      </c>
      <c r="D49" s="822" t="s">
        <v>4616</v>
      </c>
      <c r="E49" s="822" t="s">
        <v>4615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5158.18</v>
      </c>
      <c r="P49" s="827"/>
      <c r="Q49" s="832">
        <v>5158.18</v>
      </c>
    </row>
    <row r="50" spans="1:17" ht="14.45" customHeight="1" x14ac:dyDescent="0.2">
      <c r="A50" s="821" t="s">
        <v>4684</v>
      </c>
      <c r="B50" s="822" t="s">
        <v>4569</v>
      </c>
      <c r="C50" s="822" t="s">
        <v>4613</v>
      </c>
      <c r="D50" s="822" t="s">
        <v>4617</v>
      </c>
      <c r="E50" s="822" t="s">
        <v>4618</v>
      </c>
      <c r="F50" s="831"/>
      <c r="G50" s="831"/>
      <c r="H50" s="831"/>
      <c r="I50" s="831"/>
      <c r="J50" s="831"/>
      <c r="K50" s="831"/>
      <c r="L50" s="831"/>
      <c r="M50" s="831"/>
      <c r="N50" s="831">
        <v>4</v>
      </c>
      <c r="O50" s="831">
        <v>9001.81</v>
      </c>
      <c r="P50" s="827"/>
      <c r="Q50" s="832">
        <v>2250.4524999999999</v>
      </c>
    </row>
    <row r="51" spans="1:17" ht="14.45" customHeight="1" x14ac:dyDescent="0.2">
      <c r="A51" s="821" t="s">
        <v>4684</v>
      </c>
      <c r="B51" s="822" t="s">
        <v>4569</v>
      </c>
      <c r="C51" s="822" t="s">
        <v>4613</v>
      </c>
      <c r="D51" s="822" t="s">
        <v>4680</v>
      </c>
      <c r="E51" s="822" t="s">
        <v>4620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4755.3</v>
      </c>
      <c r="P51" s="827"/>
      <c r="Q51" s="832">
        <v>2377.65</v>
      </c>
    </row>
    <row r="52" spans="1:17" ht="14.45" customHeight="1" x14ac:dyDescent="0.2">
      <c r="A52" s="821" t="s">
        <v>4684</v>
      </c>
      <c r="B52" s="822" t="s">
        <v>4569</v>
      </c>
      <c r="C52" s="822" t="s">
        <v>4613</v>
      </c>
      <c r="D52" s="822" t="s">
        <v>4619</v>
      </c>
      <c r="E52" s="822" t="s">
        <v>4620</v>
      </c>
      <c r="F52" s="831"/>
      <c r="G52" s="831"/>
      <c r="H52" s="831"/>
      <c r="I52" s="831"/>
      <c r="J52" s="831"/>
      <c r="K52" s="831"/>
      <c r="L52" s="831"/>
      <c r="M52" s="831"/>
      <c r="N52" s="831">
        <v>10</v>
      </c>
      <c r="O52" s="831">
        <v>23776.5</v>
      </c>
      <c r="P52" s="827"/>
      <c r="Q52" s="832">
        <v>2377.65</v>
      </c>
    </row>
    <row r="53" spans="1:17" ht="14.45" customHeight="1" x14ac:dyDescent="0.2">
      <c r="A53" s="821" t="s">
        <v>4684</v>
      </c>
      <c r="B53" s="822" t="s">
        <v>4569</v>
      </c>
      <c r="C53" s="822" t="s">
        <v>4613</v>
      </c>
      <c r="D53" s="822" t="s">
        <v>4621</v>
      </c>
      <c r="E53" s="822" t="s">
        <v>4622</v>
      </c>
      <c r="F53" s="831"/>
      <c r="G53" s="831"/>
      <c r="H53" s="831"/>
      <c r="I53" s="831"/>
      <c r="J53" s="831"/>
      <c r="K53" s="831"/>
      <c r="L53" s="831"/>
      <c r="M53" s="831"/>
      <c r="N53" s="831">
        <v>3</v>
      </c>
      <c r="O53" s="831">
        <v>4649.97</v>
      </c>
      <c r="P53" s="827"/>
      <c r="Q53" s="832">
        <v>1549.99</v>
      </c>
    </row>
    <row r="54" spans="1:17" ht="14.45" customHeight="1" x14ac:dyDescent="0.2">
      <c r="A54" s="821" t="s">
        <v>4684</v>
      </c>
      <c r="B54" s="822" t="s">
        <v>4569</v>
      </c>
      <c r="C54" s="822" t="s">
        <v>4570</v>
      </c>
      <c r="D54" s="822" t="s">
        <v>4583</v>
      </c>
      <c r="E54" s="822" t="s">
        <v>4584</v>
      </c>
      <c r="F54" s="831">
        <v>1</v>
      </c>
      <c r="G54" s="831">
        <v>1010</v>
      </c>
      <c r="H54" s="831">
        <v>0.99703849950641654</v>
      </c>
      <c r="I54" s="831">
        <v>1010</v>
      </c>
      <c r="J54" s="831">
        <v>1</v>
      </c>
      <c r="K54" s="831">
        <v>1013</v>
      </c>
      <c r="L54" s="831">
        <v>1</v>
      </c>
      <c r="M54" s="831">
        <v>1013</v>
      </c>
      <c r="N54" s="831">
        <v>2</v>
      </c>
      <c r="O54" s="831">
        <v>2032</v>
      </c>
      <c r="P54" s="827">
        <v>2.0059230009871669</v>
      </c>
      <c r="Q54" s="832">
        <v>1016</v>
      </c>
    </row>
    <row r="55" spans="1:17" ht="14.45" customHeight="1" x14ac:dyDescent="0.2">
      <c r="A55" s="821" t="s">
        <v>4684</v>
      </c>
      <c r="B55" s="822" t="s">
        <v>4569</v>
      </c>
      <c r="C55" s="822" t="s">
        <v>4570</v>
      </c>
      <c r="D55" s="822" t="s">
        <v>4599</v>
      </c>
      <c r="E55" s="822" t="s">
        <v>4600</v>
      </c>
      <c r="F55" s="831">
        <v>1</v>
      </c>
      <c r="G55" s="831">
        <v>2016</v>
      </c>
      <c r="H55" s="831"/>
      <c r="I55" s="831">
        <v>2016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4684</v>
      </c>
      <c r="B56" s="822" t="s">
        <v>4569</v>
      </c>
      <c r="C56" s="822" t="s">
        <v>4570</v>
      </c>
      <c r="D56" s="822" t="s">
        <v>4625</v>
      </c>
      <c r="E56" s="822" t="s">
        <v>4626</v>
      </c>
      <c r="F56" s="831"/>
      <c r="G56" s="831"/>
      <c r="H56" s="831"/>
      <c r="I56" s="831"/>
      <c r="J56" s="831">
        <v>26</v>
      </c>
      <c r="K56" s="831">
        <v>30628</v>
      </c>
      <c r="L56" s="831">
        <v>1</v>
      </c>
      <c r="M56" s="831">
        <v>1178</v>
      </c>
      <c r="N56" s="831">
        <v>28</v>
      </c>
      <c r="O56" s="831">
        <v>33040</v>
      </c>
      <c r="P56" s="827">
        <v>1.0787514692438291</v>
      </c>
      <c r="Q56" s="832">
        <v>1180</v>
      </c>
    </row>
    <row r="57" spans="1:17" ht="14.45" customHeight="1" x14ac:dyDescent="0.2">
      <c r="A57" s="821" t="s">
        <v>4684</v>
      </c>
      <c r="B57" s="822" t="s">
        <v>4644</v>
      </c>
      <c r="C57" s="822" t="s">
        <v>4613</v>
      </c>
      <c r="D57" s="822" t="s">
        <v>4645</v>
      </c>
      <c r="E57" s="822" t="s">
        <v>4646</v>
      </c>
      <c r="F57" s="831">
        <v>2</v>
      </c>
      <c r="G57" s="831">
        <v>9712.7199999999993</v>
      </c>
      <c r="H57" s="831"/>
      <c r="I57" s="831">
        <v>4856.3599999999997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4684</v>
      </c>
      <c r="B58" s="822" t="s">
        <v>4644</v>
      </c>
      <c r="C58" s="822" t="s">
        <v>4613</v>
      </c>
      <c r="D58" s="822" t="s">
        <v>4675</v>
      </c>
      <c r="E58" s="822" t="s">
        <v>4676</v>
      </c>
      <c r="F58" s="831"/>
      <c r="G58" s="831"/>
      <c r="H58" s="831"/>
      <c r="I58" s="831"/>
      <c r="J58" s="831">
        <v>3</v>
      </c>
      <c r="K58" s="831">
        <v>17654.670000000002</v>
      </c>
      <c r="L58" s="831">
        <v>1</v>
      </c>
      <c r="M58" s="831">
        <v>5884.89</v>
      </c>
      <c r="N58" s="831"/>
      <c r="O58" s="831"/>
      <c r="P58" s="827"/>
      <c r="Q58" s="832"/>
    </row>
    <row r="59" spans="1:17" ht="14.45" customHeight="1" x14ac:dyDescent="0.2">
      <c r="A59" s="821" t="s">
        <v>4684</v>
      </c>
      <c r="B59" s="822" t="s">
        <v>4644</v>
      </c>
      <c r="C59" s="822" t="s">
        <v>4613</v>
      </c>
      <c r="D59" s="822" t="s">
        <v>4614</v>
      </c>
      <c r="E59" s="822" t="s">
        <v>4615</v>
      </c>
      <c r="F59" s="831">
        <v>10</v>
      </c>
      <c r="G59" s="831">
        <v>66774.799999999988</v>
      </c>
      <c r="H59" s="831">
        <v>2.4999999999999996</v>
      </c>
      <c r="I59" s="831">
        <v>6677.4799999999987</v>
      </c>
      <c r="J59" s="831">
        <v>4</v>
      </c>
      <c r="K59" s="831">
        <v>26709.919999999998</v>
      </c>
      <c r="L59" s="831">
        <v>1</v>
      </c>
      <c r="M59" s="831">
        <v>6677.48</v>
      </c>
      <c r="N59" s="831"/>
      <c r="O59" s="831"/>
      <c r="P59" s="827"/>
      <c r="Q59" s="832"/>
    </row>
    <row r="60" spans="1:17" ht="14.45" customHeight="1" x14ac:dyDescent="0.2">
      <c r="A60" s="821" t="s">
        <v>4684</v>
      </c>
      <c r="B60" s="822" t="s">
        <v>4644</v>
      </c>
      <c r="C60" s="822" t="s">
        <v>4613</v>
      </c>
      <c r="D60" s="822" t="s">
        <v>4616</v>
      </c>
      <c r="E60" s="822" t="s">
        <v>4615</v>
      </c>
      <c r="F60" s="831">
        <v>8</v>
      </c>
      <c r="G60" s="831">
        <v>44544</v>
      </c>
      <c r="H60" s="831">
        <v>4</v>
      </c>
      <c r="I60" s="831">
        <v>5568</v>
      </c>
      <c r="J60" s="831">
        <v>2</v>
      </c>
      <c r="K60" s="831">
        <v>11136</v>
      </c>
      <c r="L60" s="831">
        <v>1</v>
      </c>
      <c r="M60" s="831">
        <v>5568</v>
      </c>
      <c r="N60" s="831"/>
      <c r="O60" s="831"/>
      <c r="P60" s="827"/>
      <c r="Q60" s="832"/>
    </row>
    <row r="61" spans="1:17" ht="14.45" customHeight="1" x14ac:dyDescent="0.2">
      <c r="A61" s="821" t="s">
        <v>4684</v>
      </c>
      <c r="B61" s="822" t="s">
        <v>4644</v>
      </c>
      <c r="C61" s="822" t="s">
        <v>4613</v>
      </c>
      <c r="D61" s="822" t="s">
        <v>4647</v>
      </c>
      <c r="E61" s="822" t="s">
        <v>4618</v>
      </c>
      <c r="F61" s="831">
        <v>2</v>
      </c>
      <c r="G61" s="831">
        <v>8736.86</v>
      </c>
      <c r="H61" s="831"/>
      <c r="I61" s="831">
        <v>4368.43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4684</v>
      </c>
      <c r="B62" s="822" t="s">
        <v>4644</v>
      </c>
      <c r="C62" s="822" t="s">
        <v>4613</v>
      </c>
      <c r="D62" s="822" t="s">
        <v>4617</v>
      </c>
      <c r="E62" s="822" t="s">
        <v>4618</v>
      </c>
      <c r="F62" s="831">
        <v>5</v>
      </c>
      <c r="G62" s="831">
        <v>12462.25</v>
      </c>
      <c r="H62" s="831">
        <v>1.6666666666666667</v>
      </c>
      <c r="I62" s="831">
        <v>2492.4499999999998</v>
      </c>
      <c r="J62" s="831">
        <v>3</v>
      </c>
      <c r="K62" s="831">
        <v>7477.3499999999995</v>
      </c>
      <c r="L62" s="831">
        <v>1</v>
      </c>
      <c r="M62" s="831">
        <v>2492.4499999999998</v>
      </c>
      <c r="N62" s="831"/>
      <c r="O62" s="831"/>
      <c r="P62" s="827"/>
      <c r="Q62" s="832"/>
    </row>
    <row r="63" spans="1:17" ht="14.45" customHeight="1" x14ac:dyDescent="0.2">
      <c r="A63" s="821" t="s">
        <v>4684</v>
      </c>
      <c r="B63" s="822" t="s">
        <v>4644</v>
      </c>
      <c r="C63" s="822" t="s">
        <v>4570</v>
      </c>
      <c r="D63" s="822" t="s">
        <v>4648</v>
      </c>
      <c r="E63" s="822" t="s">
        <v>4649</v>
      </c>
      <c r="F63" s="831">
        <v>28</v>
      </c>
      <c r="G63" s="831">
        <v>16240</v>
      </c>
      <c r="H63" s="831">
        <v>1.7350427350427351</v>
      </c>
      <c r="I63" s="831">
        <v>580</v>
      </c>
      <c r="J63" s="831">
        <v>16</v>
      </c>
      <c r="K63" s="831">
        <v>9360</v>
      </c>
      <c r="L63" s="831">
        <v>1</v>
      </c>
      <c r="M63" s="831">
        <v>585</v>
      </c>
      <c r="N63" s="831"/>
      <c r="O63" s="831"/>
      <c r="P63" s="827"/>
      <c r="Q63" s="832"/>
    </row>
    <row r="64" spans="1:17" ht="14.45" customHeight="1" x14ac:dyDescent="0.2">
      <c r="A64" s="821" t="s">
        <v>4685</v>
      </c>
      <c r="B64" s="822" t="s">
        <v>4569</v>
      </c>
      <c r="C64" s="822" t="s">
        <v>4613</v>
      </c>
      <c r="D64" s="822" t="s">
        <v>4619</v>
      </c>
      <c r="E64" s="822" t="s">
        <v>4620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2377.65</v>
      </c>
      <c r="P64" s="827"/>
      <c r="Q64" s="832">
        <v>2377.65</v>
      </c>
    </row>
    <row r="65" spans="1:17" ht="14.45" customHeight="1" x14ac:dyDescent="0.2">
      <c r="A65" s="821" t="s">
        <v>4685</v>
      </c>
      <c r="B65" s="822" t="s">
        <v>4569</v>
      </c>
      <c r="C65" s="822" t="s">
        <v>4570</v>
      </c>
      <c r="D65" s="822" t="s">
        <v>4583</v>
      </c>
      <c r="E65" s="822" t="s">
        <v>4584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1016</v>
      </c>
      <c r="P65" s="827"/>
      <c r="Q65" s="832">
        <v>1016</v>
      </c>
    </row>
    <row r="66" spans="1:17" ht="14.45" customHeight="1" x14ac:dyDescent="0.2">
      <c r="A66" s="821" t="s">
        <v>4685</v>
      </c>
      <c r="B66" s="822" t="s">
        <v>4569</v>
      </c>
      <c r="C66" s="822" t="s">
        <v>4570</v>
      </c>
      <c r="D66" s="822" t="s">
        <v>4625</v>
      </c>
      <c r="E66" s="822" t="s">
        <v>4626</v>
      </c>
      <c r="F66" s="831"/>
      <c r="G66" s="831"/>
      <c r="H66" s="831"/>
      <c r="I66" s="831"/>
      <c r="J66" s="831">
        <v>1</v>
      </c>
      <c r="K66" s="831">
        <v>1178</v>
      </c>
      <c r="L66" s="831">
        <v>1</v>
      </c>
      <c r="M66" s="831">
        <v>1178</v>
      </c>
      <c r="N66" s="831">
        <v>2</v>
      </c>
      <c r="O66" s="831">
        <v>2360</v>
      </c>
      <c r="P66" s="827">
        <v>2.0033955857385397</v>
      </c>
      <c r="Q66" s="832">
        <v>1180</v>
      </c>
    </row>
    <row r="67" spans="1:17" ht="14.45" customHeight="1" x14ac:dyDescent="0.2">
      <c r="A67" s="821" t="s">
        <v>4685</v>
      </c>
      <c r="B67" s="822" t="s">
        <v>4686</v>
      </c>
      <c r="C67" s="822" t="s">
        <v>4570</v>
      </c>
      <c r="D67" s="822" t="s">
        <v>4687</v>
      </c>
      <c r="E67" s="822" t="s">
        <v>4688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0</v>
      </c>
      <c r="P67" s="827"/>
      <c r="Q67" s="832">
        <v>0</v>
      </c>
    </row>
    <row r="68" spans="1:17" ht="14.45" customHeight="1" x14ac:dyDescent="0.2">
      <c r="A68" s="821" t="s">
        <v>4685</v>
      </c>
      <c r="B68" s="822" t="s">
        <v>4644</v>
      </c>
      <c r="C68" s="822" t="s">
        <v>4570</v>
      </c>
      <c r="D68" s="822" t="s">
        <v>4648</v>
      </c>
      <c r="E68" s="822" t="s">
        <v>4649</v>
      </c>
      <c r="F68" s="831"/>
      <c r="G68" s="831"/>
      <c r="H68" s="831"/>
      <c r="I68" s="831"/>
      <c r="J68" s="831">
        <v>1</v>
      </c>
      <c r="K68" s="831">
        <v>585</v>
      </c>
      <c r="L68" s="831">
        <v>1</v>
      </c>
      <c r="M68" s="831">
        <v>585</v>
      </c>
      <c r="N68" s="831"/>
      <c r="O68" s="831"/>
      <c r="P68" s="827"/>
      <c r="Q68" s="832"/>
    </row>
    <row r="69" spans="1:17" ht="14.45" customHeight="1" x14ac:dyDescent="0.2">
      <c r="A69" s="821" t="s">
        <v>4568</v>
      </c>
      <c r="B69" s="822" t="s">
        <v>4569</v>
      </c>
      <c r="C69" s="822" t="s">
        <v>4613</v>
      </c>
      <c r="D69" s="822" t="s">
        <v>4675</v>
      </c>
      <c r="E69" s="822" t="s">
        <v>4676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4969.7299999999996</v>
      </c>
      <c r="P69" s="827"/>
      <c r="Q69" s="832">
        <v>4969.7299999999996</v>
      </c>
    </row>
    <row r="70" spans="1:17" ht="14.45" customHeight="1" x14ac:dyDescent="0.2">
      <c r="A70" s="821" t="s">
        <v>4568</v>
      </c>
      <c r="B70" s="822" t="s">
        <v>4569</v>
      </c>
      <c r="C70" s="822" t="s">
        <v>4613</v>
      </c>
      <c r="D70" s="822" t="s">
        <v>4616</v>
      </c>
      <c r="E70" s="822" t="s">
        <v>4615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5197.4799999999996</v>
      </c>
      <c r="P70" s="827"/>
      <c r="Q70" s="832">
        <v>5197.4799999999996</v>
      </c>
    </row>
    <row r="71" spans="1:17" ht="14.45" customHeight="1" x14ac:dyDescent="0.2">
      <c r="A71" s="821" t="s">
        <v>4568</v>
      </c>
      <c r="B71" s="822" t="s">
        <v>4569</v>
      </c>
      <c r="C71" s="822" t="s">
        <v>4613</v>
      </c>
      <c r="D71" s="822" t="s">
        <v>4617</v>
      </c>
      <c r="E71" s="822" t="s">
        <v>4618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2250.4499999999998</v>
      </c>
      <c r="P71" s="827"/>
      <c r="Q71" s="832">
        <v>2250.4499999999998</v>
      </c>
    </row>
    <row r="72" spans="1:17" ht="14.45" customHeight="1" x14ac:dyDescent="0.2">
      <c r="A72" s="821" t="s">
        <v>4568</v>
      </c>
      <c r="B72" s="822" t="s">
        <v>4569</v>
      </c>
      <c r="C72" s="822" t="s">
        <v>4613</v>
      </c>
      <c r="D72" s="822" t="s">
        <v>4680</v>
      </c>
      <c r="E72" s="822" t="s">
        <v>4620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4755.3</v>
      </c>
      <c r="P72" s="827"/>
      <c r="Q72" s="832">
        <v>2377.65</v>
      </c>
    </row>
    <row r="73" spans="1:17" ht="14.45" customHeight="1" x14ac:dyDescent="0.2">
      <c r="A73" s="821" t="s">
        <v>4568</v>
      </c>
      <c r="B73" s="822" t="s">
        <v>4569</v>
      </c>
      <c r="C73" s="822" t="s">
        <v>4613</v>
      </c>
      <c r="D73" s="822" t="s">
        <v>4619</v>
      </c>
      <c r="E73" s="822" t="s">
        <v>4620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2377.65</v>
      </c>
      <c r="P73" s="827"/>
      <c r="Q73" s="832">
        <v>2377.65</v>
      </c>
    </row>
    <row r="74" spans="1:17" ht="14.45" customHeight="1" x14ac:dyDescent="0.2">
      <c r="A74" s="821" t="s">
        <v>4568</v>
      </c>
      <c r="B74" s="822" t="s">
        <v>4569</v>
      </c>
      <c r="C74" s="822" t="s">
        <v>4570</v>
      </c>
      <c r="D74" s="822" t="s">
        <v>4625</v>
      </c>
      <c r="E74" s="822" t="s">
        <v>4626</v>
      </c>
      <c r="F74" s="831"/>
      <c r="G74" s="831"/>
      <c r="H74" s="831"/>
      <c r="I74" s="831"/>
      <c r="J74" s="831"/>
      <c r="K74" s="831"/>
      <c r="L74" s="831"/>
      <c r="M74" s="831"/>
      <c r="N74" s="831">
        <v>7</v>
      </c>
      <c r="O74" s="831">
        <v>8260</v>
      </c>
      <c r="P74" s="827"/>
      <c r="Q74" s="832">
        <v>1180</v>
      </c>
    </row>
    <row r="75" spans="1:17" ht="14.45" customHeight="1" x14ac:dyDescent="0.2">
      <c r="A75" s="821" t="s">
        <v>4568</v>
      </c>
      <c r="B75" s="822" t="s">
        <v>4627</v>
      </c>
      <c r="C75" s="822" t="s">
        <v>4570</v>
      </c>
      <c r="D75" s="822" t="s">
        <v>4630</v>
      </c>
      <c r="E75" s="822" t="s">
        <v>4631</v>
      </c>
      <c r="F75" s="831">
        <v>1</v>
      </c>
      <c r="G75" s="831">
        <v>127</v>
      </c>
      <c r="H75" s="831"/>
      <c r="I75" s="831">
        <v>127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4568</v>
      </c>
      <c r="B76" s="822" t="s">
        <v>4644</v>
      </c>
      <c r="C76" s="822" t="s">
        <v>4613</v>
      </c>
      <c r="D76" s="822" t="s">
        <v>4675</v>
      </c>
      <c r="E76" s="822" t="s">
        <v>4676</v>
      </c>
      <c r="F76" s="831"/>
      <c r="G76" s="831"/>
      <c r="H76" s="831"/>
      <c r="I76" s="831"/>
      <c r="J76" s="831">
        <v>1</v>
      </c>
      <c r="K76" s="831">
        <v>5884.89</v>
      </c>
      <c r="L76" s="831">
        <v>1</v>
      </c>
      <c r="M76" s="831">
        <v>5884.89</v>
      </c>
      <c r="N76" s="831"/>
      <c r="O76" s="831"/>
      <c r="P76" s="827"/>
      <c r="Q76" s="832"/>
    </row>
    <row r="77" spans="1:17" ht="14.45" customHeight="1" x14ac:dyDescent="0.2">
      <c r="A77" s="821" t="s">
        <v>4568</v>
      </c>
      <c r="B77" s="822" t="s">
        <v>4644</v>
      </c>
      <c r="C77" s="822" t="s">
        <v>4570</v>
      </c>
      <c r="D77" s="822" t="s">
        <v>4648</v>
      </c>
      <c r="E77" s="822" t="s">
        <v>4649</v>
      </c>
      <c r="F77" s="831"/>
      <c r="G77" s="831"/>
      <c r="H77" s="831"/>
      <c r="I77" s="831"/>
      <c r="J77" s="831">
        <v>1</v>
      </c>
      <c r="K77" s="831">
        <v>585</v>
      </c>
      <c r="L77" s="831">
        <v>1</v>
      </c>
      <c r="M77" s="831">
        <v>585</v>
      </c>
      <c r="N77" s="831"/>
      <c r="O77" s="831"/>
      <c r="P77" s="827"/>
      <c r="Q77" s="832"/>
    </row>
    <row r="78" spans="1:17" ht="14.45" customHeight="1" x14ac:dyDescent="0.2">
      <c r="A78" s="821" t="s">
        <v>4689</v>
      </c>
      <c r="B78" s="822" t="s">
        <v>4569</v>
      </c>
      <c r="C78" s="822" t="s">
        <v>4613</v>
      </c>
      <c r="D78" s="822" t="s">
        <v>4675</v>
      </c>
      <c r="E78" s="822" t="s">
        <v>4676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9939.4599999999991</v>
      </c>
      <c r="P78" s="827"/>
      <c r="Q78" s="832">
        <v>4969.7299999999996</v>
      </c>
    </row>
    <row r="79" spans="1:17" ht="14.45" customHeight="1" x14ac:dyDescent="0.2">
      <c r="A79" s="821" t="s">
        <v>4689</v>
      </c>
      <c r="B79" s="822" t="s">
        <v>4569</v>
      </c>
      <c r="C79" s="822" t="s">
        <v>4613</v>
      </c>
      <c r="D79" s="822" t="s">
        <v>4614</v>
      </c>
      <c r="E79" s="822" t="s">
        <v>4615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5526.05</v>
      </c>
      <c r="P79" s="827"/>
      <c r="Q79" s="832">
        <v>5526.05</v>
      </c>
    </row>
    <row r="80" spans="1:17" ht="14.45" customHeight="1" x14ac:dyDescent="0.2">
      <c r="A80" s="821" t="s">
        <v>4689</v>
      </c>
      <c r="B80" s="822" t="s">
        <v>4569</v>
      </c>
      <c r="C80" s="822" t="s">
        <v>4613</v>
      </c>
      <c r="D80" s="822" t="s">
        <v>4616</v>
      </c>
      <c r="E80" s="822" t="s">
        <v>4615</v>
      </c>
      <c r="F80" s="831"/>
      <c r="G80" s="831"/>
      <c r="H80" s="831"/>
      <c r="I80" s="831"/>
      <c r="J80" s="831"/>
      <c r="K80" s="831"/>
      <c r="L80" s="831"/>
      <c r="M80" s="831"/>
      <c r="N80" s="831">
        <v>3</v>
      </c>
      <c r="O80" s="831">
        <v>15788.9</v>
      </c>
      <c r="P80" s="827"/>
      <c r="Q80" s="832">
        <v>5262.9666666666662</v>
      </c>
    </row>
    <row r="81" spans="1:17" ht="14.45" customHeight="1" x14ac:dyDescent="0.2">
      <c r="A81" s="821" t="s">
        <v>4689</v>
      </c>
      <c r="B81" s="822" t="s">
        <v>4569</v>
      </c>
      <c r="C81" s="822" t="s">
        <v>4613</v>
      </c>
      <c r="D81" s="822" t="s">
        <v>4677</v>
      </c>
      <c r="E81" s="822" t="s">
        <v>4615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6071</v>
      </c>
      <c r="P81" s="827"/>
      <c r="Q81" s="832">
        <v>6071</v>
      </c>
    </row>
    <row r="82" spans="1:17" ht="14.45" customHeight="1" x14ac:dyDescent="0.2">
      <c r="A82" s="821" t="s">
        <v>4689</v>
      </c>
      <c r="B82" s="822" t="s">
        <v>4569</v>
      </c>
      <c r="C82" s="822" t="s">
        <v>4613</v>
      </c>
      <c r="D82" s="822" t="s">
        <v>4617</v>
      </c>
      <c r="E82" s="822" t="s">
        <v>4618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4500.91</v>
      </c>
      <c r="P82" s="827"/>
      <c r="Q82" s="832">
        <v>2250.4549999999999</v>
      </c>
    </row>
    <row r="83" spans="1:17" ht="14.45" customHeight="1" x14ac:dyDescent="0.2">
      <c r="A83" s="821" t="s">
        <v>4689</v>
      </c>
      <c r="B83" s="822" t="s">
        <v>4569</v>
      </c>
      <c r="C83" s="822" t="s">
        <v>4613</v>
      </c>
      <c r="D83" s="822" t="s">
        <v>4680</v>
      </c>
      <c r="E83" s="822" t="s">
        <v>4620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4755.3</v>
      </c>
      <c r="P83" s="827"/>
      <c r="Q83" s="832">
        <v>2377.65</v>
      </c>
    </row>
    <row r="84" spans="1:17" ht="14.45" customHeight="1" x14ac:dyDescent="0.2">
      <c r="A84" s="821" t="s">
        <v>4689</v>
      </c>
      <c r="B84" s="822" t="s">
        <v>4569</v>
      </c>
      <c r="C84" s="822" t="s">
        <v>4613</v>
      </c>
      <c r="D84" s="822" t="s">
        <v>4619</v>
      </c>
      <c r="E84" s="822" t="s">
        <v>4620</v>
      </c>
      <c r="F84" s="831"/>
      <c r="G84" s="831"/>
      <c r="H84" s="831"/>
      <c r="I84" s="831"/>
      <c r="J84" s="831"/>
      <c r="K84" s="831"/>
      <c r="L84" s="831"/>
      <c r="M84" s="831"/>
      <c r="N84" s="831">
        <v>3</v>
      </c>
      <c r="O84" s="831">
        <v>7132.9500000000007</v>
      </c>
      <c r="P84" s="827"/>
      <c r="Q84" s="832">
        <v>2377.65</v>
      </c>
    </row>
    <row r="85" spans="1:17" ht="14.45" customHeight="1" x14ac:dyDescent="0.2">
      <c r="A85" s="821" t="s">
        <v>4689</v>
      </c>
      <c r="B85" s="822" t="s">
        <v>4569</v>
      </c>
      <c r="C85" s="822" t="s">
        <v>4570</v>
      </c>
      <c r="D85" s="822" t="s">
        <v>4581</v>
      </c>
      <c r="E85" s="822" t="s">
        <v>4582</v>
      </c>
      <c r="F85" s="831">
        <v>1</v>
      </c>
      <c r="G85" s="831">
        <v>432</v>
      </c>
      <c r="H85" s="831"/>
      <c r="I85" s="831">
        <v>432</v>
      </c>
      <c r="J85" s="831"/>
      <c r="K85" s="831"/>
      <c r="L85" s="831"/>
      <c r="M85" s="831"/>
      <c r="N85" s="831">
        <v>2</v>
      </c>
      <c r="O85" s="831">
        <v>874</v>
      </c>
      <c r="P85" s="827"/>
      <c r="Q85" s="832">
        <v>437</v>
      </c>
    </row>
    <row r="86" spans="1:17" ht="14.45" customHeight="1" x14ac:dyDescent="0.2">
      <c r="A86" s="821" t="s">
        <v>4689</v>
      </c>
      <c r="B86" s="822" t="s">
        <v>4569</v>
      </c>
      <c r="C86" s="822" t="s">
        <v>4570</v>
      </c>
      <c r="D86" s="822" t="s">
        <v>4583</v>
      </c>
      <c r="E86" s="822" t="s">
        <v>4584</v>
      </c>
      <c r="F86" s="831">
        <v>18</v>
      </c>
      <c r="G86" s="831">
        <v>18180</v>
      </c>
      <c r="H86" s="831">
        <v>2.2433366238894372</v>
      </c>
      <c r="I86" s="831">
        <v>1010</v>
      </c>
      <c r="J86" s="831">
        <v>8</v>
      </c>
      <c r="K86" s="831">
        <v>8104</v>
      </c>
      <c r="L86" s="831">
        <v>1</v>
      </c>
      <c r="M86" s="831">
        <v>1013</v>
      </c>
      <c r="N86" s="831">
        <v>8</v>
      </c>
      <c r="O86" s="831">
        <v>8128</v>
      </c>
      <c r="P86" s="827">
        <v>1.0029615004935835</v>
      </c>
      <c r="Q86" s="832">
        <v>1016</v>
      </c>
    </row>
    <row r="87" spans="1:17" ht="14.45" customHeight="1" x14ac:dyDescent="0.2">
      <c r="A87" s="821" t="s">
        <v>4689</v>
      </c>
      <c r="B87" s="822" t="s">
        <v>4569</v>
      </c>
      <c r="C87" s="822" t="s">
        <v>4570</v>
      </c>
      <c r="D87" s="822" t="s">
        <v>4599</v>
      </c>
      <c r="E87" s="822" t="s">
        <v>4600</v>
      </c>
      <c r="F87" s="831">
        <v>3</v>
      </c>
      <c r="G87" s="831">
        <v>6048</v>
      </c>
      <c r="H87" s="831">
        <v>2.9955423476968797</v>
      </c>
      <c r="I87" s="831">
        <v>2016</v>
      </c>
      <c r="J87" s="831">
        <v>1</v>
      </c>
      <c r="K87" s="831">
        <v>2019</v>
      </c>
      <c r="L87" s="831">
        <v>1</v>
      </c>
      <c r="M87" s="831">
        <v>2019</v>
      </c>
      <c r="N87" s="831">
        <v>4</v>
      </c>
      <c r="O87" s="831">
        <v>8088</v>
      </c>
      <c r="P87" s="827">
        <v>4.0059435364041605</v>
      </c>
      <c r="Q87" s="832">
        <v>2022</v>
      </c>
    </row>
    <row r="88" spans="1:17" ht="14.45" customHeight="1" x14ac:dyDescent="0.2">
      <c r="A88" s="821" t="s">
        <v>4689</v>
      </c>
      <c r="B88" s="822" t="s">
        <v>4569</v>
      </c>
      <c r="C88" s="822" t="s">
        <v>4570</v>
      </c>
      <c r="D88" s="822" t="s">
        <v>4625</v>
      </c>
      <c r="E88" s="822" t="s">
        <v>4626</v>
      </c>
      <c r="F88" s="831"/>
      <c r="G88" s="831"/>
      <c r="H88" s="831"/>
      <c r="I88" s="831"/>
      <c r="J88" s="831">
        <v>3</v>
      </c>
      <c r="K88" s="831">
        <v>3534</v>
      </c>
      <c r="L88" s="831">
        <v>1</v>
      </c>
      <c r="M88" s="831">
        <v>1178</v>
      </c>
      <c r="N88" s="831">
        <v>14</v>
      </c>
      <c r="O88" s="831">
        <v>16520</v>
      </c>
      <c r="P88" s="827">
        <v>4.6745897000565932</v>
      </c>
      <c r="Q88" s="832">
        <v>1180</v>
      </c>
    </row>
    <row r="89" spans="1:17" ht="14.45" customHeight="1" x14ac:dyDescent="0.2">
      <c r="A89" s="821" t="s">
        <v>4689</v>
      </c>
      <c r="B89" s="822" t="s">
        <v>4627</v>
      </c>
      <c r="C89" s="822" t="s">
        <v>4570</v>
      </c>
      <c r="D89" s="822" t="s">
        <v>4630</v>
      </c>
      <c r="E89" s="822" t="s">
        <v>4631</v>
      </c>
      <c r="F89" s="831">
        <v>1</v>
      </c>
      <c r="G89" s="831">
        <v>127</v>
      </c>
      <c r="H89" s="831">
        <v>0.33597883597883599</v>
      </c>
      <c r="I89" s="831">
        <v>127</v>
      </c>
      <c r="J89" s="831">
        <v>3</v>
      </c>
      <c r="K89" s="831">
        <v>378</v>
      </c>
      <c r="L89" s="831">
        <v>1</v>
      </c>
      <c r="M89" s="831">
        <v>126</v>
      </c>
      <c r="N89" s="831">
        <v>5</v>
      </c>
      <c r="O89" s="831">
        <v>635</v>
      </c>
      <c r="P89" s="827">
        <v>1.67989417989418</v>
      </c>
      <c r="Q89" s="832">
        <v>127</v>
      </c>
    </row>
    <row r="90" spans="1:17" ht="14.45" customHeight="1" x14ac:dyDescent="0.2">
      <c r="A90" s="821" t="s">
        <v>4689</v>
      </c>
      <c r="B90" s="822" t="s">
        <v>4627</v>
      </c>
      <c r="C90" s="822" t="s">
        <v>4570</v>
      </c>
      <c r="D90" s="822" t="s">
        <v>4640</v>
      </c>
      <c r="E90" s="822" t="s">
        <v>4641</v>
      </c>
      <c r="F90" s="831">
        <v>1</v>
      </c>
      <c r="G90" s="831">
        <v>374</v>
      </c>
      <c r="H90" s="831">
        <v>0.99468085106382975</v>
      </c>
      <c r="I90" s="831">
        <v>374</v>
      </c>
      <c r="J90" s="831">
        <v>1</v>
      </c>
      <c r="K90" s="831">
        <v>376</v>
      </c>
      <c r="L90" s="831">
        <v>1</v>
      </c>
      <c r="M90" s="831">
        <v>376</v>
      </c>
      <c r="N90" s="831">
        <v>1</v>
      </c>
      <c r="O90" s="831">
        <v>379</v>
      </c>
      <c r="P90" s="827">
        <v>1.0079787234042554</v>
      </c>
      <c r="Q90" s="832">
        <v>379</v>
      </c>
    </row>
    <row r="91" spans="1:17" ht="14.45" customHeight="1" x14ac:dyDescent="0.2">
      <c r="A91" s="821" t="s">
        <v>4689</v>
      </c>
      <c r="B91" s="822" t="s">
        <v>4627</v>
      </c>
      <c r="C91" s="822" t="s">
        <v>4570</v>
      </c>
      <c r="D91" s="822" t="s">
        <v>4642</v>
      </c>
      <c r="E91" s="822" t="s">
        <v>4643</v>
      </c>
      <c r="F91" s="831"/>
      <c r="G91" s="831"/>
      <c r="H91" s="831"/>
      <c r="I91" s="831"/>
      <c r="J91" s="831">
        <v>2</v>
      </c>
      <c r="K91" s="831">
        <v>508</v>
      </c>
      <c r="L91" s="831">
        <v>1</v>
      </c>
      <c r="M91" s="831">
        <v>254</v>
      </c>
      <c r="N91" s="831"/>
      <c r="O91" s="831"/>
      <c r="P91" s="827"/>
      <c r="Q91" s="832"/>
    </row>
    <row r="92" spans="1:17" ht="14.45" customHeight="1" x14ac:dyDescent="0.2">
      <c r="A92" s="821" t="s">
        <v>4689</v>
      </c>
      <c r="B92" s="822" t="s">
        <v>4644</v>
      </c>
      <c r="C92" s="822" t="s">
        <v>4613</v>
      </c>
      <c r="D92" s="822" t="s">
        <v>4614</v>
      </c>
      <c r="E92" s="822" t="s">
        <v>4615</v>
      </c>
      <c r="F92" s="831"/>
      <c r="G92" s="831"/>
      <c r="H92" s="831"/>
      <c r="I92" s="831"/>
      <c r="J92" s="831">
        <v>1</v>
      </c>
      <c r="K92" s="831">
        <v>6677.48</v>
      </c>
      <c r="L92" s="831">
        <v>1</v>
      </c>
      <c r="M92" s="831">
        <v>6677.48</v>
      </c>
      <c r="N92" s="831"/>
      <c r="O92" s="831"/>
      <c r="P92" s="827"/>
      <c r="Q92" s="832"/>
    </row>
    <row r="93" spans="1:17" ht="14.45" customHeight="1" x14ac:dyDescent="0.2">
      <c r="A93" s="821" t="s">
        <v>4689</v>
      </c>
      <c r="B93" s="822" t="s">
        <v>4644</v>
      </c>
      <c r="C93" s="822" t="s">
        <v>4613</v>
      </c>
      <c r="D93" s="822" t="s">
        <v>4677</v>
      </c>
      <c r="E93" s="822" t="s">
        <v>4615</v>
      </c>
      <c r="F93" s="831"/>
      <c r="G93" s="831"/>
      <c r="H93" s="831"/>
      <c r="I93" s="831"/>
      <c r="J93" s="831">
        <v>1</v>
      </c>
      <c r="K93" s="831">
        <v>6071</v>
      </c>
      <c r="L93" s="831">
        <v>1</v>
      </c>
      <c r="M93" s="831">
        <v>6071</v>
      </c>
      <c r="N93" s="831"/>
      <c r="O93" s="831"/>
      <c r="P93" s="827"/>
      <c r="Q93" s="832"/>
    </row>
    <row r="94" spans="1:17" ht="14.45" customHeight="1" x14ac:dyDescent="0.2">
      <c r="A94" s="821" t="s">
        <v>4689</v>
      </c>
      <c r="B94" s="822" t="s">
        <v>4644</v>
      </c>
      <c r="C94" s="822" t="s">
        <v>4570</v>
      </c>
      <c r="D94" s="822" t="s">
        <v>4648</v>
      </c>
      <c r="E94" s="822" t="s">
        <v>4649</v>
      </c>
      <c r="F94" s="831"/>
      <c r="G94" s="831"/>
      <c r="H94" s="831"/>
      <c r="I94" s="831"/>
      <c r="J94" s="831">
        <v>2</v>
      </c>
      <c r="K94" s="831">
        <v>1170</v>
      </c>
      <c r="L94" s="831">
        <v>1</v>
      </c>
      <c r="M94" s="831">
        <v>585</v>
      </c>
      <c r="N94" s="831"/>
      <c r="O94" s="831"/>
      <c r="P94" s="827"/>
      <c r="Q94" s="832"/>
    </row>
    <row r="95" spans="1:17" ht="14.45" customHeight="1" x14ac:dyDescent="0.2">
      <c r="A95" s="821" t="s">
        <v>4690</v>
      </c>
      <c r="B95" s="822" t="s">
        <v>4569</v>
      </c>
      <c r="C95" s="822" t="s">
        <v>4613</v>
      </c>
      <c r="D95" s="822" t="s">
        <v>4617</v>
      </c>
      <c r="E95" s="822" t="s">
        <v>4618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2250.4499999999998</v>
      </c>
      <c r="P95" s="827"/>
      <c r="Q95" s="832">
        <v>2250.4499999999998</v>
      </c>
    </row>
    <row r="96" spans="1:17" ht="14.45" customHeight="1" x14ac:dyDescent="0.2">
      <c r="A96" s="821" t="s">
        <v>4690</v>
      </c>
      <c r="B96" s="822" t="s">
        <v>4569</v>
      </c>
      <c r="C96" s="822" t="s">
        <v>4613</v>
      </c>
      <c r="D96" s="822" t="s">
        <v>4619</v>
      </c>
      <c r="E96" s="822" t="s">
        <v>4620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2377.65</v>
      </c>
      <c r="P96" s="827"/>
      <c r="Q96" s="832">
        <v>2377.65</v>
      </c>
    </row>
    <row r="97" spans="1:17" ht="14.45" customHeight="1" x14ac:dyDescent="0.2">
      <c r="A97" s="821" t="s">
        <v>4690</v>
      </c>
      <c r="B97" s="822" t="s">
        <v>4569</v>
      </c>
      <c r="C97" s="822" t="s">
        <v>4570</v>
      </c>
      <c r="D97" s="822" t="s">
        <v>4573</v>
      </c>
      <c r="E97" s="822" t="s">
        <v>4574</v>
      </c>
      <c r="F97" s="831">
        <v>1</v>
      </c>
      <c r="G97" s="831">
        <v>37</v>
      </c>
      <c r="H97" s="831"/>
      <c r="I97" s="831">
        <v>37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4690</v>
      </c>
      <c r="B98" s="822" t="s">
        <v>4569</v>
      </c>
      <c r="C98" s="822" t="s">
        <v>4570</v>
      </c>
      <c r="D98" s="822" t="s">
        <v>4601</v>
      </c>
      <c r="E98" s="822" t="s">
        <v>4602</v>
      </c>
      <c r="F98" s="831">
        <v>1</v>
      </c>
      <c r="G98" s="831">
        <v>355</v>
      </c>
      <c r="H98" s="831"/>
      <c r="I98" s="831">
        <v>355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4690</v>
      </c>
      <c r="B99" s="822" t="s">
        <v>4569</v>
      </c>
      <c r="C99" s="822" t="s">
        <v>4570</v>
      </c>
      <c r="D99" s="822" t="s">
        <v>4625</v>
      </c>
      <c r="E99" s="822" t="s">
        <v>4626</v>
      </c>
      <c r="F99" s="831"/>
      <c r="G99" s="831"/>
      <c r="H99" s="831"/>
      <c r="I99" s="831"/>
      <c r="J99" s="831">
        <v>2</v>
      </c>
      <c r="K99" s="831">
        <v>2356</v>
      </c>
      <c r="L99" s="831">
        <v>1</v>
      </c>
      <c r="M99" s="831">
        <v>1178</v>
      </c>
      <c r="N99" s="831">
        <v>2</v>
      </c>
      <c r="O99" s="831">
        <v>2360</v>
      </c>
      <c r="P99" s="827">
        <v>1.0016977928692699</v>
      </c>
      <c r="Q99" s="832">
        <v>1180</v>
      </c>
    </row>
    <row r="100" spans="1:17" ht="14.45" customHeight="1" x14ac:dyDescent="0.2">
      <c r="A100" s="821" t="s">
        <v>4690</v>
      </c>
      <c r="B100" s="822" t="s">
        <v>4644</v>
      </c>
      <c r="C100" s="822" t="s">
        <v>4570</v>
      </c>
      <c r="D100" s="822" t="s">
        <v>4648</v>
      </c>
      <c r="E100" s="822" t="s">
        <v>4649</v>
      </c>
      <c r="F100" s="831">
        <v>1</v>
      </c>
      <c r="G100" s="831">
        <v>580</v>
      </c>
      <c r="H100" s="831"/>
      <c r="I100" s="831">
        <v>580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4691</v>
      </c>
      <c r="B101" s="822" t="s">
        <v>4569</v>
      </c>
      <c r="C101" s="822" t="s">
        <v>4613</v>
      </c>
      <c r="D101" s="822" t="s">
        <v>4645</v>
      </c>
      <c r="E101" s="822" t="s">
        <v>4646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9712.7199999999993</v>
      </c>
      <c r="P101" s="827"/>
      <c r="Q101" s="832">
        <v>4856.3599999999997</v>
      </c>
    </row>
    <row r="102" spans="1:17" ht="14.45" customHeight="1" x14ac:dyDescent="0.2">
      <c r="A102" s="821" t="s">
        <v>4691</v>
      </c>
      <c r="B102" s="822" t="s">
        <v>4569</v>
      </c>
      <c r="C102" s="822" t="s">
        <v>4570</v>
      </c>
      <c r="D102" s="822" t="s">
        <v>4625</v>
      </c>
      <c r="E102" s="822" t="s">
        <v>4626</v>
      </c>
      <c r="F102" s="831"/>
      <c r="G102" s="831"/>
      <c r="H102" s="831"/>
      <c r="I102" s="831"/>
      <c r="J102" s="831">
        <v>1</v>
      </c>
      <c r="K102" s="831">
        <v>1178</v>
      </c>
      <c r="L102" s="831">
        <v>1</v>
      </c>
      <c r="M102" s="831">
        <v>1178</v>
      </c>
      <c r="N102" s="831">
        <v>4</v>
      </c>
      <c r="O102" s="831">
        <v>4720</v>
      </c>
      <c r="P102" s="827">
        <v>4.0067911714770794</v>
      </c>
      <c r="Q102" s="832">
        <v>1180</v>
      </c>
    </row>
    <row r="103" spans="1:17" ht="14.45" customHeight="1" x14ac:dyDescent="0.2">
      <c r="A103" s="821" t="s">
        <v>4692</v>
      </c>
      <c r="B103" s="822" t="s">
        <v>4569</v>
      </c>
      <c r="C103" s="822" t="s">
        <v>4613</v>
      </c>
      <c r="D103" s="822" t="s">
        <v>4617</v>
      </c>
      <c r="E103" s="822" t="s">
        <v>4618</v>
      </c>
      <c r="F103" s="831"/>
      <c r="G103" s="831"/>
      <c r="H103" s="831"/>
      <c r="I103" s="831"/>
      <c r="J103" s="831"/>
      <c r="K103" s="831"/>
      <c r="L103" s="831"/>
      <c r="M103" s="831"/>
      <c r="N103" s="831">
        <v>9</v>
      </c>
      <c r="O103" s="831">
        <v>20254.060000000001</v>
      </c>
      <c r="P103" s="827"/>
      <c r="Q103" s="832">
        <v>2250.4511111111115</v>
      </c>
    </row>
    <row r="104" spans="1:17" ht="14.45" customHeight="1" x14ac:dyDescent="0.2">
      <c r="A104" s="821" t="s">
        <v>4692</v>
      </c>
      <c r="B104" s="822" t="s">
        <v>4569</v>
      </c>
      <c r="C104" s="822" t="s">
        <v>4613</v>
      </c>
      <c r="D104" s="822" t="s">
        <v>4619</v>
      </c>
      <c r="E104" s="822" t="s">
        <v>4620</v>
      </c>
      <c r="F104" s="831"/>
      <c r="G104" s="831"/>
      <c r="H104" s="831"/>
      <c r="I104" s="831"/>
      <c r="J104" s="831"/>
      <c r="K104" s="831"/>
      <c r="L104" s="831"/>
      <c r="M104" s="831"/>
      <c r="N104" s="831">
        <v>6</v>
      </c>
      <c r="O104" s="831">
        <v>14265.9</v>
      </c>
      <c r="P104" s="827"/>
      <c r="Q104" s="832">
        <v>2377.65</v>
      </c>
    </row>
    <row r="105" spans="1:17" ht="14.45" customHeight="1" x14ac:dyDescent="0.2">
      <c r="A105" s="821" t="s">
        <v>4692</v>
      </c>
      <c r="B105" s="822" t="s">
        <v>4569</v>
      </c>
      <c r="C105" s="822" t="s">
        <v>4613</v>
      </c>
      <c r="D105" s="822" t="s">
        <v>4621</v>
      </c>
      <c r="E105" s="822" t="s">
        <v>4622</v>
      </c>
      <c r="F105" s="831"/>
      <c r="G105" s="831"/>
      <c r="H105" s="831"/>
      <c r="I105" s="831"/>
      <c r="J105" s="831"/>
      <c r="K105" s="831"/>
      <c r="L105" s="831"/>
      <c r="M105" s="831"/>
      <c r="N105" s="831">
        <v>3</v>
      </c>
      <c r="O105" s="831">
        <v>4649.97</v>
      </c>
      <c r="P105" s="827"/>
      <c r="Q105" s="832">
        <v>1549.99</v>
      </c>
    </row>
    <row r="106" spans="1:17" ht="14.45" customHeight="1" x14ac:dyDescent="0.2">
      <c r="A106" s="821" t="s">
        <v>4692</v>
      </c>
      <c r="B106" s="822" t="s">
        <v>4569</v>
      </c>
      <c r="C106" s="822" t="s">
        <v>4570</v>
      </c>
      <c r="D106" s="822" t="s">
        <v>4625</v>
      </c>
      <c r="E106" s="822" t="s">
        <v>4626</v>
      </c>
      <c r="F106" s="831"/>
      <c r="G106" s="831"/>
      <c r="H106" s="831"/>
      <c r="I106" s="831"/>
      <c r="J106" s="831">
        <v>3</v>
      </c>
      <c r="K106" s="831">
        <v>3534</v>
      </c>
      <c r="L106" s="831">
        <v>1</v>
      </c>
      <c r="M106" s="831">
        <v>1178</v>
      </c>
      <c r="N106" s="831">
        <v>22</v>
      </c>
      <c r="O106" s="831">
        <v>25960</v>
      </c>
      <c r="P106" s="827">
        <v>7.3457838143746459</v>
      </c>
      <c r="Q106" s="832">
        <v>1180</v>
      </c>
    </row>
    <row r="107" spans="1:17" ht="14.45" customHeight="1" x14ac:dyDescent="0.2">
      <c r="A107" s="821" t="s">
        <v>4692</v>
      </c>
      <c r="B107" s="822" t="s">
        <v>4644</v>
      </c>
      <c r="C107" s="822" t="s">
        <v>4570</v>
      </c>
      <c r="D107" s="822" t="s">
        <v>4648</v>
      </c>
      <c r="E107" s="822" t="s">
        <v>4649</v>
      </c>
      <c r="F107" s="831"/>
      <c r="G107" s="831"/>
      <c r="H107" s="831"/>
      <c r="I107" s="831"/>
      <c r="J107" s="831">
        <v>2</v>
      </c>
      <c r="K107" s="831">
        <v>1170</v>
      </c>
      <c r="L107" s="831">
        <v>1</v>
      </c>
      <c r="M107" s="831">
        <v>585</v>
      </c>
      <c r="N107" s="831"/>
      <c r="O107" s="831"/>
      <c r="P107" s="827"/>
      <c r="Q107" s="832"/>
    </row>
    <row r="108" spans="1:17" ht="14.45" customHeight="1" x14ac:dyDescent="0.2">
      <c r="A108" s="821" t="s">
        <v>4693</v>
      </c>
      <c r="B108" s="822" t="s">
        <v>4569</v>
      </c>
      <c r="C108" s="822" t="s">
        <v>4613</v>
      </c>
      <c r="D108" s="822" t="s">
        <v>4645</v>
      </c>
      <c r="E108" s="822" t="s">
        <v>4646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4856.3599999999997</v>
      </c>
      <c r="P108" s="827"/>
      <c r="Q108" s="832">
        <v>4856.3599999999997</v>
      </c>
    </row>
    <row r="109" spans="1:17" ht="14.45" customHeight="1" x14ac:dyDescent="0.2">
      <c r="A109" s="821" t="s">
        <v>4693</v>
      </c>
      <c r="B109" s="822" t="s">
        <v>4569</v>
      </c>
      <c r="C109" s="822" t="s">
        <v>4613</v>
      </c>
      <c r="D109" s="822" t="s">
        <v>4617</v>
      </c>
      <c r="E109" s="822" t="s">
        <v>4618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2250.4499999999998</v>
      </c>
      <c r="P109" s="827"/>
      <c r="Q109" s="832">
        <v>2250.4499999999998</v>
      </c>
    </row>
    <row r="110" spans="1:17" ht="14.45" customHeight="1" x14ac:dyDescent="0.2">
      <c r="A110" s="821" t="s">
        <v>4693</v>
      </c>
      <c r="B110" s="822" t="s">
        <v>4569</v>
      </c>
      <c r="C110" s="822" t="s">
        <v>4613</v>
      </c>
      <c r="D110" s="822" t="s">
        <v>4619</v>
      </c>
      <c r="E110" s="822" t="s">
        <v>4620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4755.3</v>
      </c>
      <c r="P110" s="827"/>
      <c r="Q110" s="832">
        <v>2377.65</v>
      </c>
    </row>
    <row r="111" spans="1:17" ht="14.45" customHeight="1" x14ac:dyDescent="0.2">
      <c r="A111" s="821" t="s">
        <v>4693</v>
      </c>
      <c r="B111" s="822" t="s">
        <v>4569</v>
      </c>
      <c r="C111" s="822" t="s">
        <v>4570</v>
      </c>
      <c r="D111" s="822" t="s">
        <v>4625</v>
      </c>
      <c r="E111" s="822" t="s">
        <v>4626</v>
      </c>
      <c r="F111" s="831"/>
      <c r="G111" s="831"/>
      <c r="H111" s="831"/>
      <c r="I111" s="831"/>
      <c r="J111" s="831"/>
      <c r="K111" s="831"/>
      <c r="L111" s="831"/>
      <c r="M111" s="831"/>
      <c r="N111" s="831">
        <v>4</v>
      </c>
      <c r="O111" s="831">
        <v>4720</v>
      </c>
      <c r="P111" s="827"/>
      <c r="Q111" s="832">
        <v>1180</v>
      </c>
    </row>
    <row r="112" spans="1:17" ht="14.45" customHeight="1" x14ac:dyDescent="0.2">
      <c r="A112" s="821" t="s">
        <v>4694</v>
      </c>
      <c r="B112" s="822" t="s">
        <v>4569</v>
      </c>
      <c r="C112" s="822" t="s">
        <v>4613</v>
      </c>
      <c r="D112" s="822" t="s">
        <v>4617</v>
      </c>
      <c r="E112" s="822" t="s">
        <v>4618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2250.4499999999998</v>
      </c>
      <c r="P112" s="827"/>
      <c r="Q112" s="832">
        <v>2250.4499999999998</v>
      </c>
    </row>
    <row r="113" spans="1:17" ht="14.45" customHeight="1" x14ac:dyDescent="0.2">
      <c r="A113" s="821" t="s">
        <v>4694</v>
      </c>
      <c r="B113" s="822" t="s">
        <v>4569</v>
      </c>
      <c r="C113" s="822" t="s">
        <v>4613</v>
      </c>
      <c r="D113" s="822" t="s">
        <v>4619</v>
      </c>
      <c r="E113" s="822" t="s">
        <v>4620</v>
      </c>
      <c r="F113" s="831"/>
      <c r="G113" s="831"/>
      <c r="H113" s="831"/>
      <c r="I113" s="831"/>
      <c r="J113" s="831"/>
      <c r="K113" s="831"/>
      <c r="L113" s="831"/>
      <c r="M113" s="831"/>
      <c r="N113" s="831">
        <v>4</v>
      </c>
      <c r="O113" s="831">
        <v>9510.6</v>
      </c>
      <c r="P113" s="827"/>
      <c r="Q113" s="832">
        <v>2377.65</v>
      </c>
    </row>
    <row r="114" spans="1:17" ht="14.45" customHeight="1" x14ac:dyDescent="0.2">
      <c r="A114" s="821" t="s">
        <v>4694</v>
      </c>
      <c r="B114" s="822" t="s">
        <v>4569</v>
      </c>
      <c r="C114" s="822" t="s">
        <v>4570</v>
      </c>
      <c r="D114" s="822" t="s">
        <v>4625</v>
      </c>
      <c r="E114" s="822" t="s">
        <v>4626</v>
      </c>
      <c r="F114" s="831"/>
      <c r="G114" s="831"/>
      <c r="H114" s="831"/>
      <c r="I114" s="831"/>
      <c r="J114" s="831">
        <v>1</v>
      </c>
      <c r="K114" s="831">
        <v>1178</v>
      </c>
      <c r="L114" s="831">
        <v>1</v>
      </c>
      <c r="M114" s="831">
        <v>1178</v>
      </c>
      <c r="N114" s="831">
        <v>5</v>
      </c>
      <c r="O114" s="831">
        <v>5900</v>
      </c>
      <c r="P114" s="827">
        <v>5.0084889643463502</v>
      </c>
      <c r="Q114" s="832">
        <v>1180</v>
      </c>
    </row>
    <row r="115" spans="1:17" ht="14.45" customHeight="1" x14ac:dyDescent="0.2">
      <c r="A115" s="821" t="s">
        <v>4695</v>
      </c>
      <c r="B115" s="822" t="s">
        <v>4569</v>
      </c>
      <c r="C115" s="822" t="s">
        <v>4613</v>
      </c>
      <c r="D115" s="822" t="s">
        <v>4616</v>
      </c>
      <c r="E115" s="822" t="s">
        <v>4615</v>
      </c>
      <c r="F115" s="831"/>
      <c r="G115" s="831"/>
      <c r="H115" s="831"/>
      <c r="I115" s="831"/>
      <c r="J115" s="831"/>
      <c r="K115" s="831"/>
      <c r="L115" s="831"/>
      <c r="M115" s="831"/>
      <c r="N115" s="831">
        <v>6</v>
      </c>
      <c r="O115" s="831">
        <v>28527.16</v>
      </c>
      <c r="P115" s="827"/>
      <c r="Q115" s="832">
        <v>4754.5266666666666</v>
      </c>
    </row>
    <row r="116" spans="1:17" ht="14.45" customHeight="1" x14ac:dyDescent="0.2">
      <c r="A116" s="821" t="s">
        <v>4695</v>
      </c>
      <c r="B116" s="822" t="s">
        <v>4569</v>
      </c>
      <c r="C116" s="822" t="s">
        <v>4613</v>
      </c>
      <c r="D116" s="822" t="s">
        <v>4617</v>
      </c>
      <c r="E116" s="822" t="s">
        <v>4618</v>
      </c>
      <c r="F116" s="831"/>
      <c r="G116" s="831"/>
      <c r="H116" s="831"/>
      <c r="I116" s="831"/>
      <c r="J116" s="831"/>
      <c r="K116" s="831"/>
      <c r="L116" s="831"/>
      <c r="M116" s="831"/>
      <c r="N116" s="831">
        <v>10</v>
      </c>
      <c r="O116" s="831">
        <v>22504.54</v>
      </c>
      <c r="P116" s="827"/>
      <c r="Q116" s="832">
        <v>2250.4540000000002</v>
      </c>
    </row>
    <row r="117" spans="1:17" ht="14.45" customHeight="1" x14ac:dyDescent="0.2">
      <c r="A117" s="821" t="s">
        <v>4695</v>
      </c>
      <c r="B117" s="822" t="s">
        <v>4569</v>
      </c>
      <c r="C117" s="822" t="s">
        <v>4613</v>
      </c>
      <c r="D117" s="822" t="s">
        <v>4680</v>
      </c>
      <c r="E117" s="822" t="s">
        <v>4620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4755.3</v>
      </c>
      <c r="P117" s="827"/>
      <c r="Q117" s="832">
        <v>2377.65</v>
      </c>
    </row>
    <row r="118" spans="1:17" ht="14.45" customHeight="1" x14ac:dyDescent="0.2">
      <c r="A118" s="821" t="s">
        <v>4695</v>
      </c>
      <c r="B118" s="822" t="s">
        <v>4569</v>
      </c>
      <c r="C118" s="822" t="s">
        <v>4613</v>
      </c>
      <c r="D118" s="822" t="s">
        <v>4619</v>
      </c>
      <c r="E118" s="822" t="s">
        <v>4620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4755.3</v>
      </c>
      <c r="P118" s="827"/>
      <c r="Q118" s="832">
        <v>2377.65</v>
      </c>
    </row>
    <row r="119" spans="1:17" ht="14.45" customHeight="1" x14ac:dyDescent="0.2">
      <c r="A119" s="821" t="s">
        <v>4695</v>
      </c>
      <c r="B119" s="822" t="s">
        <v>4569</v>
      </c>
      <c r="C119" s="822" t="s">
        <v>4570</v>
      </c>
      <c r="D119" s="822" t="s">
        <v>4583</v>
      </c>
      <c r="E119" s="822" t="s">
        <v>4584</v>
      </c>
      <c r="F119" s="831">
        <v>1</v>
      </c>
      <c r="G119" s="831">
        <v>1010</v>
      </c>
      <c r="H119" s="831"/>
      <c r="I119" s="831">
        <v>1010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4695</v>
      </c>
      <c r="B120" s="822" t="s">
        <v>4569</v>
      </c>
      <c r="C120" s="822" t="s">
        <v>4570</v>
      </c>
      <c r="D120" s="822" t="s">
        <v>4625</v>
      </c>
      <c r="E120" s="822" t="s">
        <v>4626</v>
      </c>
      <c r="F120" s="831"/>
      <c r="G120" s="831"/>
      <c r="H120" s="831"/>
      <c r="I120" s="831"/>
      <c r="J120" s="831">
        <v>6</v>
      </c>
      <c r="K120" s="831">
        <v>7068</v>
      </c>
      <c r="L120" s="831">
        <v>1</v>
      </c>
      <c r="M120" s="831">
        <v>1178</v>
      </c>
      <c r="N120" s="831">
        <v>21</v>
      </c>
      <c r="O120" s="831">
        <v>24780</v>
      </c>
      <c r="P120" s="827">
        <v>3.5059422750424449</v>
      </c>
      <c r="Q120" s="832">
        <v>1180</v>
      </c>
    </row>
    <row r="121" spans="1:17" ht="14.45" customHeight="1" x14ac:dyDescent="0.2">
      <c r="A121" s="821" t="s">
        <v>4695</v>
      </c>
      <c r="B121" s="822" t="s">
        <v>4627</v>
      </c>
      <c r="C121" s="822" t="s">
        <v>4570</v>
      </c>
      <c r="D121" s="822" t="s">
        <v>4640</v>
      </c>
      <c r="E121" s="822" t="s">
        <v>4641</v>
      </c>
      <c r="F121" s="831">
        <v>1</v>
      </c>
      <c r="G121" s="831">
        <v>374</v>
      </c>
      <c r="H121" s="831"/>
      <c r="I121" s="831">
        <v>374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4695</v>
      </c>
      <c r="B122" s="822" t="s">
        <v>4627</v>
      </c>
      <c r="C122" s="822" t="s">
        <v>4570</v>
      </c>
      <c r="D122" s="822" t="s">
        <v>4642</v>
      </c>
      <c r="E122" s="822" t="s">
        <v>4643</v>
      </c>
      <c r="F122" s="831">
        <v>1</v>
      </c>
      <c r="G122" s="831">
        <v>252</v>
      </c>
      <c r="H122" s="831"/>
      <c r="I122" s="831">
        <v>252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4695</v>
      </c>
      <c r="B123" s="822" t="s">
        <v>4644</v>
      </c>
      <c r="C123" s="822" t="s">
        <v>4613</v>
      </c>
      <c r="D123" s="822" t="s">
        <v>4645</v>
      </c>
      <c r="E123" s="822" t="s">
        <v>4646</v>
      </c>
      <c r="F123" s="831"/>
      <c r="G123" s="831"/>
      <c r="H123" s="831"/>
      <c r="I123" s="831"/>
      <c r="J123" s="831">
        <v>1</v>
      </c>
      <c r="K123" s="831">
        <v>4856.3599999999997</v>
      </c>
      <c r="L123" s="831">
        <v>1</v>
      </c>
      <c r="M123" s="831">
        <v>4856.3599999999997</v>
      </c>
      <c r="N123" s="831"/>
      <c r="O123" s="831"/>
      <c r="P123" s="827"/>
      <c r="Q123" s="832"/>
    </row>
    <row r="124" spans="1:17" ht="14.45" customHeight="1" x14ac:dyDescent="0.2">
      <c r="A124" s="821" t="s">
        <v>4695</v>
      </c>
      <c r="B124" s="822" t="s">
        <v>4644</v>
      </c>
      <c r="C124" s="822" t="s">
        <v>4613</v>
      </c>
      <c r="D124" s="822" t="s">
        <v>4616</v>
      </c>
      <c r="E124" s="822" t="s">
        <v>4615</v>
      </c>
      <c r="F124" s="831"/>
      <c r="G124" s="831"/>
      <c r="H124" s="831"/>
      <c r="I124" s="831"/>
      <c r="J124" s="831">
        <v>1</v>
      </c>
      <c r="K124" s="831">
        <v>5568</v>
      </c>
      <c r="L124" s="831">
        <v>1</v>
      </c>
      <c r="M124" s="831">
        <v>5568</v>
      </c>
      <c r="N124" s="831"/>
      <c r="O124" s="831"/>
      <c r="P124" s="827"/>
      <c r="Q124" s="832"/>
    </row>
    <row r="125" spans="1:17" ht="14.45" customHeight="1" x14ac:dyDescent="0.2">
      <c r="A125" s="821" t="s">
        <v>4695</v>
      </c>
      <c r="B125" s="822" t="s">
        <v>4644</v>
      </c>
      <c r="C125" s="822" t="s">
        <v>4613</v>
      </c>
      <c r="D125" s="822" t="s">
        <v>4647</v>
      </c>
      <c r="E125" s="822" t="s">
        <v>4618</v>
      </c>
      <c r="F125" s="831"/>
      <c r="G125" s="831"/>
      <c r="H125" s="831"/>
      <c r="I125" s="831"/>
      <c r="J125" s="831">
        <v>1</v>
      </c>
      <c r="K125" s="831">
        <v>4368.43</v>
      </c>
      <c r="L125" s="831">
        <v>1</v>
      </c>
      <c r="M125" s="831">
        <v>4368.43</v>
      </c>
      <c r="N125" s="831"/>
      <c r="O125" s="831"/>
      <c r="P125" s="827"/>
      <c r="Q125" s="832"/>
    </row>
    <row r="126" spans="1:17" ht="14.45" customHeight="1" x14ac:dyDescent="0.2">
      <c r="A126" s="821" t="s">
        <v>4695</v>
      </c>
      <c r="B126" s="822" t="s">
        <v>4644</v>
      </c>
      <c r="C126" s="822" t="s">
        <v>4613</v>
      </c>
      <c r="D126" s="822" t="s">
        <v>4617</v>
      </c>
      <c r="E126" s="822" t="s">
        <v>4618</v>
      </c>
      <c r="F126" s="831"/>
      <c r="G126" s="831"/>
      <c r="H126" s="831"/>
      <c r="I126" s="831"/>
      <c r="J126" s="831">
        <v>1</v>
      </c>
      <c r="K126" s="831">
        <v>2492.4499999999998</v>
      </c>
      <c r="L126" s="831">
        <v>1</v>
      </c>
      <c r="M126" s="831">
        <v>2492.4499999999998</v>
      </c>
      <c r="N126" s="831"/>
      <c r="O126" s="831"/>
      <c r="P126" s="827"/>
      <c r="Q126" s="832"/>
    </row>
    <row r="127" spans="1:17" ht="14.45" customHeight="1" x14ac:dyDescent="0.2">
      <c r="A127" s="821" t="s">
        <v>4695</v>
      </c>
      <c r="B127" s="822" t="s">
        <v>4644</v>
      </c>
      <c r="C127" s="822" t="s">
        <v>4570</v>
      </c>
      <c r="D127" s="822" t="s">
        <v>4648</v>
      </c>
      <c r="E127" s="822" t="s">
        <v>4649</v>
      </c>
      <c r="F127" s="831">
        <v>3</v>
      </c>
      <c r="G127" s="831">
        <v>1740</v>
      </c>
      <c r="H127" s="831">
        <v>0.74358974358974361</v>
      </c>
      <c r="I127" s="831">
        <v>580</v>
      </c>
      <c r="J127" s="831">
        <v>4</v>
      </c>
      <c r="K127" s="831">
        <v>2340</v>
      </c>
      <c r="L127" s="831">
        <v>1</v>
      </c>
      <c r="M127" s="831">
        <v>585</v>
      </c>
      <c r="N127" s="831"/>
      <c r="O127" s="831"/>
      <c r="P127" s="827"/>
      <c r="Q127" s="832"/>
    </row>
    <row r="128" spans="1:17" ht="14.45" customHeight="1" x14ac:dyDescent="0.2">
      <c r="A128" s="821" t="s">
        <v>4696</v>
      </c>
      <c r="B128" s="822" t="s">
        <v>4569</v>
      </c>
      <c r="C128" s="822" t="s">
        <v>4613</v>
      </c>
      <c r="D128" s="822" t="s">
        <v>4616</v>
      </c>
      <c r="E128" s="822" t="s">
        <v>4615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4533.05</v>
      </c>
      <c r="P128" s="827"/>
      <c r="Q128" s="832">
        <v>4533.05</v>
      </c>
    </row>
    <row r="129" spans="1:17" ht="14.45" customHeight="1" x14ac:dyDescent="0.2">
      <c r="A129" s="821" t="s">
        <v>4696</v>
      </c>
      <c r="B129" s="822" t="s">
        <v>4569</v>
      </c>
      <c r="C129" s="822" t="s">
        <v>4613</v>
      </c>
      <c r="D129" s="822" t="s">
        <v>4617</v>
      </c>
      <c r="E129" s="822" t="s">
        <v>4618</v>
      </c>
      <c r="F129" s="831"/>
      <c r="G129" s="831"/>
      <c r="H129" s="831"/>
      <c r="I129" s="831"/>
      <c r="J129" s="831"/>
      <c r="K129" s="831"/>
      <c r="L129" s="831"/>
      <c r="M129" s="831"/>
      <c r="N129" s="831">
        <v>3</v>
      </c>
      <c r="O129" s="831">
        <v>6751.3499999999995</v>
      </c>
      <c r="P129" s="827"/>
      <c r="Q129" s="832">
        <v>2250.4499999999998</v>
      </c>
    </row>
    <row r="130" spans="1:17" ht="14.45" customHeight="1" x14ac:dyDescent="0.2">
      <c r="A130" s="821" t="s">
        <v>4696</v>
      </c>
      <c r="B130" s="822" t="s">
        <v>4569</v>
      </c>
      <c r="C130" s="822" t="s">
        <v>4570</v>
      </c>
      <c r="D130" s="822" t="s">
        <v>4583</v>
      </c>
      <c r="E130" s="822" t="s">
        <v>4584</v>
      </c>
      <c r="F130" s="831">
        <v>1</v>
      </c>
      <c r="G130" s="831">
        <v>1010</v>
      </c>
      <c r="H130" s="831">
        <v>0.49851924975320827</v>
      </c>
      <c r="I130" s="831">
        <v>1010</v>
      </c>
      <c r="J130" s="831">
        <v>2</v>
      </c>
      <c r="K130" s="831">
        <v>2026</v>
      </c>
      <c r="L130" s="831">
        <v>1</v>
      </c>
      <c r="M130" s="831">
        <v>1013</v>
      </c>
      <c r="N130" s="831">
        <v>1</v>
      </c>
      <c r="O130" s="831">
        <v>1016</v>
      </c>
      <c r="P130" s="827">
        <v>0.50148075024679173</v>
      </c>
      <c r="Q130" s="832">
        <v>1016</v>
      </c>
    </row>
    <row r="131" spans="1:17" ht="14.45" customHeight="1" x14ac:dyDescent="0.2">
      <c r="A131" s="821" t="s">
        <v>4696</v>
      </c>
      <c r="B131" s="822" t="s">
        <v>4569</v>
      </c>
      <c r="C131" s="822" t="s">
        <v>4570</v>
      </c>
      <c r="D131" s="822" t="s">
        <v>4599</v>
      </c>
      <c r="E131" s="822" t="s">
        <v>4600</v>
      </c>
      <c r="F131" s="831"/>
      <c r="G131" s="831"/>
      <c r="H131" s="831"/>
      <c r="I131" s="831"/>
      <c r="J131" s="831">
        <v>1</v>
      </c>
      <c r="K131" s="831">
        <v>2019</v>
      </c>
      <c r="L131" s="831">
        <v>1</v>
      </c>
      <c r="M131" s="831">
        <v>2019</v>
      </c>
      <c r="N131" s="831"/>
      <c r="O131" s="831"/>
      <c r="P131" s="827"/>
      <c r="Q131" s="832"/>
    </row>
    <row r="132" spans="1:17" ht="14.45" customHeight="1" x14ac:dyDescent="0.2">
      <c r="A132" s="821" t="s">
        <v>4696</v>
      </c>
      <c r="B132" s="822" t="s">
        <v>4569</v>
      </c>
      <c r="C132" s="822" t="s">
        <v>4570</v>
      </c>
      <c r="D132" s="822" t="s">
        <v>4625</v>
      </c>
      <c r="E132" s="822" t="s">
        <v>4626</v>
      </c>
      <c r="F132" s="831"/>
      <c r="G132" s="831"/>
      <c r="H132" s="831"/>
      <c r="I132" s="831"/>
      <c r="J132" s="831"/>
      <c r="K132" s="831"/>
      <c r="L132" s="831"/>
      <c r="M132" s="831"/>
      <c r="N132" s="831">
        <v>4</v>
      </c>
      <c r="O132" s="831">
        <v>4720</v>
      </c>
      <c r="P132" s="827"/>
      <c r="Q132" s="832">
        <v>1180</v>
      </c>
    </row>
    <row r="133" spans="1:17" ht="14.45" customHeight="1" x14ac:dyDescent="0.2">
      <c r="A133" s="821" t="s">
        <v>4696</v>
      </c>
      <c r="B133" s="822" t="s">
        <v>4627</v>
      </c>
      <c r="C133" s="822" t="s">
        <v>4570</v>
      </c>
      <c r="D133" s="822" t="s">
        <v>4630</v>
      </c>
      <c r="E133" s="822" t="s">
        <v>4631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127</v>
      </c>
      <c r="P133" s="827"/>
      <c r="Q133" s="832">
        <v>127</v>
      </c>
    </row>
    <row r="134" spans="1:17" ht="14.45" customHeight="1" x14ac:dyDescent="0.2">
      <c r="A134" s="821" t="s">
        <v>4696</v>
      </c>
      <c r="B134" s="822" t="s">
        <v>4644</v>
      </c>
      <c r="C134" s="822" t="s">
        <v>4570</v>
      </c>
      <c r="D134" s="822" t="s">
        <v>4648</v>
      </c>
      <c r="E134" s="822" t="s">
        <v>4649</v>
      </c>
      <c r="F134" s="831"/>
      <c r="G134" s="831"/>
      <c r="H134" s="831"/>
      <c r="I134" s="831"/>
      <c r="J134" s="831">
        <v>1</v>
      </c>
      <c r="K134" s="831">
        <v>585</v>
      </c>
      <c r="L134" s="831">
        <v>1</v>
      </c>
      <c r="M134" s="831">
        <v>585</v>
      </c>
      <c r="N134" s="831"/>
      <c r="O134" s="831"/>
      <c r="P134" s="827"/>
      <c r="Q134" s="832"/>
    </row>
    <row r="135" spans="1:17" ht="14.45" customHeight="1" x14ac:dyDescent="0.2">
      <c r="A135" s="821" t="s">
        <v>4697</v>
      </c>
      <c r="B135" s="822" t="s">
        <v>4569</v>
      </c>
      <c r="C135" s="822" t="s">
        <v>4613</v>
      </c>
      <c r="D135" s="822" t="s">
        <v>4617</v>
      </c>
      <c r="E135" s="822" t="s">
        <v>4618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2250.4499999999998</v>
      </c>
      <c r="P135" s="827"/>
      <c r="Q135" s="832">
        <v>2250.4499999999998</v>
      </c>
    </row>
    <row r="136" spans="1:17" ht="14.45" customHeight="1" x14ac:dyDescent="0.2">
      <c r="A136" s="821" t="s">
        <v>4697</v>
      </c>
      <c r="B136" s="822" t="s">
        <v>4569</v>
      </c>
      <c r="C136" s="822" t="s">
        <v>4613</v>
      </c>
      <c r="D136" s="822" t="s">
        <v>4619</v>
      </c>
      <c r="E136" s="822" t="s">
        <v>4620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2377.65</v>
      </c>
      <c r="P136" s="827"/>
      <c r="Q136" s="832">
        <v>2377.65</v>
      </c>
    </row>
    <row r="137" spans="1:17" ht="14.45" customHeight="1" x14ac:dyDescent="0.2">
      <c r="A137" s="821" t="s">
        <v>4697</v>
      </c>
      <c r="B137" s="822" t="s">
        <v>4569</v>
      </c>
      <c r="C137" s="822" t="s">
        <v>4570</v>
      </c>
      <c r="D137" s="822" t="s">
        <v>4625</v>
      </c>
      <c r="E137" s="822" t="s">
        <v>4626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2360</v>
      </c>
      <c r="P137" s="827"/>
      <c r="Q137" s="832">
        <v>1180</v>
      </c>
    </row>
    <row r="138" spans="1:17" ht="14.45" customHeight="1" x14ac:dyDescent="0.2">
      <c r="A138" s="821" t="s">
        <v>4697</v>
      </c>
      <c r="B138" s="822" t="s">
        <v>4644</v>
      </c>
      <c r="C138" s="822" t="s">
        <v>4613</v>
      </c>
      <c r="D138" s="822" t="s">
        <v>4614</v>
      </c>
      <c r="E138" s="822" t="s">
        <v>4615</v>
      </c>
      <c r="F138" s="831">
        <v>1</v>
      </c>
      <c r="G138" s="831">
        <v>6677.48</v>
      </c>
      <c r="H138" s="831"/>
      <c r="I138" s="831">
        <v>6677.48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4697</v>
      </c>
      <c r="B139" s="822" t="s">
        <v>4644</v>
      </c>
      <c r="C139" s="822" t="s">
        <v>4570</v>
      </c>
      <c r="D139" s="822" t="s">
        <v>4648</v>
      </c>
      <c r="E139" s="822" t="s">
        <v>4649</v>
      </c>
      <c r="F139" s="831">
        <v>1</v>
      </c>
      <c r="G139" s="831">
        <v>580</v>
      </c>
      <c r="H139" s="831"/>
      <c r="I139" s="831">
        <v>580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4698</v>
      </c>
      <c r="B140" s="822" t="s">
        <v>4569</v>
      </c>
      <c r="C140" s="822" t="s">
        <v>4613</v>
      </c>
      <c r="D140" s="822" t="s">
        <v>4645</v>
      </c>
      <c r="E140" s="822" t="s">
        <v>4646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4856.3599999999997</v>
      </c>
      <c r="P140" s="827"/>
      <c r="Q140" s="832">
        <v>4856.3599999999997</v>
      </c>
    </row>
    <row r="141" spans="1:17" ht="14.45" customHeight="1" x14ac:dyDescent="0.2">
      <c r="A141" s="821" t="s">
        <v>4698</v>
      </c>
      <c r="B141" s="822" t="s">
        <v>4569</v>
      </c>
      <c r="C141" s="822" t="s">
        <v>4613</v>
      </c>
      <c r="D141" s="822" t="s">
        <v>4675</v>
      </c>
      <c r="E141" s="822" t="s">
        <v>4676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4693.4399999999996</v>
      </c>
      <c r="P141" s="827"/>
      <c r="Q141" s="832">
        <v>4693.4399999999996</v>
      </c>
    </row>
    <row r="142" spans="1:17" ht="14.45" customHeight="1" x14ac:dyDescent="0.2">
      <c r="A142" s="821" t="s">
        <v>4698</v>
      </c>
      <c r="B142" s="822" t="s">
        <v>4569</v>
      </c>
      <c r="C142" s="822" t="s">
        <v>4613</v>
      </c>
      <c r="D142" s="822" t="s">
        <v>4616</v>
      </c>
      <c r="E142" s="822" t="s">
        <v>4615</v>
      </c>
      <c r="F142" s="831"/>
      <c r="G142" s="831"/>
      <c r="H142" s="831"/>
      <c r="I142" s="831"/>
      <c r="J142" s="831"/>
      <c r="K142" s="831"/>
      <c r="L142" s="831"/>
      <c r="M142" s="831"/>
      <c r="N142" s="831">
        <v>37</v>
      </c>
      <c r="O142" s="831">
        <v>185090.82999999996</v>
      </c>
      <c r="P142" s="827"/>
      <c r="Q142" s="832">
        <v>5002.4548648648633</v>
      </c>
    </row>
    <row r="143" spans="1:17" ht="14.45" customHeight="1" x14ac:dyDescent="0.2">
      <c r="A143" s="821" t="s">
        <v>4698</v>
      </c>
      <c r="B143" s="822" t="s">
        <v>4569</v>
      </c>
      <c r="C143" s="822" t="s">
        <v>4613</v>
      </c>
      <c r="D143" s="822" t="s">
        <v>4617</v>
      </c>
      <c r="E143" s="822" t="s">
        <v>4618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2250.4499999999998</v>
      </c>
      <c r="P143" s="827"/>
      <c r="Q143" s="832">
        <v>2250.4499999999998</v>
      </c>
    </row>
    <row r="144" spans="1:17" ht="14.45" customHeight="1" x14ac:dyDescent="0.2">
      <c r="A144" s="821" t="s">
        <v>4698</v>
      </c>
      <c r="B144" s="822" t="s">
        <v>4569</v>
      </c>
      <c r="C144" s="822" t="s">
        <v>4570</v>
      </c>
      <c r="D144" s="822" t="s">
        <v>4625</v>
      </c>
      <c r="E144" s="822" t="s">
        <v>4626</v>
      </c>
      <c r="F144" s="831"/>
      <c r="G144" s="831"/>
      <c r="H144" s="831"/>
      <c r="I144" s="831"/>
      <c r="J144" s="831">
        <v>19</v>
      </c>
      <c r="K144" s="831">
        <v>22382</v>
      </c>
      <c r="L144" s="831">
        <v>1</v>
      </c>
      <c r="M144" s="831">
        <v>1178</v>
      </c>
      <c r="N144" s="831">
        <v>42</v>
      </c>
      <c r="O144" s="831">
        <v>49560</v>
      </c>
      <c r="P144" s="827">
        <v>2.2142793316057547</v>
      </c>
      <c r="Q144" s="832">
        <v>1180</v>
      </c>
    </row>
    <row r="145" spans="1:17" ht="14.45" customHeight="1" x14ac:dyDescent="0.2">
      <c r="A145" s="821" t="s">
        <v>4698</v>
      </c>
      <c r="B145" s="822" t="s">
        <v>4644</v>
      </c>
      <c r="C145" s="822" t="s">
        <v>4613</v>
      </c>
      <c r="D145" s="822" t="s">
        <v>4614</v>
      </c>
      <c r="E145" s="822" t="s">
        <v>4615</v>
      </c>
      <c r="F145" s="831">
        <v>2</v>
      </c>
      <c r="G145" s="831">
        <v>13354.96</v>
      </c>
      <c r="H145" s="831">
        <v>2</v>
      </c>
      <c r="I145" s="831">
        <v>6677.48</v>
      </c>
      <c r="J145" s="831">
        <v>1</v>
      </c>
      <c r="K145" s="831">
        <v>6677.48</v>
      </c>
      <c r="L145" s="831">
        <v>1</v>
      </c>
      <c r="M145" s="831">
        <v>6677.48</v>
      </c>
      <c r="N145" s="831"/>
      <c r="O145" s="831"/>
      <c r="P145" s="827"/>
      <c r="Q145" s="832"/>
    </row>
    <row r="146" spans="1:17" ht="14.45" customHeight="1" x14ac:dyDescent="0.2">
      <c r="A146" s="821" t="s">
        <v>4698</v>
      </c>
      <c r="B146" s="822" t="s">
        <v>4644</v>
      </c>
      <c r="C146" s="822" t="s">
        <v>4613</v>
      </c>
      <c r="D146" s="822" t="s">
        <v>4616</v>
      </c>
      <c r="E146" s="822" t="s">
        <v>4615</v>
      </c>
      <c r="F146" s="831">
        <v>4</v>
      </c>
      <c r="G146" s="831">
        <v>22272</v>
      </c>
      <c r="H146" s="831">
        <v>0.5714285714285714</v>
      </c>
      <c r="I146" s="831">
        <v>5568</v>
      </c>
      <c r="J146" s="831">
        <v>7</v>
      </c>
      <c r="K146" s="831">
        <v>38976</v>
      </c>
      <c r="L146" s="831">
        <v>1</v>
      </c>
      <c r="M146" s="831">
        <v>5568</v>
      </c>
      <c r="N146" s="831"/>
      <c r="O146" s="831"/>
      <c r="P146" s="827"/>
      <c r="Q146" s="832"/>
    </row>
    <row r="147" spans="1:17" ht="14.45" customHeight="1" x14ac:dyDescent="0.2">
      <c r="A147" s="821" t="s">
        <v>4698</v>
      </c>
      <c r="B147" s="822" t="s">
        <v>4644</v>
      </c>
      <c r="C147" s="822" t="s">
        <v>4613</v>
      </c>
      <c r="D147" s="822" t="s">
        <v>4647</v>
      </c>
      <c r="E147" s="822" t="s">
        <v>4618</v>
      </c>
      <c r="F147" s="831">
        <v>1</v>
      </c>
      <c r="G147" s="831">
        <v>4368.43</v>
      </c>
      <c r="H147" s="831"/>
      <c r="I147" s="831">
        <v>4368.43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4698</v>
      </c>
      <c r="B148" s="822" t="s">
        <v>4644</v>
      </c>
      <c r="C148" s="822" t="s">
        <v>4613</v>
      </c>
      <c r="D148" s="822" t="s">
        <v>4617</v>
      </c>
      <c r="E148" s="822" t="s">
        <v>4618</v>
      </c>
      <c r="F148" s="831"/>
      <c r="G148" s="831"/>
      <c r="H148" s="831"/>
      <c r="I148" s="831"/>
      <c r="J148" s="831">
        <v>1</v>
      </c>
      <c r="K148" s="831">
        <v>2492.4499999999998</v>
      </c>
      <c r="L148" s="831">
        <v>1</v>
      </c>
      <c r="M148" s="831">
        <v>2492.4499999999998</v>
      </c>
      <c r="N148" s="831"/>
      <c r="O148" s="831"/>
      <c r="P148" s="827"/>
      <c r="Q148" s="832"/>
    </row>
    <row r="149" spans="1:17" ht="14.45" customHeight="1" x14ac:dyDescent="0.2">
      <c r="A149" s="821" t="s">
        <v>4698</v>
      </c>
      <c r="B149" s="822" t="s">
        <v>4644</v>
      </c>
      <c r="C149" s="822" t="s">
        <v>4570</v>
      </c>
      <c r="D149" s="822" t="s">
        <v>4699</v>
      </c>
      <c r="E149" s="822" t="s">
        <v>4700</v>
      </c>
      <c r="F149" s="831">
        <v>1</v>
      </c>
      <c r="G149" s="831">
        <v>720</v>
      </c>
      <c r="H149" s="831"/>
      <c r="I149" s="831">
        <v>720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4698</v>
      </c>
      <c r="B150" s="822" t="s">
        <v>4644</v>
      </c>
      <c r="C150" s="822" t="s">
        <v>4570</v>
      </c>
      <c r="D150" s="822" t="s">
        <v>4648</v>
      </c>
      <c r="E150" s="822" t="s">
        <v>4649</v>
      </c>
      <c r="F150" s="831">
        <v>8</v>
      </c>
      <c r="G150" s="831">
        <v>4640</v>
      </c>
      <c r="H150" s="831">
        <v>0.88129154795821463</v>
      </c>
      <c r="I150" s="831">
        <v>580</v>
      </c>
      <c r="J150" s="831">
        <v>9</v>
      </c>
      <c r="K150" s="831">
        <v>5265</v>
      </c>
      <c r="L150" s="831">
        <v>1</v>
      </c>
      <c r="M150" s="831">
        <v>585</v>
      </c>
      <c r="N150" s="831"/>
      <c r="O150" s="831"/>
      <c r="P150" s="827"/>
      <c r="Q150" s="832"/>
    </row>
    <row r="151" spans="1:17" ht="14.45" customHeight="1" x14ac:dyDescent="0.2">
      <c r="A151" s="821" t="s">
        <v>4701</v>
      </c>
      <c r="B151" s="822" t="s">
        <v>4569</v>
      </c>
      <c r="C151" s="822" t="s">
        <v>4613</v>
      </c>
      <c r="D151" s="822" t="s">
        <v>4675</v>
      </c>
      <c r="E151" s="822" t="s">
        <v>4676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8746.33</v>
      </c>
      <c r="P151" s="827"/>
      <c r="Q151" s="832">
        <v>4373.165</v>
      </c>
    </row>
    <row r="152" spans="1:17" ht="14.45" customHeight="1" x14ac:dyDescent="0.2">
      <c r="A152" s="821" t="s">
        <v>4701</v>
      </c>
      <c r="B152" s="822" t="s">
        <v>4569</v>
      </c>
      <c r="C152" s="822" t="s">
        <v>4613</v>
      </c>
      <c r="D152" s="822" t="s">
        <v>4614</v>
      </c>
      <c r="E152" s="822" t="s">
        <v>4615</v>
      </c>
      <c r="F152" s="831"/>
      <c r="G152" s="831"/>
      <c r="H152" s="831"/>
      <c r="I152" s="831"/>
      <c r="J152" s="831">
        <v>1</v>
      </c>
      <c r="K152" s="831">
        <v>6677.48</v>
      </c>
      <c r="L152" s="831">
        <v>1</v>
      </c>
      <c r="M152" s="831">
        <v>6677.48</v>
      </c>
      <c r="N152" s="831">
        <v>1</v>
      </c>
      <c r="O152" s="831">
        <v>6677.48</v>
      </c>
      <c r="P152" s="827">
        <v>1</v>
      </c>
      <c r="Q152" s="832">
        <v>6677.48</v>
      </c>
    </row>
    <row r="153" spans="1:17" ht="14.45" customHeight="1" x14ac:dyDescent="0.2">
      <c r="A153" s="821" t="s">
        <v>4701</v>
      </c>
      <c r="B153" s="822" t="s">
        <v>4569</v>
      </c>
      <c r="C153" s="822" t="s">
        <v>4613</v>
      </c>
      <c r="D153" s="822" t="s">
        <v>4616</v>
      </c>
      <c r="E153" s="822" t="s">
        <v>4615</v>
      </c>
      <c r="F153" s="831"/>
      <c r="G153" s="831"/>
      <c r="H153" s="831"/>
      <c r="I153" s="831"/>
      <c r="J153" s="831"/>
      <c r="K153" s="831"/>
      <c r="L153" s="831"/>
      <c r="M153" s="831"/>
      <c r="N153" s="831">
        <v>2</v>
      </c>
      <c r="O153" s="831">
        <v>10355.66</v>
      </c>
      <c r="P153" s="827"/>
      <c r="Q153" s="832">
        <v>5177.83</v>
      </c>
    </row>
    <row r="154" spans="1:17" ht="14.45" customHeight="1" x14ac:dyDescent="0.2">
      <c r="A154" s="821" t="s">
        <v>4701</v>
      </c>
      <c r="B154" s="822" t="s">
        <v>4569</v>
      </c>
      <c r="C154" s="822" t="s">
        <v>4613</v>
      </c>
      <c r="D154" s="822" t="s">
        <v>4617</v>
      </c>
      <c r="E154" s="822" t="s">
        <v>4618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2250.4499999999998</v>
      </c>
      <c r="P154" s="827"/>
      <c r="Q154" s="832">
        <v>2250.4499999999998</v>
      </c>
    </row>
    <row r="155" spans="1:17" ht="14.45" customHeight="1" x14ac:dyDescent="0.2">
      <c r="A155" s="821" t="s">
        <v>4701</v>
      </c>
      <c r="B155" s="822" t="s">
        <v>4569</v>
      </c>
      <c r="C155" s="822" t="s">
        <v>4613</v>
      </c>
      <c r="D155" s="822" t="s">
        <v>4680</v>
      </c>
      <c r="E155" s="822" t="s">
        <v>4620</v>
      </c>
      <c r="F155" s="831"/>
      <c r="G155" s="831"/>
      <c r="H155" s="831"/>
      <c r="I155" s="831"/>
      <c r="J155" s="831"/>
      <c r="K155" s="831"/>
      <c r="L155" s="831"/>
      <c r="M155" s="831"/>
      <c r="N155" s="831">
        <v>5</v>
      </c>
      <c r="O155" s="831">
        <v>11888.25</v>
      </c>
      <c r="P155" s="827"/>
      <c r="Q155" s="832">
        <v>2377.65</v>
      </c>
    </row>
    <row r="156" spans="1:17" ht="14.45" customHeight="1" x14ac:dyDescent="0.2">
      <c r="A156" s="821" t="s">
        <v>4701</v>
      </c>
      <c r="B156" s="822" t="s">
        <v>4569</v>
      </c>
      <c r="C156" s="822" t="s">
        <v>4613</v>
      </c>
      <c r="D156" s="822" t="s">
        <v>4619</v>
      </c>
      <c r="E156" s="822" t="s">
        <v>4620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2377.65</v>
      </c>
      <c r="P156" s="827"/>
      <c r="Q156" s="832">
        <v>2377.65</v>
      </c>
    </row>
    <row r="157" spans="1:17" ht="14.45" customHeight="1" x14ac:dyDescent="0.2">
      <c r="A157" s="821" t="s">
        <v>4701</v>
      </c>
      <c r="B157" s="822" t="s">
        <v>4569</v>
      </c>
      <c r="C157" s="822" t="s">
        <v>4613</v>
      </c>
      <c r="D157" s="822" t="s">
        <v>4621</v>
      </c>
      <c r="E157" s="822" t="s">
        <v>4622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1549.99</v>
      </c>
      <c r="P157" s="827"/>
      <c r="Q157" s="832">
        <v>1549.99</v>
      </c>
    </row>
    <row r="158" spans="1:17" ht="14.45" customHeight="1" x14ac:dyDescent="0.2">
      <c r="A158" s="821" t="s">
        <v>4701</v>
      </c>
      <c r="B158" s="822" t="s">
        <v>4569</v>
      </c>
      <c r="C158" s="822" t="s">
        <v>4570</v>
      </c>
      <c r="D158" s="822" t="s">
        <v>4625</v>
      </c>
      <c r="E158" s="822" t="s">
        <v>4626</v>
      </c>
      <c r="F158" s="831"/>
      <c r="G158" s="831"/>
      <c r="H158" s="831"/>
      <c r="I158" s="831"/>
      <c r="J158" s="831">
        <v>5</v>
      </c>
      <c r="K158" s="831">
        <v>5890</v>
      </c>
      <c r="L158" s="831">
        <v>1</v>
      </c>
      <c r="M158" s="831">
        <v>1178</v>
      </c>
      <c r="N158" s="831">
        <v>13</v>
      </c>
      <c r="O158" s="831">
        <v>15340</v>
      </c>
      <c r="P158" s="827">
        <v>2.6044142614601018</v>
      </c>
      <c r="Q158" s="832">
        <v>1180</v>
      </c>
    </row>
    <row r="159" spans="1:17" ht="14.45" customHeight="1" x14ac:dyDescent="0.2">
      <c r="A159" s="821" t="s">
        <v>4701</v>
      </c>
      <c r="B159" s="822" t="s">
        <v>4644</v>
      </c>
      <c r="C159" s="822" t="s">
        <v>4613</v>
      </c>
      <c r="D159" s="822" t="s">
        <v>4675</v>
      </c>
      <c r="E159" s="822" t="s">
        <v>4676</v>
      </c>
      <c r="F159" s="831"/>
      <c r="G159" s="831"/>
      <c r="H159" s="831"/>
      <c r="I159" s="831"/>
      <c r="J159" s="831">
        <v>1</v>
      </c>
      <c r="K159" s="831">
        <v>5884.89</v>
      </c>
      <c r="L159" s="831">
        <v>1</v>
      </c>
      <c r="M159" s="831">
        <v>5884.89</v>
      </c>
      <c r="N159" s="831"/>
      <c r="O159" s="831"/>
      <c r="P159" s="827"/>
      <c r="Q159" s="832"/>
    </row>
    <row r="160" spans="1:17" ht="14.45" customHeight="1" x14ac:dyDescent="0.2">
      <c r="A160" s="821" t="s">
        <v>4701</v>
      </c>
      <c r="B160" s="822" t="s">
        <v>4644</v>
      </c>
      <c r="C160" s="822" t="s">
        <v>4613</v>
      </c>
      <c r="D160" s="822" t="s">
        <v>4614</v>
      </c>
      <c r="E160" s="822" t="s">
        <v>4615</v>
      </c>
      <c r="F160" s="831">
        <v>10</v>
      </c>
      <c r="G160" s="831">
        <v>66774.8</v>
      </c>
      <c r="H160" s="831">
        <v>2.0000000000000004</v>
      </c>
      <c r="I160" s="831">
        <v>6677.4800000000005</v>
      </c>
      <c r="J160" s="831">
        <v>5</v>
      </c>
      <c r="K160" s="831">
        <v>33387.399999999994</v>
      </c>
      <c r="L160" s="831">
        <v>1</v>
      </c>
      <c r="M160" s="831">
        <v>6677.4799999999987</v>
      </c>
      <c r="N160" s="831"/>
      <c r="O160" s="831"/>
      <c r="P160" s="827"/>
      <c r="Q160" s="832"/>
    </row>
    <row r="161" spans="1:17" ht="14.45" customHeight="1" x14ac:dyDescent="0.2">
      <c r="A161" s="821" t="s">
        <v>4701</v>
      </c>
      <c r="B161" s="822" t="s">
        <v>4644</v>
      </c>
      <c r="C161" s="822" t="s">
        <v>4613</v>
      </c>
      <c r="D161" s="822" t="s">
        <v>4616</v>
      </c>
      <c r="E161" s="822" t="s">
        <v>4615</v>
      </c>
      <c r="F161" s="831">
        <v>1</v>
      </c>
      <c r="G161" s="831">
        <v>5568</v>
      </c>
      <c r="H161" s="831"/>
      <c r="I161" s="831">
        <v>5568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4701</v>
      </c>
      <c r="B162" s="822" t="s">
        <v>4644</v>
      </c>
      <c r="C162" s="822" t="s">
        <v>4613</v>
      </c>
      <c r="D162" s="822" t="s">
        <v>4617</v>
      </c>
      <c r="E162" s="822" t="s">
        <v>4618</v>
      </c>
      <c r="F162" s="831">
        <v>2</v>
      </c>
      <c r="G162" s="831">
        <v>4984.8999999999996</v>
      </c>
      <c r="H162" s="831"/>
      <c r="I162" s="831">
        <v>2492.4499999999998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4701</v>
      </c>
      <c r="B163" s="822" t="s">
        <v>4644</v>
      </c>
      <c r="C163" s="822" t="s">
        <v>4570</v>
      </c>
      <c r="D163" s="822" t="s">
        <v>4648</v>
      </c>
      <c r="E163" s="822" t="s">
        <v>4649</v>
      </c>
      <c r="F163" s="831">
        <v>13</v>
      </c>
      <c r="G163" s="831">
        <v>7540</v>
      </c>
      <c r="H163" s="831">
        <v>2.1481481481481484</v>
      </c>
      <c r="I163" s="831">
        <v>580</v>
      </c>
      <c r="J163" s="831">
        <v>6</v>
      </c>
      <c r="K163" s="831">
        <v>3510</v>
      </c>
      <c r="L163" s="831">
        <v>1</v>
      </c>
      <c r="M163" s="831">
        <v>585</v>
      </c>
      <c r="N163" s="831"/>
      <c r="O163" s="831"/>
      <c r="P163" s="827"/>
      <c r="Q163" s="832"/>
    </row>
    <row r="164" spans="1:17" ht="14.45" customHeight="1" x14ac:dyDescent="0.2">
      <c r="A164" s="821" t="s">
        <v>4702</v>
      </c>
      <c r="B164" s="822" t="s">
        <v>4569</v>
      </c>
      <c r="C164" s="822" t="s">
        <v>4570</v>
      </c>
      <c r="D164" s="822" t="s">
        <v>4583</v>
      </c>
      <c r="E164" s="822" t="s">
        <v>4584</v>
      </c>
      <c r="F164" s="831"/>
      <c r="G164" s="831"/>
      <c r="H164" s="831"/>
      <c r="I164" s="831"/>
      <c r="J164" s="831">
        <v>1</v>
      </c>
      <c r="K164" s="831">
        <v>1013</v>
      </c>
      <c r="L164" s="831">
        <v>1</v>
      </c>
      <c r="M164" s="831">
        <v>1013</v>
      </c>
      <c r="N164" s="831"/>
      <c r="O164" s="831"/>
      <c r="P164" s="827"/>
      <c r="Q164" s="832"/>
    </row>
    <row r="165" spans="1:17" ht="14.45" customHeight="1" x14ac:dyDescent="0.2">
      <c r="A165" s="821" t="s">
        <v>4702</v>
      </c>
      <c r="B165" s="822" t="s">
        <v>4569</v>
      </c>
      <c r="C165" s="822" t="s">
        <v>4570</v>
      </c>
      <c r="D165" s="822" t="s">
        <v>4599</v>
      </c>
      <c r="E165" s="822" t="s">
        <v>4600</v>
      </c>
      <c r="F165" s="831"/>
      <c r="G165" s="831"/>
      <c r="H165" s="831"/>
      <c r="I165" s="831"/>
      <c r="J165" s="831">
        <v>1</v>
      </c>
      <c r="K165" s="831">
        <v>2019</v>
      </c>
      <c r="L165" s="831">
        <v>1</v>
      </c>
      <c r="M165" s="831">
        <v>2019</v>
      </c>
      <c r="N165" s="831"/>
      <c r="O165" s="831"/>
      <c r="P165" s="827"/>
      <c r="Q165" s="832"/>
    </row>
    <row r="166" spans="1:17" ht="14.45" customHeight="1" x14ac:dyDescent="0.2">
      <c r="A166" s="821" t="s">
        <v>4703</v>
      </c>
      <c r="B166" s="822" t="s">
        <v>4569</v>
      </c>
      <c r="C166" s="822" t="s">
        <v>4613</v>
      </c>
      <c r="D166" s="822" t="s">
        <v>4617</v>
      </c>
      <c r="E166" s="822" t="s">
        <v>4618</v>
      </c>
      <c r="F166" s="831"/>
      <c r="G166" s="831"/>
      <c r="H166" s="831"/>
      <c r="I166" s="831"/>
      <c r="J166" s="831"/>
      <c r="K166" s="831"/>
      <c r="L166" s="831"/>
      <c r="M166" s="831"/>
      <c r="N166" s="831">
        <v>6</v>
      </c>
      <c r="O166" s="831">
        <v>13502.71</v>
      </c>
      <c r="P166" s="827"/>
      <c r="Q166" s="832">
        <v>2250.4516666666664</v>
      </c>
    </row>
    <row r="167" spans="1:17" ht="14.45" customHeight="1" x14ac:dyDescent="0.2">
      <c r="A167" s="821" t="s">
        <v>4703</v>
      </c>
      <c r="B167" s="822" t="s">
        <v>4569</v>
      </c>
      <c r="C167" s="822" t="s">
        <v>4613</v>
      </c>
      <c r="D167" s="822" t="s">
        <v>4619</v>
      </c>
      <c r="E167" s="822" t="s">
        <v>4620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4755.3</v>
      </c>
      <c r="P167" s="827"/>
      <c r="Q167" s="832">
        <v>2377.65</v>
      </c>
    </row>
    <row r="168" spans="1:17" ht="14.45" customHeight="1" x14ac:dyDescent="0.2">
      <c r="A168" s="821" t="s">
        <v>4703</v>
      </c>
      <c r="B168" s="822" t="s">
        <v>4569</v>
      </c>
      <c r="C168" s="822" t="s">
        <v>4613</v>
      </c>
      <c r="D168" s="822" t="s">
        <v>4621</v>
      </c>
      <c r="E168" s="822" t="s">
        <v>4622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1549.99</v>
      </c>
      <c r="P168" s="827"/>
      <c r="Q168" s="832">
        <v>1549.99</v>
      </c>
    </row>
    <row r="169" spans="1:17" ht="14.45" customHeight="1" x14ac:dyDescent="0.2">
      <c r="A169" s="821" t="s">
        <v>4703</v>
      </c>
      <c r="B169" s="822" t="s">
        <v>4569</v>
      </c>
      <c r="C169" s="822" t="s">
        <v>4570</v>
      </c>
      <c r="D169" s="822" t="s">
        <v>4625</v>
      </c>
      <c r="E169" s="822" t="s">
        <v>4626</v>
      </c>
      <c r="F169" s="831"/>
      <c r="G169" s="831"/>
      <c r="H169" s="831"/>
      <c r="I169" s="831"/>
      <c r="J169" s="831">
        <v>1</v>
      </c>
      <c r="K169" s="831">
        <v>1178</v>
      </c>
      <c r="L169" s="831">
        <v>1</v>
      </c>
      <c r="M169" s="831">
        <v>1178</v>
      </c>
      <c r="N169" s="831">
        <v>19</v>
      </c>
      <c r="O169" s="831">
        <v>22420</v>
      </c>
      <c r="P169" s="827">
        <v>19.032258064516128</v>
      </c>
      <c r="Q169" s="832">
        <v>1180</v>
      </c>
    </row>
    <row r="170" spans="1:17" ht="14.45" customHeight="1" x14ac:dyDescent="0.2">
      <c r="A170" s="821" t="s">
        <v>4703</v>
      </c>
      <c r="B170" s="822" t="s">
        <v>4627</v>
      </c>
      <c r="C170" s="822" t="s">
        <v>4570</v>
      </c>
      <c r="D170" s="822" t="s">
        <v>4630</v>
      </c>
      <c r="E170" s="822" t="s">
        <v>4631</v>
      </c>
      <c r="F170" s="831">
        <v>3</v>
      </c>
      <c r="G170" s="831">
        <v>381</v>
      </c>
      <c r="H170" s="831"/>
      <c r="I170" s="831">
        <v>127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4703</v>
      </c>
      <c r="B171" s="822" t="s">
        <v>4644</v>
      </c>
      <c r="C171" s="822" t="s">
        <v>4570</v>
      </c>
      <c r="D171" s="822" t="s">
        <v>4648</v>
      </c>
      <c r="E171" s="822" t="s">
        <v>4649</v>
      </c>
      <c r="F171" s="831">
        <v>15</v>
      </c>
      <c r="G171" s="831">
        <v>8700</v>
      </c>
      <c r="H171" s="831">
        <v>3.7179487179487181</v>
      </c>
      <c r="I171" s="831">
        <v>580</v>
      </c>
      <c r="J171" s="831">
        <v>4</v>
      </c>
      <c r="K171" s="831">
        <v>2340</v>
      </c>
      <c r="L171" s="831">
        <v>1</v>
      </c>
      <c r="M171" s="831">
        <v>585</v>
      </c>
      <c r="N171" s="831"/>
      <c r="O171" s="831"/>
      <c r="P171" s="827"/>
      <c r="Q171" s="832"/>
    </row>
    <row r="172" spans="1:17" ht="14.45" customHeight="1" x14ac:dyDescent="0.2">
      <c r="A172" s="821" t="s">
        <v>4704</v>
      </c>
      <c r="B172" s="822" t="s">
        <v>4569</v>
      </c>
      <c r="C172" s="822" t="s">
        <v>4613</v>
      </c>
      <c r="D172" s="822" t="s">
        <v>4619</v>
      </c>
      <c r="E172" s="822" t="s">
        <v>4620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4755.3</v>
      </c>
      <c r="P172" s="827"/>
      <c r="Q172" s="832">
        <v>2377.65</v>
      </c>
    </row>
    <row r="173" spans="1:17" ht="14.45" customHeight="1" x14ac:dyDescent="0.2">
      <c r="A173" s="821" t="s">
        <v>4704</v>
      </c>
      <c r="B173" s="822" t="s">
        <v>4569</v>
      </c>
      <c r="C173" s="822" t="s">
        <v>4570</v>
      </c>
      <c r="D173" s="822" t="s">
        <v>4583</v>
      </c>
      <c r="E173" s="822" t="s">
        <v>4584</v>
      </c>
      <c r="F173" s="831">
        <v>2</v>
      </c>
      <c r="G173" s="831">
        <v>2020</v>
      </c>
      <c r="H173" s="831">
        <v>0.66469233300427777</v>
      </c>
      <c r="I173" s="831">
        <v>1010</v>
      </c>
      <c r="J173" s="831">
        <v>3</v>
      </c>
      <c r="K173" s="831">
        <v>3039</v>
      </c>
      <c r="L173" s="831">
        <v>1</v>
      </c>
      <c r="M173" s="831">
        <v>1013</v>
      </c>
      <c r="N173" s="831"/>
      <c r="O173" s="831"/>
      <c r="P173" s="827"/>
      <c r="Q173" s="832"/>
    </row>
    <row r="174" spans="1:17" ht="14.45" customHeight="1" x14ac:dyDescent="0.2">
      <c r="A174" s="821" t="s">
        <v>4704</v>
      </c>
      <c r="B174" s="822" t="s">
        <v>4569</v>
      </c>
      <c r="C174" s="822" t="s">
        <v>4570</v>
      </c>
      <c r="D174" s="822" t="s">
        <v>4625</v>
      </c>
      <c r="E174" s="822" t="s">
        <v>4626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2360</v>
      </c>
      <c r="P174" s="827"/>
      <c r="Q174" s="832">
        <v>1180</v>
      </c>
    </row>
    <row r="175" spans="1:17" ht="14.45" customHeight="1" x14ac:dyDescent="0.2">
      <c r="A175" s="821" t="s">
        <v>4704</v>
      </c>
      <c r="B175" s="822" t="s">
        <v>4644</v>
      </c>
      <c r="C175" s="822" t="s">
        <v>4613</v>
      </c>
      <c r="D175" s="822" t="s">
        <v>4614</v>
      </c>
      <c r="E175" s="822" t="s">
        <v>4615</v>
      </c>
      <c r="F175" s="831">
        <v>2</v>
      </c>
      <c r="G175" s="831">
        <v>13354.96</v>
      </c>
      <c r="H175" s="831"/>
      <c r="I175" s="831">
        <v>6677.48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4704</v>
      </c>
      <c r="B176" s="822" t="s">
        <v>4644</v>
      </c>
      <c r="C176" s="822" t="s">
        <v>4613</v>
      </c>
      <c r="D176" s="822" t="s">
        <v>4616</v>
      </c>
      <c r="E176" s="822" t="s">
        <v>4615</v>
      </c>
      <c r="F176" s="831">
        <v>1</v>
      </c>
      <c r="G176" s="831">
        <v>5568</v>
      </c>
      <c r="H176" s="831"/>
      <c r="I176" s="831">
        <v>5568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4704</v>
      </c>
      <c r="B177" s="822" t="s">
        <v>4644</v>
      </c>
      <c r="C177" s="822" t="s">
        <v>4570</v>
      </c>
      <c r="D177" s="822" t="s">
        <v>4648</v>
      </c>
      <c r="E177" s="822" t="s">
        <v>4649</v>
      </c>
      <c r="F177" s="831">
        <v>3</v>
      </c>
      <c r="G177" s="831">
        <v>1740</v>
      </c>
      <c r="H177" s="831"/>
      <c r="I177" s="831">
        <v>580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4705</v>
      </c>
      <c r="B178" s="822" t="s">
        <v>4569</v>
      </c>
      <c r="C178" s="822" t="s">
        <v>4570</v>
      </c>
      <c r="D178" s="822" t="s">
        <v>4583</v>
      </c>
      <c r="E178" s="822" t="s">
        <v>4584</v>
      </c>
      <c r="F178" s="831"/>
      <c r="G178" s="831"/>
      <c r="H178" s="831"/>
      <c r="I178" s="831"/>
      <c r="J178" s="831">
        <v>1</v>
      </c>
      <c r="K178" s="831">
        <v>1013</v>
      </c>
      <c r="L178" s="831">
        <v>1</v>
      </c>
      <c r="M178" s="831">
        <v>1013</v>
      </c>
      <c r="N178" s="831">
        <v>1</v>
      </c>
      <c r="O178" s="831">
        <v>1016</v>
      </c>
      <c r="P178" s="827">
        <v>1.0029615004935835</v>
      </c>
      <c r="Q178" s="832">
        <v>1016</v>
      </c>
    </row>
    <row r="179" spans="1:17" ht="14.45" customHeight="1" x14ac:dyDescent="0.2">
      <c r="A179" s="821" t="s">
        <v>4705</v>
      </c>
      <c r="B179" s="822" t="s">
        <v>4569</v>
      </c>
      <c r="C179" s="822" t="s">
        <v>4570</v>
      </c>
      <c r="D179" s="822" t="s">
        <v>4625</v>
      </c>
      <c r="E179" s="822" t="s">
        <v>4626</v>
      </c>
      <c r="F179" s="831"/>
      <c r="G179" s="831"/>
      <c r="H179" s="831"/>
      <c r="I179" s="831"/>
      <c r="J179" s="831"/>
      <c r="K179" s="831"/>
      <c r="L179" s="831"/>
      <c r="M179" s="831"/>
      <c r="N179" s="831">
        <v>18</v>
      </c>
      <c r="O179" s="831">
        <v>21240</v>
      </c>
      <c r="P179" s="827"/>
      <c r="Q179" s="832">
        <v>1180</v>
      </c>
    </row>
    <row r="180" spans="1:17" ht="14.45" customHeight="1" x14ac:dyDescent="0.2">
      <c r="A180" s="821" t="s">
        <v>4705</v>
      </c>
      <c r="B180" s="822" t="s">
        <v>4644</v>
      </c>
      <c r="C180" s="822" t="s">
        <v>4570</v>
      </c>
      <c r="D180" s="822" t="s">
        <v>4699</v>
      </c>
      <c r="E180" s="822" t="s">
        <v>4700</v>
      </c>
      <c r="F180" s="831"/>
      <c r="G180" s="831"/>
      <c r="H180" s="831"/>
      <c r="I180" s="831"/>
      <c r="J180" s="831">
        <v>1</v>
      </c>
      <c r="K180" s="831">
        <v>723</v>
      </c>
      <c r="L180" s="831">
        <v>1</v>
      </c>
      <c r="M180" s="831">
        <v>723</v>
      </c>
      <c r="N180" s="831"/>
      <c r="O180" s="831"/>
      <c r="P180" s="827"/>
      <c r="Q180" s="832"/>
    </row>
    <row r="181" spans="1:17" ht="14.45" customHeight="1" x14ac:dyDescent="0.2">
      <c r="A181" s="821" t="s">
        <v>4705</v>
      </c>
      <c r="B181" s="822" t="s">
        <v>4644</v>
      </c>
      <c r="C181" s="822" t="s">
        <v>4570</v>
      </c>
      <c r="D181" s="822" t="s">
        <v>4648</v>
      </c>
      <c r="E181" s="822" t="s">
        <v>4649</v>
      </c>
      <c r="F181" s="831"/>
      <c r="G181" s="831"/>
      <c r="H181" s="831"/>
      <c r="I181" s="831"/>
      <c r="J181" s="831">
        <v>6</v>
      </c>
      <c r="K181" s="831">
        <v>3510</v>
      </c>
      <c r="L181" s="831">
        <v>1</v>
      </c>
      <c r="M181" s="831">
        <v>585</v>
      </c>
      <c r="N181" s="831"/>
      <c r="O181" s="831"/>
      <c r="P181" s="827"/>
      <c r="Q181" s="832"/>
    </row>
    <row r="182" spans="1:17" ht="14.45" customHeight="1" x14ac:dyDescent="0.2">
      <c r="A182" s="821" t="s">
        <v>576</v>
      </c>
      <c r="B182" s="822" t="s">
        <v>4569</v>
      </c>
      <c r="C182" s="822" t="s">
        <v>4613</v>
      </c>
      <c r="D182" s="822" t="s">
        <v>4617</v>
      </c>
      <c r="E182" s="822" t="s">
        <v>4618</v>
      </c>
      <c r="F182" s="831"/>
      <c r="G182" s="831"/>
      <c r="H182" s="831"/>
      <c r="I182" s="831"/>
      <c r="J182" s="831"/>
      <c r="K182" s="831"/>
      <c r="L182" s="831"/>
      <c r="M182" s="831"/>
      <c r="N182" s="831">
        <v>4</v>
      </c>
      <c r="O182" s="831">
        <v>9001.81</v>
      </c>
      <c r="P182" s="827"/>
      <c r="Q182" s="832">
        <v>2250.4524999999999</v>
      </c>
    </row>
    <row r="183" spans="1:17" ht="14.45" customHeight="1" x14ac:dyDescent="0.2">
      <c r="A183" s="821" t="s">
        <v>576</v>
      </c>
      <c r="B183" s="822" t="s">
        <v>4569</v>
      </c>
      <c r="C183" s="822" t="s">
        <v>4613</v>
      </c>
      <c r="D183" s="822" t="s">
        <v>4680</v>
      </c>
      <c r="E183" s="822" t="s">
        <v>4620</v>
      </c>
      <c r="F183" s="831"/>
      <c r="G183" s="831"/>
      <c r="H183" s="831"/>
      <c r="I183" s="831"/>
      <c r="J183" s="831"/>
      <c r="K183" s="831"/>
      <c r="L183" s="831"/>
      <c r="M183" s="831"/>
      <c r="N183" s="831">
        <v>4</v>
      </c>
      <c r="O183" s="831">
        <v>9510.6</v>
      </c>
      <c r="P183" s="827"/>
      <c r="Q183" s="832">
        <v>2377.65</v>
      </c>
    </row>
    <row r="184" spans="1:17" ht="14.45" customHeight="1" x14ac:dyDescent="0.2">
      <c r="A184" s="821" t="s">
        <v>576</v>
      </c>
      <c r="B184" s="822" t="s">
        <v>4569</v>
      </c>
      <c r="C184" s="822" t="s">
        <v>4613</v>
      </c>
      <c r="D184" s="822" t="s">
        <v>4619</v>
      </c>
      <c r="E184" s="822" t="s">
        <v>4620</v>
      </c>
      <c r="F184" s="831"/>
      <c r="G184" s="831"/>
      <c r="H184" s="831"/>
      <c r="I184" s="831"/>
      <c r="J184" s="831"/>
      <c r="K184" s="831"/>
      <c r="L184" s="831"/>
      <c r="M184" s="831"/>
      <c r="N184" s="831">
        <v>4</v>
      </c>
      <c r="O184" s="831">
        <v>9510.6</v>
      </c>
      <c r="P184" s="827"/>
      <c r="Q184" s="832">
        <v>2377.65</v>
      </c>
    </row>
    <row r="185" spans="1:17" ht="14.45" customHeight="1" x14ac:dyDescent="0.2">
      <c r="A185" s="821" t="s">
        <v>576</v>
      </c>
      <c r="B185" s="822" t="s">
        <v>4569</v>
      </c>
      <c r="C185" s="822" t="s">
        <v>4613</v>
      </c>
      <c r="D185" s="822" t="s">
        <v>4621</v>
      </c>
      <c r="E185" s="822" t="s">
        <v>4622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1549.99</v>
      </c>
      <c r="P185" s="827"/>
      <c r="Q185" s="832">
        <v>1549.99</v>
      </c>
    </row>
    <row r="186" spans="1:17" ht="14.45" customHeight="1" x14ac:dyDescent="0.2">
      <c r="A186" s="821" t="s">
        <v>576</v>
      </c>
      <c r="B186" s="822" t="s">
        <v>4569</v>
      </c>
      <c r="C186" s="822" t="s">
        <v>4570</v>
      </c>
      <c r="D186" s="822" t="s">
        <v>4575</v>
      </c>
      <c r="E186" s="822" t="s">
        <v>4576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711</v>
      </c>
      <c r="P186" s="827"/>
      <c r="Q186" s="832">
        <v>711</v>
      </c>
    </row>
    <row r="187" spans="1:17" ht="14.45" customHeight="1" x14ac:dyDescent="0.2">
      <c r="A187" s="821" t="s">
        <v>576</v>
      </c>
      <c r="B187" s="822" t="s">
        <v>4569</v>
      </c>
      <c r="C187" s="822" t="s">
        <v>4570</v>
      </c>
      <c r="D187" s="822" t="s">
        <v>4581</v>
      </c>
      <c r="E187" s="822" t="s">
        <v>4582</v>
      </c>
      <c r="F187" s="831">
        <v>22</v>
      </c>
      <c r="G187" s="831">
        <v>9504</v>
      </c>
      <c r="H187" s="831">
        <v>0.60689655172413792</v>
      </c>
      <c r="I187" s="831">
        <v>432</v>
      </c>
      <c r="J187" s="831">
        <v>36</v>
      </c>
      <c r="K187" s="831">
        <v>15660</v>
      </c>
      <c r="L187" s="831">
        <v>1</v>
      </c>
      <c r="M187" s="831">
        <v>435</v>
      </c>
      <c r="N187" s="831">
        <v>34</v>
      </c>
      <c r="O187" s="831">
        <v>14858</v>
      </c>
      <c r="P187" s="827">
        <v>0.948786717752235</v>
      </c>
      <c r="Q187" s="832">
        <v>437</v>
      </c>
    </row>
    <row r="188" spans="1:17" ht="14.45" customHeight="1" x14ac:dyDescent="0.2">
      <c r="A188" s="821" t="s">
        <v>576</v>
      </c>
      <c r="B188" s="822" t="s">
        <v>4569</v>
      </c>
      <c r="C188" s="822" t="s">
        <v>4570</v>
      </c>
      <c r="D188" s="822" t="s">
        <v>4583</v>
      </c>
      <c r="E188" s="822" t="s">
        <v>4584</v>
      </c>
      <c r="F188" s="831">
        <v>476</v>
      </c>
      <c r="G188" s="831">
        <v>480760</v>
      </c>
      <c r="H188" s="831">
        <v>1.0294800992734368</v>
      </c>
      <c r="I188" s="831">
        <v>1010</v>
      </c>
      <c r="J188" s="831">
        <v>461</v>
      </c>
      <c r="K188" s="831">
        <v>466993</v>
      </c>
      <c r="L188" s="831">
        <v>1</v>
      </c>
      <c r="M188" s="831">
        <v>1013</v>
      </c>
      <c r="N188" s="831">
        <v>404</v>
      </c>
      <c r="O188" s="831">
        <v>410464</v>
      </c>
      <c r="P188" s="827">
        <v>0.87895107635446357</v>
      </c>
      <c r="Q188" s="832">
        <v>1016</v>
      </c>
    </row>
    <row r="189" spans="1:17" ht="14.45" customHeight="1" x14ac:dyDescent="0.2">
      <c r="A189" s="821" t="s">
        <v>576</v>
      </c>
      <c r="B189" s="822" t="s">
        <v>4569</v>
      </c>
      <c r="C189" s="822" t="s">
        <v>4570</v>
      </c>
      <c r="D189" s="822" t="s">
        <v>4587</v>
      </c>
      <c r="E189" s="822" t="s">
        <v>4588</v>
      </c>
      <c r="F189" s="831">
        <v>1</v>
      </c>
      <c r="G189" s="831">
        <v>1066</v>
      </c>
      <c r="H189" s="831"/>
      <c r="I189" s="831">
        <v>1066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576</v>
      </c>
      <c r="B190" s="822" t="s">
        <v>4569</v>
      </c>
      <c r="C190" s="822" t="s">
        <v>4570</v>
      </c>
      <c r="D190" s="822" t="s">
        <v>4589</v>
      </c>
      <c r="E190" s="822" t="s">
        <v>4590</v>
      </c>
      <c r="F190" s="831">
        <v>7</v>
      </c>
      <c r="G190" s="831">
        <v>2233</v>
      </c>
      <c r="H190" s="831">
        <v>0.99068322981366463</v>
      </c>
      <c r="I190" s="831">
        <v>319</v>
      </c>
      <c r="J190" s="831">
        <v>7</v>
      </c>
      <c r="K190" s="831">
        <v>2254</v>
      </c>
      <c r="L190" s="831">
        <v>1</v>
      </c>
      <c r="M190" s="831">
        <v>322</v>
      </c>
      <c r="N190" s="831">
        <v>6</v>
      </c>
      <c r="O190" s="831">
        <v>1944</v>
      </c>
      <c r="P190" s="827">
        <v>0.86246672582076311</v>
      </c>
      <c r="Q190" s="832">
        <v>324</v>
      </c>
    </row>
    <row r="191" spans="1:17" ht="14.45" customHeight="1" x14ac:dyDescent="0.2">
      <c r="A191" s="821" t="s">
        <v>576</v>
      </c>
      <c r="B191" s="822" t="s">
        <v>4569</v>
      </c>
      <c r="C191" s="822" t="s">
        <v>4570</v>
      </c>
      <c r="D191" s="822" t="s">
        <v>4593</v>
      </c>
      <c r="E191" s="822" t="s">
        <v>4594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33.33</v>
      </c>
      <c r="P191" s="827"/>
      <c r="Q191" s="832">
        <v>33.33</v>
      </c>
    </row>
    <row r="192" spans="1:17" ht="14.45" customHeight="1" x14ac:dyDescent="0.2">
      <c r="A192" s="821" t="s">
        <v>576</v>
      </c>
      <c r="B192" s="822" t="s">
        <v>4569</v>
      </c>
      <c r="C192" s="822" t="s">
        <v>4570</v>
      </c>
      <c r="D192" s="822" t="s">
        <v>4599</v>
      </c>
      <c r="E192" s="822" t="s">
        <v>4600</v>
      </c>
      <c r="F192" s="831">
        <v>30</v>
      </c>
      <c r="G192" s="831">
        <v>60480</v>
      </c>
      <c r="H192" s="831">
        <v>0.85586924219910843</v>
      </c>
      <c r="I192" s="831">
        <v>2016</v>
      </c>
      <c r="J192" s="831">
        <v>35</v>
      </c>
      <c r="K192" s="831">
        <v>70665</v>
      </c>
      <c r="L192" s="831">
        <v>1</v>
      </c>
      <c r="M192" s="831">
        <v>2019</v>
      </c>
      <c r="N192" s="831">
        <v>34</v>
      </c>
      <c r="O192" s="831">
        <v>68748</v>
      </c>
      <c r="P192" s="827">
        <v>0.97287200169815324</v>
      </c>
      <c r="Q192" s="832">
        <v>2022</v>
      </c>
    </row>
    <row r="193" spans="1:17" ht="14.45" customHeight="1" x14ac:dyDescent="0.2">
      <c r="A193" s="821" t="s">
        <v>576</v>
      </c>
      <c r="B193" s="822" t="s">
        <v>4569</v>
      </c>
      <c r="C193" s="822" t="s">
        <v>4570</v>
      </c>
      <c r="D193" s="822" t="s">
        <v>4706</v>
      </c>
      <c r="E193" s="822" t="s">
        <v>4707</v>
      </c>
      <c r="F193" s="831">
        <v>48</v>
      </c>
      <c r="G193" s="831">
        <v>482927</v>
      </c>
      <c r="H193" s="831">
        <v>1.1158331311590939</v>
      </c>
      <c r="I193" s="831">
        <v>10060.979166666666</v>
      </c>
      <c r="J193" s="831">
        <v>43</v>
      </c>
      <c r="K193" s="831">
        <v>432795</v>
      </c>
      <c r="L193" s="831">
        <v>1</v>
      </c>
      <c r="M193" s="831">
        <v>10065</v>
      </c>
      <c r="N193" s="831">
        <v>40</v>
      </c>
      <c r="O193" s="831">
        <v>402760</v>
      </c>
      <c r="P193" s="827">
        <v>0.93060224817754367</v>
      </c>
      <c r="Q193" s="832">
        <v>10069</v>
      </c>
    </row>
    <row r="194" spans="1:17" ht="14.45" customHeight="1" x14ac:dyDescent="0.2">
      <c r="A194" s="821" t="s">
        <v>576</v>
      </c>
      <c r="B194" s="822" t="s">
        <v>4569</v>
      </c>
      <c r="C194" s="822" t="s">
        <v>4570</v>
      </c>
      <c r="D194" s="822" t="s">
        <v>4601</v>
      </c>
      <c r="E194" s="822" t="s">
        <v>4602</v>
      </c>
      <c r="F194" s="831">
        <v>1</v>
      </c>
      <c r="G194" s="831">
        <v>355</v>
      </c>
      <c r="H194" s="831"/>
      <c r="I194" s="831">
        <v>355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576</v>
      </c>
      <c r="B195" s="822" t="s">
        <v>4569</v>
      </c>
      <c r="C195" s="822" t="s">
        <v>4570</v>
      </c>
      <c r="D195" s="822" t="s">
        <v>4605</v>
      </c>
      <c r="E195" s="822" t="s">
        <v>4606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180</v>
      </c>
      <c r="P195" s="827"/>
      <c r="Q195" s="832">
        <v>180</v>
      </c>
    </row>
    <row r="196" spans="1:17" ht="14.45" customHeight="1" x14ac:dyDescent="0.2">
      <c r="A196" s="821" t="s">
        <v>576</v>
      </c>
      <c r="B196" s="822" t="s">
        <v>4569</v>
      </c>
      <c r="C196" s="822" t="s">
        <v>4570</v>
      </c>
      <c r="D196" s="822" t="s">
        <v>4607</v>
      </c>
      <c r="E196" s="822" t="s">
        <v>4608</v>
      </c>
      <c r="F196" s="831">
        <v>1124</v>
      </c>
      <c r="G196" s="831">
        <v>844117</v>
      </c>
      <c r="H196" s="831">
        <v>0.94623464263294776</v>
      </c>
      <c r="I196" s="831">
        <v>750.99377224199293</v>
      </c>
      <c r="J196" s="831">
        <v>1180</v>
      </c>
      <c r="K196" s="831">
        <v>892080</v>
      </c>
      <c r="L196" s="831">
        <v>1</v>
      </c>
      <c r="M196" s="831">
        <v>756</v>
      </c>
      <c r="N196" s="831">
        <v>1025</v>
      </c>
      <c r="O196" s="831">
        <v>779000</v>
      </c>
      <c r="P196" s="827">
        <v>0.8732400681553224</v>
      </c>
      <c r="Q196" s="832">
        <v>760</v>
      </c>
    </row>
    <row r="197" spans="1:17" ht="14.45" customHeight="1" x14ac:dyDescent="0.2">
      <c r="A197" s="821" t="s">
        <v>576</v>
      </c>
      <c r="B197" s="822" t="s">
        <v>4569</v>
      </c>
      <c r="C197" s="822" t="s">
        <v>4570</v>
      </c>
      <c r="D197" s="822" t="s">
        <v>4708</v>
      </c>
      <c r="E197" s="822" t="s">
        <v>4709</v>
      </c>
      <c r="F197" s="831">
        <v>0</v>
      </c>
      <c r="G197" s="831">
        <v>0</v>
      </c>
      <c r="H197" s="831"/>
      <c r="I197" s="831"/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576</v>
      </c>
      <c r="B198" s="822" t="s">
        <v>4569</v>
      </c>
      <c r="C198" s="822" t="s">
        <v>4570</v>
      </c>
      <c r="D198" s="822" t="s">
        <v>4710</v>
      </c>
      <c r="E198" s="822" t="s">
        <v>4711</v>
      </c>
      <c r="F198" s="831">
        <v>3</v>
      </c>
      <c r="G198" s="831">
        <v>3762</v>
      </c>
      <c r="H198" s="831"/>
      <c r="I198" s="831">
        <v>1254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576</v>
      </c>
      <c r="B199" s="822" t="s">
        <v>4569</v>
      </c>
      <c r="C199" s="822" t="s">
        <v>4570</v>
      </c>
      <c r="D199" s="822" t="s">
        <v>4625</v>
      </c>
      <c r="E199" s="822" t="s">
        <v>4626</v>
      </c>
      <c r="F199" s="831"/>
      <c r="G199" s="831"/>
      <c r="H199" s="831"/>
      <c r="I199" s="831"/>
      <c r="J199" s="831">
        <v>8</v>
      </c>
      <c r="K199" s="831">
        <v>9424</v>
      </c>
      <c r="L199" s="831">
        <v>1</v>
      </c>
      <c r="M199" s="831">
        <v>1178</v>
      </c>
      <c r="N199" s="831">
        <v>19</v>
      </c>
      <c r="O199" s="831">
        <v>22420</v>
      </c>
      <c r="P199" s="827">
        <v>2.379032258064516</v>
      </c>
      <c r="Q199" s="832">
        <v>1180</v>
      </c>
    </row>
    <row r="200" spans="1:17" ht="14.45" customHeight="1" x14ac:dyDescent="0.2">
      <c r="A200" s="821" t="s">
        <v>576</v>
      </c>
      <c r="B200" s="822" t="s">
        <v>4627</v>
      </c>
      <c r="C200" s="822" t="s">
        <v>4570</v>
      </c>
      <c r="D200" s="822" t="s">
        <v>4630</v>
      </c>
      <c r="E200" s="822" t="s">
        <v>4631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127</v>
      </c>
      <c r="P200" s="827"/>
      <c r="Q200" s="832">
        <v>127</v>
      </c>
    </row>
    <row r="201" spans="1:17" ht="14.45" customHeight="1" x14ac:dyDescent="0.2">
      <c r="A201" s="821" t="s">
        <v>576</v>
      </c>
      <c r="B201" s="822" t="s">
        <v>4627</v>
      </c>
      <c r="C201" s="822" t="s">
        <v>4570</v>
      </c>
      <c r="D201" s="822" t="s">
        <v>4640</v>
      </c>
      <c r="E201" s="822" t="s">
        <v>4641</v>
      </c>
      <c r="F201" s="831"/>
      <c r="G201" s="831"/>
      <c r="H201" s="831"/>
      <c r="I201" s="831"/>
      <c r="J201" s="831">
        <v>1</v>
      </c>
      <c r="K201" s="831">
        <v>376</v>
      </c>
      <c r="L201" s="831">
        <v>1</v>
      </c>
      <c r="M201" s="831">
        <v>376</v>
      </c>
      <c r="N201" s="831"/>
      <c r="O201" s="831"/>
      <c r="P201" s="827"/>
      <c r="Q201" s="832"/>
    </row>
    <row r="202" spans="1:17" ht="14.45" customHeight="1" x14ac:dyDescent="0.2">
      <c r="A202" s="821" t="s">
        <v>576</v>
      </c>
      <c r="B202" s="822" t="s">
        <v>4627</v>
      </c>
      <c r="C202" s="822" t="s">
        <v>4570</v>
      </c>
      <c r="D202" s="822" t="s">
        <v>4642</v>
      </c>
      <c r="E202" s="822" t="s">
        <v>4643</v>
      </c>
      <c r="F202" s="831">
        <v>2</v>
      </c>
      <c r="G202" s="831">
        <v>504</v>
      </c>
      <c r="H202" s="831"/>
      <c r="I202" s="831">
        <v>252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576</v>
      </c>
      <c r="B203" s="822" t="s">
        <v>4712</v>
      </c>
      <c r="C203" s="822" t="s">
        <v>4570</v>
      </c>
      <c r="D203" s="822" t="s">
        <v>4713</v>
      </c>
      <c r="E203" s="822" t="s">
        <v>4714</v>
      </c>
      <c r="F203" s="831"/>
      <c r="G203" s="831"/>
      <c r="H203" s="831"/>
      <c r="I203" s="831"/>
      <c r="J203" s="831">
        <v>2</v>
      </c>
      <c r="K203" s="831">
        <v>5074</v>
      </c>
      <c r="L203" s="831">
        <v>1</v>
      </c>
      <c r="M203" s="831">
        <v>2537</v>
      </c>
      <c r="N203" s="831"/>
      <c r="O203" s="831"/>
      <c r="P203" s="827"/>
      <c r="Q203" s="832"/>
    </row>
    <row r="204" spans="1:17" ht="14.45" customHeight="1" x14ac:dyDescent="0.2">
      <c r="A204" s="821" t="s">
        <v>576</v>
      </c>
      <c r="B204" s="822" t="s">
        <v>4712</v>
      </c>
      <c r="C204" s="822" t="s">
        <v>4570</v>
      </c>
      <c r="D204" s="822" t="s">
        <v>4715</v>
      </c>
      <c r="E204" s="822" t="s">
        <v>4716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2796</v>
      </c>
      <c r="P204" s="827"/>
      <c r="Q204" s="832">
        <v>2796</v>
      </c>
    </row>
    <row r="205" spans="1:17" ht="14.45" customHeight="1" x14ac:dyDescent="0.2">
      <c r="A205" s="821" t="s">
        <v>576</v>
      </c>
      <c r="B205" s="822" t="s">
        <v>4712</v>
      </c>
      <c r="C205" s="822" t="s">
        <v>4570</v>
      </c>
      <c r="D205" s="822" t="s">
        <v>4717</v>
      </c>
      <c r="E205" s="822" t="s">
        <v>4718</v>
      </c>
      <c r="F205" s="831"/>
      <c r="G205" s="831"/>
      <c r="H205" s="831"/>
      <c r="I205" s="831"/>
      <c r="J205" s="831">
        <v>1</v>
      </c>
      <c r="K205" s="831">
        <v>2161</v>
      </c>
      <c r="L205" s="831">
        <v>1</v>
      </c>
      <c r="M205" s="831">
        <v>2161</v>
      </c>
      <c r="N205" s="831">
        <v>1</v>
      </c>
      <c r="O205" s="831">
        <v>2171</v>
      </c>
      <c r="P205" s="827">
        <v>1.0046274872744101</v>
      </c>
      <c r="Q205" s="832">
        <v>2171</v>
      </c>
    </row>
    <row r="206" spans="1:17" ht="14.45" customHeight="1" x14ac:dyDescent="0.2">
      <c r="A206" s="821" t="s">
        <v>576</v>
      </c>
      <c r="B206" s="822" t="s">
        <v>4712</v>
      </c>
      <c r="C206" s="822" t="s">
        <v>4570</v>
      </c>
      <c r="D206" s="822" t="s">
        <v>4719</v>
      </c>
      <c r="E206" s="822" t="s">
        <v>4720</v>
      </c>
      <c r="F206" s="831">
        <v>2</v>
      </c>
      <c r="G206" s="831">
        <v>10296</v>
      </c>
      <c r="H206" s="831"/>
      <c r="I206" s="831">
        <v>5148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576</v>
      </c>
      <c r="B207" s="822" t="s">
        <v>4712</v>
      </c>
      <c r="C207" s="822" t="s">
        <v>4570</v>
      </c>
      <c r="D207" s="822" t="s">
        <v>4721</v>
      </c>
      <c r="E207" s="822" t="s">
        <v>4722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1733</v>
      </c>
      <c r="P207" s="827"/>
      <c r="Q207" s="832">
        <v>1733</v>
      </c>
    </row>
    <row r="208" spans="1:17" ht="14.45" customHeight="1" x14ac:dyDescent="0.2">
      <c r="A208" s="821" t="s">
        <v>576</v>
      </c>
      <c r="B208" s="822" t="s">
        <v>4712</v>
      </c>
      <c r="C208" s="822" t="s">
        <v>4570</v>
      </c>
      <c r="D208" s="822" t="s">
        <v>4723</v>
      </c>
      <c r="E208" s="822" t="s">
        <v>4724</v>
      </c>
      <c r="F208" s="831">
        <v>6</v>
      </c>
      <c r="G208" s="831">
        <v>0</v>
      </c>
      <c r="H208" s="831"/>
      <c r="I208" s="831">
        <v>0</v>
      </c>
      <c r="J208" s="831">
        <v>1</v>
      </c>
      <c r="K208" s="831">
        <v>0</v>
      </c>
      <c r="L208" s="831"/>
      <c r="M208" s="831">
        <v>0</v>
      </c>
      <c r="N208" s="831">
        <v>2</v>
      </c>
      <c r="O208" s="831">
        <v>0</v>
      </c>
      <c r="P208" s="827"/>
      <c r="Q208" s="832">
        <v>0</v>
      </c>
    </row>
    <row r="209" spans="1:17" ht="14.45" customHeight="1" x14ac:dyDescent="0.2">
      <c r="A209" s="821" t="s">
        <v>576</v>
      </c>
      <c r="B209" s="822" t="s">
        <v>4712</v>
      </c>
      <c r="C209" s="822" t="s">
        <v>4570</v>
      </c>
      <c r="D209" s="822" t="s">
        <v>4725</v>
      </c>
      <c r="E209" s="822" t="s">
        <v>4726</v>
      </c>
      <c r="F209" s="831">
        <v>2</v>
      </c>
      <c r="G209" s="831">
        <v>0</v>
      </c>
      <c r="H209" s="831"/>
      <c r="I209" s="831">
        <v>0</v>
      </c>
      <c r="J209" s="831">
        <v>1</v>
      </c>
      <c r="K209" s="831">
        <v>0</v>
      </c>
      <c r="L209" s="831"/>
      <c r="M209" s="831">
        <v>0</v>
      </c>
      <c r="N209" s="831">
        <v>1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576</v>
      </c>
      <c r="B210" s="822" t="s">
        <v>4712</v>
      </c>
      <c r="C210" s="822" t="s">
        <v>4570</v>
      </c>
      <c r="D210" s="822" t="s">
        <v>4727</v>
      </c>
      <c r="E210" s="822" t="s">
        <v>4728</v>
      </c>
      <c r="F210" s="831"/>
      <c r="G210" s="831"/>
      <c r="H210" s="831"/>
      <c r="I210" s="831"/>
      <c r="J210" s="831"/>
      <c r="K210" s="831"/>
      <c r="L210" s="831"/>
      <c r="M210" s="831"/>
      <c r="N210" s="831">
        <v>51</v>
      </c>
      <c r="O210" s="831">
        <v>0</v>
      </c>
      <c r="P210" s="827"/>
      <c r="Q210" s="832">
        <v>0</v>
      </c>
    </row>
    <row r="211" spans="1:17" ht="14.45" customHeight="1" x14ac:dyDescent="0.2">
      <c r="A211" s="821" t="s">
        <v>576</v>
      </c>
      <c r="B211" s="822" t="s">
        <v>4712</v>
      </c>
      <c r="C211" s="822" t="s">
        <v>4570</v>
      </c>
      <c r="D211" s="822" t="s">
        <v>4729</v>
      </c>
      <c r="E211" s="822" t="s">
        <v>4730</v>
      </c>
      <c r="F211" s="831">
        <v>1</v>
      </c>
      <c r="G211" s="831">
        <v>0</v>
      </c>
      <c r="H211" s="831"/>
      <c r="I211" s="831">
        <v>0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576</v>
      </c>
      <c r="B212" s="822" t="s">
        <v>4712</v>
      </c>
      <c r="C212" s="822" t="s">
        <v>4570</v>
      </c>
      <c r="D212" s="822" t="s">
        <v>4731</v>
      </c>
      <c r="E212" s="822" t="s">
        <v>4732</v>
      </c>
      <c r="F212" s="831">
        <v>5</v>
      </c>
      <c r="G212" s="831">
        <v>0</v>
      </c>
      <c r="H212" s="831"/>
      <c r="I212" s="831">
        <v>0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576</v>
      </c>
      <c r="B213" s="822" t="s">
        <v>4712</v>
      </c>
      <c r="C213" s="822" t="s">
        <v>4570</v>
      </c>
      <c r="D213" s="822" t="s">
        <v>4733</v>
      </c>
      <c r="E213" s="822" t="s">
        <v>4734</v>
      </c>
      <c r="F213" s="831">
        <v>1</v>
      </c>
      <c r="G213" s="831">
        <v>0</v>
      </c>
      <c r="H213" s="831"/>
      <c r="I213" s="831">
        <v>0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576</v>
      </c>
      <c r="B214" s="822" t="s">
        <v>4712</v>
      </c>
      <c r="C214" s="822" t="s">
        <v>4570</v>
      </c>
      <c r="D214" s="822" t="s">
        <v>4735</v>
      </c>
      <c r="E214" s="822" t="s">
        <v>4736</v>
      </c>
      <c r="F214" s="831">
        <v>2</v>
      </c>
      <c r="G214" s="831">
        <v>0</v>
      </c>
      <c r="H214" s="831"/>
      <c r="I214" s="831">
        <v>0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576</v>
      </c>
      <c r="B215" s="822" t="s">
        <v>4712</v>
      </c>
      <c r="C215" s="822" t="s">
        <v>4570</v>
      </c>
      <c r="D215" s="822" t="s">
        <v>4737</v>
      </c>
      <c r="E215" s="822" t="s">
        <v>4738</v>
      </c>
      <c r="F215" s="831">
        <v>1</v>
      </c>
      <c r="G215" s="831">
        <v>0</v>
      </c>
      <c r="H215" s="831"/>
      <c r="I215" s="831">
        <v>0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576</v>
      </c>
      <c r="B216" s="822" t="s">
        <v>4712</v>
      </c>
      <c r="C216" s="822" t="s">
        <v>4570</v>
      </c>
      <c r="D216" s="822" t="s">
        <v>4739</v>
      </c>
      <c r="E216" s="822" t="s">
        <v>4740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576</v>
      </c>
      <c r="B217" s="822" t="s">
        <v>4712</v>
      </c>
      <c r="C217" s="822" t="s">
        <v>4570</v>
      </c>
      <c r="D217" s="822" t="s">
        <v>4741</v>
      </c>
      <c r="E217" s="822" t="s">
        <v>4742</v>
      </c>
      <c r="F217" s="831">
        <v>1</v>
      </c>
      <c r="G217" s="831">
        <v>0</v>
      </c>
      <c r="H217" s="831"/>
      <c r="I217" s="831">
        <v>0</v>
      </c>
      <c r="J217" s="831">
        <v>1</v>
      </c>
      <c r="K217" s="831">
        <v>0</v>
      </c>
      <c r="L217" s="831"/>
      <c r="M217" s="831">
        <v>0</v>
      </c>
      <c r="N217" s="831">
        <v>1</v>
      </c>
      <c r="O217" s="831">
        <v>0</v>
      </c>
      <c r="P217" s="827"/>
      <c r="Q217" s="832">
        <v>0</v>
      </c>
    </row>
    <row r="218" spans="1:17" ht="14.45" customHeight="1" x14ac:dyDescent="0.2">
      <c r="A218" s="821" t="s">
        <v>576</v>
      </c>
      <c r="B218" s="822" t="s">
        <v>4712</v>
      </c>
      <c r="C218" s="822" t="s">
        <v>4570</v>
      </c>
      <c r="D218" s="822" t="s">
        <v>4743</v>
      </c>
      <c r="E218" s="822" t="s">
        <v>4744</v>
      </c>
      <c r="F218" s="831">
        <v>7</v>
      </c>
      <c r="G218" s="831">
        <v>0</v>
      </c>
      <c r="H218" s="831"/>
      <c r="I218" s="831">
        <v>0</v>
      </c>
      <c r="J218" s="831">
        <v>1</v>
      </c>
      <c r="K218" s="831">
        <v>0</v>
      </c>
      <c r="L218" s="831"/>
      <c r="M218" s="831">
        <v>0</v>
      </c>
      <c r="N218" s="831">
        <v>3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576</v>
      </c>
      <c r="B219" s="822" t="s">
        <v>4712</v>
      </c>
      <c r="C219" s="822" t="s">
        <v>4570</v>
      </c>
      <c r="D219" s="822" t="s">
        <v>4745</v>
      </c>
      <c r="E219" s="822" t="s">
        <v>4746</v>
      </c>
      <c r="F219" s="831">
        <v>1</v>
      </c>
      <c r="G219" s="831">
        <v>842</v>
      </c>
      <c r="H219" s="831">
        <v>0.99058823529411766</v>
      </c>
      <c r="I219" s="831">
        <v>842</v>
      </c>
      <c r="J219" s="831">
        <v>1</v>
      </c>
      <c r="K219" s="831">
        <v>850</v>
      </c>
      <c r="L219" s="831">
        <v>1</v>
      </c>
      <c r="M219" s="831">
        <v>850</v>
      </c>
      <c r="N219" s="831">
        <v>2</v>
      </c>
      <c r="O219" s="831">
        <v>1714</v>
      </c>
      <c r="P219" s="827">
        <v>2.0164705882352942</v>
      </c>
      <c r="Q219" s="832">
        <v>857</v>
      </c>
    </row>
    <row r="220" spans="1:17" ht="14.45" customHeight="1" x14ac:dyDescent="0.2">
      <c r="A220" s="821" t="s">
        <v>576</v>
      </c>
      <c r="B220" s="822" t="s">
        <v>4712</v>
      </c>
      <c r="C220" s="822" t="s">
        <v>4570</v>
      </c>
      <c r="D220" s="822" t="s">
        <v>4747</v>
      </c>
      <c r="E220" s="822" t="s">
        <v>4748</v>
      </c>
      <c r="F220" s="831">
        <v>5</v>
      </c>
      <c r="G220" s="831">
        <v>46805</v>
      </c>
      <c r="H220" s="831">
        <v>4.9744925071739825</v>
      </c>
      <c r="I220" s="831">
        <v>9361</v>
      </c>
      <c r="J220" s="831">
        <v>1</v>
      </c>
      <c r="K220" s="831">
        <v>9409</v>
      </c>
      <c r="L220" s="831">
        <v>1</v>
      </c>
      <c r="M220" s="831">
        <v>9409</v>
      </c>
      <c r="N220" s="831">
        <v>1</v>
      </c>
      <c r="O220" s="831">
        <v>9452</v>
      </c>
      <c r="P220" s="827">
        <v>1.0045700924646614</v>
      </c>
      <c r="Q220" s="832">
        <v>9452</v>
      </c>
    </row>
    <row r="221" spans="1:17" ht="14.45" customHeight="1" x14ac:dyDescent="0.2">
      <c r="A221" s="821" t="s">
        <v>576</v>
      </c>
      <c r="B221" s="822" t="s">
        <v>4712</v>
      </c>
      <c r="C221" s="822" t="s">
        <v>4570</v>
      </c>
      <c r="D221" s="822" t="s">
        <v>4749</v>
      </c>
      <c r="E221" s="822" t="s">
        <v>4750</v>
      </c>
      <c r="F221" s="831">
        <v>1</v>
      </c>
      <c r="G221" s="831">
        <v>3619</v>
      </c>
      <c r="H221" s="831"/>
      <c r="I221" s="831">
        <v>3619</v>
      </c>
      <c r="J221" s="831"/>
      <c r="K221" s="831"/>
      <c r="L221" s="831"/>
      <c r="M221" s="831"/>
      <c r="N221" s="831">
        <v>1</v>
      </c>
      <c r="O221" s="831">
        <v>3653</v>
      </c>
      <c r="P221" s="827"/>
      <c r="Q221" s="832">
        <v>3653</v>
      </c>
    </row>
    <row r="222" spans="1:17" ht="14.45" customHeight="1" x14ac:dyDescent="0.2">
      <c r="A222" s="821" t="s">
        <v>576</v>
      </c>
      <c r="B222" s="822" t="s">
        <v>4712</v>
      </c>
      <c r="C222" s="822" t="s">
        <v>4570</v>
      </c>
      <c r="D222" s="822" t="s">
        <v>4751</v>
      </c>
      <c r="E222" s="822" t="s">
        <v>4752</v>
      </c>
      <c r="F222" s="831">
        <v>1</v>
      </c>
      <c r="G222" s="831">
        <v>3752</v>
      </c>
      <c r="H222" s="831"/>
      <c r="I222" s="831">
        <v>3752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576</v>
      </c>
      <c r="B223" s="822" t="s">
        <v>4712</v>
      </c>
      <c r="C223" s="822" t="s">
        <v>4570</v>
      </c>
      <c r="D223" s="822" t="s">
        <v>4753</v>
      </c>
      <c r="E223" s="822" t="s">
        <v>4754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2009</v>
      </c>
      <c r="P223" s="827"/>
      <c r="Q223" s="832">
        <v>2009</v>
      </c>
    </row>
    <row r="224" spans="1:17" ht="14.45" customHeight="1" x14ac:dyDescent="0.2">
      <c r="A224" s="821" t="s">
        <v>576</v>
      </c>
      <c r="B224" s="822" t="s">
        <v>4712</v>
      </c>
      <c r="C224" s="822" t="s">
        <v>4570</v>
      </c>
      <c r="D224" s="822" t="s">
        <v>4755</v>
      </c>
      <c r="E224" s="822" t="s">
        <v>4756</v>
      </c>
      <c r="F224" s="831">
        <v>5</v>
      </c>
      <c r="G224" s="831">
        <v>0</v>
      </c>
      <c r="H224" s="831"/>
      <c r="I224" s="831">
        <v>0</v>
      </c>
      <c r="J224" s="831"/>
      <c r="K224" s="831"/>
      <c r="L224" s="831"/>
      <c r="M224" s="831"/>
      <c r="N224" s="831">
        <v>1</v>
      </c>
      <c r="O224" s="831">
        <v>0</v>
      </c>
      <c r="P224" s="827"/>
      <c r="Q224" s="832">
        <v>0</v>
      </c>
    </row>
    <row r="225" spans="1:17" ht="14.45" customHeight="1" x14ac:dyDescent="0.2">
      <c r="A225" s="821" t="s">
        <v>576</v>
      </c>
      <c r="B225" s="822" t="s">
        <v>4712</v>
      </c>
      <c r="C225" s="822" t="s">
        <v>4570</v>
      </c>
      <c r="D225" s="822" t="s">
        <v>4757</v>
      </c>
      <c r="E225" s="822" t="s">
        <v>4758</v>
      </c>
      <c r="F225" s="831">
        <v>2</v>
      </c>
      <c r="G225" s="831">
        <v>6362</v>
      </c>
      <c r="H225" s="831"/>
      <c r="I225" s="831">
        <v>3181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576</v>
      </c>
      <c r="B226" s="822" t="s">
        <v>4712</v>
      </c>
      <c r="C226" s="822" t="s">
        <v>4570</v>
      </c>
      <c r="D226" s="822" t="s">
        <v>4759</v>
      </c>
      <c r="E226" s="822" t="s">
        <v>4760</v>
      </c>
      <c r="F226" s="831">
        <v>2</v>
      </c>
      <c r="G226" s="831">
        <v>14022</v>
      </c>
      <c r="H226" s="831"/>
      <c r="I226" s="831">
        <v>7011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576</v>
      </c>
      <c r="B227" s="822" t="s">
        <v>4712</v>
      </c>
      <c r="C227" s="822" t="s">
        <v>4570</v>
      </c>
      <c r="D227" s="822" t="s">
        <v>4761</v>
      </c>
      <c r="E227" s="822" t="s">
        <v>4762</v>
      </c>
      <c r="F227" s="831">
        <v>7</v>
      </c>
      <c r="G227" s="831">
        <v>0</v>
      </c>
      <c r="H227" s="831"/>
      <c r="I227" s="831">
        <v>0</v>
      </c>
      <c r="J227" s="831">
        <v>1</v>
      </c>
      <c r="K227" s="831">
        <v>0</v>
      </c>
      <c r="L227" s="831"/>
      <c r="M227" s="831">
        <v>0</v>
      </c>
      <c r="N227" s="831">
        <v>4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576</v>
      </c>
      <c r="B228" s="822" t="s">
        <v>4712</v>
      </c>
      <c r="C228" s="822" t="s">
        <v>4570</v>
      </c>
      <c r="D228" s="822" t="s">
        <v>4763</v>
      </c>
      <c r="E228" s="822" t="s">
        <v>4764</v>
      </c>
      <c r="F228" s="831">
        <v>2</v>
      </c>
      <c r="G228" s="831">
        <v>0</v>
      </c>
      <c r="H228" s="831"/>
      <c r="I228" s="831">
        <v>0</v>
      </c>
      <c r="J228" s="831">
        <v>1</v>
      </c>
      <c r="K228" s="831">
        <v>0</v>
      </c>
      <c r="L228" s="831"/>
      <c r="M228" s="831">
        <v>0</v>
      </c>
      <c r="N228" s="831">
        <v>3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576</v>
      </c>
      <c r="B229" s="822" t="s">
        <v>4712</v>
      </c>
      <c r="C229" s="822" t="s">
        <v>4570</v>
      </c>
      <c r="D229" s="822" t="s">
        <v>4765</v>
      </c>
      <c r="E229" s="822" t="s">
        <v>4766</v>
      </c>
      <c r="F229" s="831"/>
      <c r="G229" s="831"/>
      <c r="H229" s="831"/>
      <c r="I229" s="831"/>
      <c r="J229" s="831"/>
      <c r="K229" s="831"/>
      <c r="L229" s="831"/>
      <c r="M229" s="831"/>
      <c r="N229" s="831">
        <v>0</v>
      </c>
      <c r="O229" s="831">
        <v>0</v>
      </c>
      <c r="P229" s="827"/>
      <c r="Q229" s="832"/>
    </row>
    <row r="230" spans="1:17" ht="14.45" customHeight="1" x14ac:dyDescent="0.2">
      <c r="A230" s="821" t="s">
        <v>576</v>
      </c>
      <c r="B230" s="822" t="s">
        <v>4712</v>
      </c>
      <c r="C230" s="822" t="s">
        <v>4570</v>
      </c>
      <c r="D230" s="822" t="s">
        <v>4767</v>
      </c>
      <c r="E230" s="822" t="s">
        <v>4768</v>
      </c>
      <c r="F230" s="831">
        <v>1</v>
      </c>
      <c r="G230" s="831">
        <v>3643</v>
      </c>
      <c r="H230" s="831"/>
      <c r="I230" s="831">
        <v>3643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576</v>
      </c>
      <c r="B231" s="822" t="s">
        <v>4712</v>
      </c>
      <c r="C231" s="822" t="s">
        <v>4570</v>
      </c>
      <c r="D231" s="822" t="s">
        <v>4769</v>
      </c>
      <c r="E231" s="822" t="s">
        <v>4770</v>
      </c>
      <c r="F231" s="831">
        <v>1</v>
      </c>
      <c r="G231" s="831">
        <v>5755</v>
      </c>
      <c r="H231" s="831"/>
      <c r="I231" s="831">
        <v>5755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576</v>
      </c>
      <c r="B232" s="822" t="s">
        <v>4712</v>
      </c>
      <c r="C232" s="822" t="s">
        <v>4570</v>
      </c>
      <c r="D232" s="822" t="s">
        <v>4771</v>
      </c>
      <c r="E232" s="822" t="s">
        <v>4772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3734</v>
      </c>
      <c r="P232" s="827"/>
      <c r="Q232" s="832">
        <v>3734</v>
      </c>
    </row>
    <row r="233" spans="1:17" ht="14.45" customHeight="1" x14ac:dyDescent="0.2">
      <c r="A233" s="821" t="s">
        <v>576</v>
      </c>
      <c r="B233" s="822" t="s">
        <v>4712</v>
      </c>
      <c r="C233" s="822" t="s">
        <v>4570</v>
      </c>
      <c r="D233" s="822" t="s">
        <v>4773</v>
      </c>
      <c r="E233" s="822" t="s">
        <v>4774</v>
      </c>
      <c r="F233" s="831">
        <v>2</v>
      </c>
      <c r="G233" s="831">
        <v>9482</v>
      </c>
      <c r="H233" s="831"/>
      <c r="I233" s="831">
        <v>4741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576</v>
      </c>
      <c r="B234" s="822" t="s">
        <v>4712</v>
      </c>
      <c r="C234" s="822" t="s">
        <v>4570</v>
      </c>
      <c r="D234" s="822" t="s">
        <v>4775</v>
      </c>
      <c r="E234" s="822" t="s">
        <v>4776</v>
      </c>
      <c r="F234" s="831">
        <v>1</v>
      </c>
      <c r="G234" s="831">
        <v>4672</v>
      </c>
      <c r="H234" s="831"/>
      <c r="I234" s="831">
        <v>4672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576</v>
      </c>
      <c r="B235" s="822" t="s">
        <v>4712</v>
      </c>
      <c r="C235" s="822" t="s">
        <v>4570</v>
      </c>
      <c r="D235" s="822" t="s">
        <v>4777</v>
      </c>
      <c r="E235" s="822" t="s">
        <v>4778</v>
      </c>
      <c r="F235" s="831">
        <v>2</v>
      </c>
      <c r="G235" s="831">
        <v>0</v>
      </c>
      <c r="H235" s="831"/>
      <c r="I235" s="831">
        <v>0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576</v>
      </c>
      <c r="B236" s="822" t="s">
        <v>4712</v>
      </c>
      <c r="C236" s="822" t="s">
        <v>4570</v>
      </c>
      <c r="D236" s="822" t="s">
        <v>4779</v>
      </c>
      <c r="E236" s="822" t="s">
        <v>4780</v>
      </c>
      <c r="F236" s="831">
        <v>1</v>
      </c>
      <c r="G236" s="831">
        <v>0</v>
      </c>
      <c r="H236" s="831"/>
      <c r="I236" s="831">
        <v>0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576</v>
      </c>
      <c r="B237" s="822" t="s">
        <v>4712</v>
      </c>
      <c r="C237" s="822" t="s">
        <v>4570</v>
      </c>
      <c r="D237" s="822" t="s">
        <v>4781</v>
      </c>
      <c r="E237" s="822" t="s">
        <v>4782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27762</v>
      </c>
      <c r="P237" s="827"/>
      <c r="Q237" s="832">
        <v>13881</v>
      </c>
    </row>
    <row r="238" spans="1:17" ht="14.45" customHeight="1" x14ac:dyDescent="0.2">
      <c r="A238" s="821" t="s">
        <v>576</v>
      </c>
      <c r="B238" s="822" t="s">
        <v>4712</v>
      </c>
      <c r="C238" s="822" t="s">
        <v>4570</v>
      </c>
      <c r="D238" s="822" t="s">
        <v>4783</v>
      </c>
      <c r="E238" s="822" t="s">
        <v>4784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576</v>
      </c>
      <c r="B239" s="822" t="s">
        <v>4712</v>
      </c>
      <c r="C239" s="822" t="s">
        <v>4570</v>
      </c>
      <c r="D239" s="822" t="s">
        <v>4785</v>
      </c>
      <c r="E239" s="822" t="s">
        <v>4786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0</v>
      </c>
      <c r="P239" s="827"/>
      <c r="Q239" s="832">
        <v>0</v>
      </c>
    </row>
    <row r="240" spans="1:17" ht="14.45" customHeight="1" x14ac:dyDescent="0.2">
      <c r="A240" s="821" t="s">
        <v>576</v>
      </c>
      <c r="B240" s="822" t="s">
        <v>4712</v>
      </c>
      <c r="C240" s="822" t="s">
        <v>4570</v>
      </c>
      <c r="D240" s="822" t="s">
        <v>4787</v>
      </c>
      <c r="E240" s="822" t="s">
        <v>4788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576</v>
      </c>
      <c r="B241" s="822" t="s">
        <v>4789</v>
      </c>
      <c r="C241" s="822" t="s">
        <v>4570</v>
      </c>
      <c r="D241" s="822" t="s">
        <v>4790</v>
      </c>
      <c r="E241" s="822" t="s">
        <v>4791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852</v>
      </c>
      <c r="P241" s="827"/>
      <c r="Q241" s="832">
        <v>852</v>
      </c>
    </row>
    <row r="242" spans="1:17" ht="14.45" customHeight="1" x14ac:dyDescent="0.2">
      <c r="A242" s="821" t="s">
        <v>576</v>
      </c>
      <c r="B242" s="822" t="s">
        <v>4789</v>
      </c>
      <c r="C242" s="822" t="s">
        <v>4570</v>
      </c>
      <c r="D242" s="822" t="s">
        <v>4792</v>
      </c>
      <c r="E242" s="822" t="s">
        <v>4793</v>
      </c>
      <c r="F242" s="831"/>
      <c r="G242" s="831"/>
      <c r="H242" s="831"/>
      <c r="I242" s="831"/>
      <c r="J242" s="831"/>
      <c r="K242" s="831"/>
      <c r="L242" s="831"/>
      <c r="M242" s="831"/>
      <c r="N242" s="831">
        <v>2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576</v>
      </c>
      <c r="B243" s="822" t="s">
        <v>4789</v>
      </c>
      <c r="C243" s="822" t="s">
        <v>4570</v>
      </c>
      <c r="D243" s="822" t="s">
        <v>4794</v>
      </c>
      <c r="E243" s="822" t="s">
        <v>4795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1684</v>
      </c>
      <c r="P243" s="827"/>
      <c r="Q243" s="832">
        <v>842</v>
      </c>
    </row>
    <row r="244" spans="1:17" ht="14.45" customHeight="1" x14ac:dyDescent="0.2">
      <c r="A244" s="821" t="s">
        <v>576</v>
      </c>
      <c r="B244" s="822" t="s">
        <v>4796</v>
      </c>
      <c r="C244" s="822" t="s">
        <v>4797</v>
      </c>
      <c r="D244" s="822" t="s">
        <v>4798</v>
      </c>
      <c r="E244" s="822" t="s">
        <v>1531</v>
      </c>
      <c r="F244" s="831">
        <v>1.4</v>
      </c>
      <c r="G244" s="831">
        <v>9984.94</v>
      </c>
      <c r="H244" s="831"/>
      <c r="I244" s="831">
        <v>7132.1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576</v>
      </c>
      <c r="B245" s="822" t="s">
        <v>4796</v>
      </c>
      <c r="C245" s="822" t="s">
        <v>4797</v>
      </c>
      <c r="D245" s="822" t="s">
        <v>4799</v>
      </c>
      <c r="E245" s="822" t="s">
        <v>1507</v>
      </c>
      <c r="F245" s="831">
        <v>3</v>
      </c>
      <c r="G245" s="831">
        <v>14964.35</v>
      </c>
      <c r="H245" s="831">
        <v>0.61108685895878367</v>
      </c>
      <c r="I245" s="831">
        <v>4988.1166666666668</v>
      </c>
      <c r="J245" s="831">
        <v>6</v>
      </c>
      <c r="K245" s="831">
        <v>24488.09</v>
      </c>
      <c r="L245" s="831">
        <v>1</v>
      </c>
      <c r="M245" s="831">
        <v>4081.3483333333334</v>
      </c>
      <c r="N245" s="831">
        <v>7</v>
      </c>
      <c r="O245" s="831">
        <v>33866.9</v>
      </c>
      <c r="P245" s="827">
        <v>1.3829947537762235</v>
      </c>
      <c r="Q245" s="832">
        <v>4838.1285714285714</v>
      </c>
    </row>
    <row r="246" spans="1:17" ht="14.45" customHeight="1" x14ac:dyDescent="0.2">
      <c r="A246" s="821" t="s">
        <v>576</v>
      </c>
      <c r="B246" s="822" t="s">
        <v>4796</v>
      </c>
      <c r="C246" s="822" t="s">
        <v>4797</v>
      </c>
      <c r="D246" s="822" t="s">
        <v>4800</v>
      </c>
      <c r="E246" s="822" t="s">
        <v>4801</v>
      </c>
      <c r="F246" s="831"/>
      <c r="G246" s="831"/>
      <c r="H246" s="831"/>
      <c r="I246" s="831"/>
      <c r="J246" s="831">
        <v>2.5999999999999996</v>
      </c>
      <c r="K246" s="831">
        <v>964.41000000000008</v>
      </c>
      <c r="L246" s="831">
        <v>1</v>
      </c>
      <c r="M246" s="831">
        <v>370.92692307692317</v>
      </c>
      <c r="N246" s="831"/>
      <c r="O246" s="831"/>
      <c r="P246" s="827"/>
      <c r="Q246" s="832"/>
    </row>
    <row r="247" spans="1:17" ht="14.45" customHeight="1" x14ac:dyDescent="0.2">
      <c r="A247" s="821" t="s">
        <v>576</v>
      </c>
      <c r="B247" s="822" t="s">
        <v>4796</v>
      </c>
      <c r="C247" s="822" t="s">
        <v>4797</v>
      </c>
      <c r="D247" s="822" t="s">
        <v>4802</v>
      </c>
      <c r="E247" s="822" t="s">
        <v>691</v>
      </c>
      <c r="F247" s="831">
        <v>5.8</v>
      </c>
      <c r="G247" s="831">
        <v>1805.68</v>
      </c>
      <c r="H247" s="831"/>
      <c r="I247" s="831">
        <v>311.3241379310345</v>
      </c>
      <c r="J247" s="831"/>
      <c r="K247" s="831"/>
      <c r="L247" s="831"/>
      <c r="M247" s="831"/>
      <c r="N247" s="831">
        <v>2.2000000000000002</v>
      </c>
      <c r="O247" s="831">
        <v>684.89</v>
      </c>
      <c r="P247" s="827"/>
      <c r="Q247" s="832">
        <v>311.31363636363631</v>
      </c>
    </row>
    <row r="248" spans="1:17" ht="14.45" customHeight="1" x14ac:dyDescent="0.2">
      <c r="A248" s="821" t="s">
        <v>576</v>
      </c>
      <c r="B248" s="822" t="s">
        <v>4796</v>
      </c>
      <c r="C248" s="822" t="s">
        <v>4797</v>
      </c>
      <c r="D248" s="822" t="s">
        <v>4803</v>
      </c>
      <c r="E248" s="822" t="s">
        <v>1258</v>
      </c>
      <c r="F248" s="831">
        <v>495</v>
      </c>
      <c r="G248" s="831">
        <v>28073.749999999996</v>
      </c>
      <c r="H248" s="831">
        <v>1.0675517505205852</v>
      </c>
      <c r="I248" s="831">
        <v>56.714646464646457</v>
      </c>
      <c r="J248" s="831">
        <v>648</v>
      </c>
      <c r="K248" s="831">
        <v>26297.320000000003</v>
      </c>
      <c r="L248" s="831">
        <v>1</v>
      </c>
      <c r="M248" s="831">
        <v>40.582283950617288</v>
      </c>
      <c r="N248" s="831">
        <v>419.2</v>
      </c>
      <c r="O248" s="831">
        <v>24481.280000000006</v>
      </c>
      <c r="P248" s="827">
        <v>0.93094201234194218</v>
      </c>
      <c r="Q248" s="832">
        <v>58.400000000000013</v>
      </c>
    </row>
    <row r="249" spans="1:17" ht="14.45" customHeight="1" x14ac:dyDescent="0.2">
      <c r="A249" s="821" t="s">
        <v>576</v>
      </c>
      <c r="B249" s="822" t="s">
        <v>4796</v>
      </c>
      <c r="C249" s="822" t="s">
        <v>4797</v>
      </c>
      <c r="D249" s="822" t="s">
        <v>4804</v>
      </c>
      <c r="E249" s="822" t="s">
        <v>4805</v>
      </c>
      <c r="F249" s="831"/>
      <c r="G249" s="831"/>
      <c r="H249" s="831"/>
      <c r="I249" s="831"/>
      <c r="J249" s="831"/>
      <c r="K249" s="831"/>
      <c r="L249" s="831"/>
      <c r="M249" s="831"/>
      <c r="N249" s="831">
        <v>0.1</v>
      </c>
      <c r="O249" s="831">
        <v>486.31</v>
      </c>
      <c r="P249" s="827"/>
      <c r="Q249" s="832">
        <v>4863.0999999999995</v>
      </c>
    </row>
    <row r="250" spans="1:17" ht="14.45" customHeight="1" x14ac:dyDescent="0.2">
      <c r="A250" s="821" t="s">
        <v>576</v>
      </c>
      <c r="B250" s="822" t="s">
        <v>4796</v>
      </c>
      <c r="C250" s="822" t="s">
        <v>4797</v>
      </c>
      <c r="D250" s="822" t="s">
        <v>4806</v>
      </c>
      <c r="E250" s="822" t="s">
        <v>1806</v>
      </c>
      <c r="F250" s="831">
        <v>0.4</v>
      </c>
      <c r="G250" s="831">
        <v>4805.3599999999997</v>
      </c>
      <c r="H250" s="831"/>
      <c r="I250" s="831">
        <v>12013.399999999998</v>
      </c>
      <c r="J250" s="831"/>
      <c r="K250" s="831"/>
      <c r="L250" s="831"/>
      <c r="M250" s="831"/>
      <c r="N250" s="831">
        <v>4.2</v>
      </c>
      <c r="O250" s="831">
        <v>9398.4600000000009</v>
      </c>
      <c r="P250" s="827"/>
      <c r="Q250" s="832">
        <v>2237.7285714285717</v>
      </c>
    </row>
    <row r="251" spans="1:17" ht="14.45" customHeight="1" x14ac:dyDescent="0.2">
      <c r="A251" s="821" t="s">
        <v>576</v>
      </c>
      <c r="B251" s="822" t="s">
        <v>4796</v>
      </c>
      <c r="C251" s="822" t="s">
        <v>4797</v>
      </c>
      <c r="D251" s="822" t="s">
        <v>4807</v>
      </c>
      <c r="E251" s="822"/>
      <c r="F251" s="831">
        <v>2.1</v>
      </c>
      <c r="G251" s="831">
        <v>811.9</v>
      </c>
      <c r="H251" s="831"/>
      <c r="I251" s="831">
        <v>386.61904761904759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576</v>
      </c>
      <c r="B252" s="822" t="s">
        <v>4796</v>
      </c>
      <c r="C252" s="822" t="s">
        <v>4797</v>
      </c>
      <c r="D252" s="822" t="s">
        <v>4808</v>
      </c>
      <c r="E252" s="822" t="s">
        <v>1503</v>
      </c>
      <c r="F252" s="831">
        <v>6</v>
      </c>
      <c r="G252" s="831">
        <v>54949.619999999995</v>
      </c>
      <c r="H252" s="831">
        <v>0.54600450121473176</v>
      </c>
      <c r="I252" s="831">
        <v>9158.2699999999986</v>
      </c>
      <c r="J252" s="831">
        <v>11</v>
      </c>
      <c r="K252" s="831">
        <v>100639.5</v>
      </c>
      <c r="L252" s="831">
        <v>1</v>
      </c>
      <c r="M252" s="831">
        <v>9149.045454545454</v>
      </c>
      <c r="N252" s="831">
        <v>5</v>
      </c>
      <c r="O252" s="831">
        <v>45791.350000000006</v>
      </c>
      <c r="P252" s="827">
        <v>0.45500375101227652</v>
      </c>
      <c r="Q252" s="832">
        <v>9158.27</v>
      </c>
    </row>
    <row r="253" spans="1:17" ht="14.45" customHeight="1" x14ac:dyDescent="0.2">
      <c r="A253" s="821" t="s">
        <v>576</v>
      </c>
      <c r="B253" s="822" t="s">
        <v>4796</v>
      </c>
      <c r="C253" s="822" t="s">
        <v>4797</v>
      </c>
      <c r="D253" s="822" t="s">
        <v>4809</v>
      </c>
      <c r="E253" s="822" t="s">
        <v>1503</v>
      </c>
      <c r="F253" s="831">
        <v>1</v>
      </c>
      <c r="G253" s="831">
        <v>17457.349999999999</v>
      </c>
      <c r="H253" s="831">
        <v>1.0121570043953763</v>
      </c>
      <c r="I253" s="831">
        <v>17457.349999999999</v>
      </c>
      <c r="J253" s="831">
        <v>1</v>
      </c>
      <c r="K253" s="831">
        <v>17247.669999999998</v>
      </c>
      <c r="L253" s="831">
        <v>1</v>
      </c>
      <c r="M253" s="831">
        <v>17247.669999999998</v>
      </c>
      <c r="N253" s="831"/>
      <c r="O253" s="831"/>
      <c r="P253" s="827"/>
      <c r="Q253" s="832"/>
    </row>
    <row r="254" spans="1:17" ht="14.45" customHeight="1" x14ac:dyDescent="0.2">
      <c r="A254" s="821" t="s">
        <v>576</v>
      </c>
      <c r="B254" s="822" t="s">
        <v>4796</v>
      </c>
      <c r="C254" s="822" t="s">
        <v>4797</v>
      </c>
      <c r="D254" s="822" t="s">
        <v>4810</v>
      </c>
      <c r="E254" s="822" t="s">
        <v>1816</v>
      </c>
      <c r="F254" s="831"/>
      <c r="G254" s="831"/>
      <c r="H254" s="831"/>
      <c r="I254" s="831"/>
      <c r="J254" s="831"/>
      <c r="K254" s="831"/>
      <c r="L254" s="831"/>
      <c r="M254" s="831"/>
      <c r="N254" s="831">
        <v>2.9</v>
      </c>
      <c r="O254" s="831">
        <v>595.15</v>
      </c>
      <c r="P254" s="827"/>
      <c r="Q254" s="832">
        <v>205.22413793103448</v>
      </c>
    </row>
    <row r="255" spans="1:17" ht="14.45" customHeight="1" x14ac:dyDescent="0.2">
      <c r="A255" s="821" t="s">
        <v>576</v>
      </c>
      <c r="B255" s="822" t="s">
        <v>4796</v>
      </c>
      <c r="C255" s="822" t="s">
        <v>4797</v>
      </c>
      <c r="D255" s="822" t="s">
        <v>4811</v>
      </c>
      <c r="E255" s="822"/>
      <c r="F255" s="831">
        <v>3.4</v>
      </c>
      <c r="G255" s="831">
        <v>1847.77</v>
      </c>
      <c r="H255" s="831">
        <v>3.0908984459945472</v>
      </c>
      <c r="I255" s="831">
        <v>543.46176470588239</v>
      </c>
      <c r="J255" s="831">
        <v>1.1000000000000001</v>
      </c>
      <c r="K255" s="831">
        <v>597.80999999999995</v>
      </c>
      <c r="L255" s="831">
        <v>1</v>
      </c>
      <c r="M255" s="831">
        <v>543.46363636363628</v>
      </c>
      <c r="N255" s="831"/>
      <c r="O255" s="831"/>
      <c r="P255" s="827"/>
      <c r="Q255" s="832"/>
    </row>
    <row r="256" spans="1:17" ht="14.45" customHeight="1" x14ac:dyDescent="0.2">
      <c r="A256" s="821" t="s">
        <v>576</v>
      </c>
      <c r="B256" s="822" t="s">
        <v>4796</v>
      </c>
      <c r="C256" s="822" t="s">
        <v>4797</v>
      </c>
      <c r="D256" s="822" t="s">
        <v>4812</v>
      </c>
      <c r="E256" s="822" t="s">
        <v>2509</v>
      </c>
      <c r="F256" s="831">
        <v>34</v>
      </c>
      <c r="G256" s="831">
        <v>2625.48</v>
      </c>
      <c r="H256" s="831"/>
      <c r="I256" s="831">
        <v>77.22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576</v>
      </c>
      <c r="B257" s="822" t="s">
        <v>4796</v>
      </c>
      <c r="C257" s="822" t="s">
        <v>4797</v>
      </c>
      <c r="D257" s="822" t="s">
        <v>4813</v>
      </c>
      <c r="E257" s="822" t="s">
        <v>4814</v>
      </c>
      <c r="F257" s="831">
        <v>57</v>
      </c>
      <c r="G257" s="831">
        <v>14947.439999999999</v>
      </c>
      <c r="H257" s="831">
        <v>1.5827881750238781</v>
      </c>
      <c r="I257" s="831">
        <v>262.23578947368418</v>
      </c>
      <c r="J257" s="831">
        <v>52.000000000000014</v>
      </c>
      <c r="K257" s="831">
        <v>9443.74</v>
      </c>
      <c r="L257" s="831">
        <v>1</v>
      </c>
      <c r="M257" s="831">
        <v>181.61038461538456</v>
      </c>
      <c r="N257" s="831">
        <v>27.599999999999998</v>
      </c>
      <c r="O257" s="831">
        <v>5622.75</v>
      </c>
      <c r="P257" s="827">
        <v>0.59539440941830246</v>
      </c>
      <c r="Q257" s="832">
        <v>203.72282608695653</v>
      </c>
    </row>
    <row r="258" spans="1:17" ht="14.45" customHeight="1" x14ac:dyDescent="0.2">
      <c r="A258" s="821" t="s">
        <v>576</v>
      </c>
      <c r="B258" s="822" t="s">
        <v>4796</v>
      </c>
      <c r="C258" s="822" t="s">
        <v>4797</v>
      </c>
      <c r="D258" s="822" t="s">
        <v>4815</v>
      </c>
      <c r="E258" s="822" t="s">
        <v>4816</v>
      </c>
      <c r="F258" s="831">
        <v>3.6</v>
      </c>
      <c r="G258" s="831">
        <v>11749.44</v>
      </c>
      <c r="H258" s="831">
        <v>2.4</v>
      </c>
      <c r="I258" s="831">
        <v>3263.7333333333336</v>
      </c>
      <c r="J258" s="831">
        <v>1.5</v>
      </c>
      <c r="K258" s="831">
        <v>4895.6000000000004</v>
      </c>
      <c r="L258" s="831">
        <v>1</v>
      </c>
      <c r="M258" s="831">
        <v>3263.7333333333336</v>
      </c>
      <c r="N258" s="831"/>
      <c r="O258" s="831"/>
      <c r="P258" s="827"/>
      <c r="Q258" s="832"/>
    </row>
    <row r="259" spans="1:17" ht="14.45" customHeight="1" x14ac:dyDescent="0.2">
      <c r="A259" s="821" t="s">
        <v>576</v>
      </c>
      <c r="B259" s="822" t="s">
        <v>4796</v>
      </c>
      <c r="C259" s="822" t="s">
        <v>4797</v>
      </c>
      <c r="D259" s="822" t="s">
        <v>4817</v>
      </c>
      <c r="E259" s="822" t="s">
        <v>4818</v>
      </c>
      <c r="F259" s="831">
        <v>1</v>
      </c>
      <c r="G259" s="831">
        <v>1819.05</v>
      </c>
      <c r="H259" s="831"/>
      <c r="I259" s="831">
        <v>1819.05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576</v>
      </c>
      <c r="B260" s="822" t="s">
        <v>4796</v>
      </c>
      <c r="C260" s="822" t="s">
        <v>4797</v>
      </c>
      <c r="D260" s="822" t="s">
        <v>4819</v>
      </c>
      <c r="E260" s="822" t="s">
        <v>4820</v>
      </c>
      <c r="F260" s="831"/>
      <c r="G260" s="831"/>
      <c r="H260" s="831"/>
      <c r="I260" s="831"/>
      <c r="J260" s="831">
        <v>1.9</v>
      </c>
      <c r="K260" s="831">
        <v>608.57000000000005</v>
      </c>
      <c r="L260" s="831">
        <v>1</v>
      </c>
      <c r="M260" s="831">
        <v>320.30000000000007</v>
      </c>
      <c r="N260" s="831"/>
      <c r="O260" s="831"/>
      <c r="P260" s="827"/>
      <c r="Q260" s="832"/>
    </row>
    <row r="261" spans="1:17" ht="14.45" customHeight="1" x14ac:dyDescent="0.2">
      <c r="A261" s="821" t="s">
        <v>576</v>
      </c>
      <c r="B261" s="822" t="s">
        <v>4796</v>
      </c>
      <c r="C261" s="822" t="s">
        <v>4797</v>
      </c>
      <c r="D261" s="822" t="s">
        <v>4821</v>
      </c>
      <c r="E261" s="822" t="s">
        <v>4822</v>
      </c>
      <c r="F261" s="831">
        <v>7.5</v>
      </c>
      <c r="G261" s="831">
        <v>591</v>
      </c>
      <c r="H261" s="831">
        <v>0.55549811544209571</v>
      </c>
      <c r="I261" s="831">
        <v>78.8</v>
      </c>
      <c r="J261" s="831">
        <v>18.100000000000001</v>
      </c>
      <c r="K261" s="831">
        <v>1063.9099999999999</v>
      </c>
      <c r="L261" s="831">
        <v>1</v>
      </c>
      <c r="M261" s="831">
        <v>58.779558011049708</v>
      </c>
      <c r="N261" s="831">
        <v>20.149999999999999</v>
      </c>
      <c r="O261" s="831">
        <v>1188.6200000000001</v>
      </c>
      <c r="P261" s="827">
        <v>1.1172185617204466</v>
      </c>
      <c r="Q261" s="832">
        <v>58.988585607940458</v>
      </c>
    </row>
    <row r="262" spans="1:17" ht="14.45" customHeight="1" x14ac:dyDescent="0.2">
      <c r="A262" s="821" t="s">
        <v>576</v>
      </c>
      <c r="B262" s="822" t="s">
        <v>4796</v>
      </c>
      <c r="C262" s="822" t="s">
        <v>4797</v>
      </c>
      <c r="D262" s="822" t="s">
        <v>4823</v>
      </c>
      <c r="E262" s="822" t="s">
        <v>1823</v>
      </c>
      <c r="F262" s="831">
        <v>0.1</v>
      </c>
      <c r="G262" s="831">
        <v>185.56</v>
      </c>
      <c r="H262" s="831"/>
      <c r="I262" s="831">
        <v>1855.6</v>
      </c>
      <c r="J262" s="831"/>
      <c r="K262" s="831"/>
      <c r="L262" s="831"/>
      <c r="M262" s="831"/>
      <c r="N262" s="831">
        <v>11.5</v>
      </c>
      <c r="O262" s="831">
        <v>4301</v>
      </c>
      <c r="P262" s="827"/>
      <c r="Q262" s="832">
        <v>374</v>
      </c>
    </row>
    <row r="263" spans="1:17" ht="14.45" customHeight="1" x14ac:dyDescent="0.2">
      <c r="A263" s="821" t="s">
        <v>576</v>
      </c>
      <c r="B263" s="822" t="s">
        <v>4796</v>
      </c>
      <c r="C263" s="822" t="s">
        <v>4797</v>
      </c>
      <c r="D263" s="822" t="s">
        <v>4824</v>
      </c>
      <c r="E263" s="822"/>
      <c r="F263" s="831">
        <v>30</v>
      </c>
      <c r="G263" s="831">
        <v>2774.7</v>
      </c>
      <c r="H263" s="831"/>
      <c r="I263" s="831">
        <v>92.49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576</v>
      </c>
      <c r="B264" s="822" t="s">
        <v>4796</v>
      </c>
      <c r="C264" s="822" t="s">
        <v>4797</v>
      </c>
      <c r="D264" s="822" t="s">
        <v>4825</v>
      </c>
      <c r="E264" s="822" t="s">
        <v>4826</v>
      </c>
      <c r="F264" s="831">
        <v>6</v>
      </c>
      <c r="G264" s="831">
        <v>7724.16</v>
      </c>
      <c r="H264" s="831">
        <v>1.5</v>
      </c>
      <c r="I264" s="831">
        <v>1287.3599999999999</v>
      </c>
      <c r="J264" s="831">
        <v>4</v>
      </c>
      <c r="K264" s="831">
        <v>5149.4399999999996</v>
      </c>
      <c r="L264" s="831">
        <v>1</v>
      </c>
      <c r="M264" s="831">
        <v>1287.3599999999999</v>
      </c>
      <c r="N264" s="831"/>
      <c r="O264" s="831"/>
      <c r="P264" s="827"/>
      <c r="Q264" s="832"/>
    </row>
    <row r="265" spans="1:17" ht="14.45" customHeight="1" x14ac:dyDescent="0.2">
      <c r="A265" s="821" t="s">
        <v>576</v>
      </c>
      <c r="B265" s="822" t="s">
        <v>4796</v>
      </c>
      <c r="C265" s="822" t="s">
        <v>4797</v>
      </c>
      <c r="D265" s="822" t="s">
        <v>4827</v>
      </c>
      <c r="E265" s="822" t="s">
        <v>4828</v>
      </c>
      <c r="F265" s="831">
        <v>2.1</v>
      </c>
      <c r="G265" s="831">
        <v>822.78</v>
      </c>
      <c r="H265" s="831"/>
      <c r="I265" s="831">
        <v>391.79999999999995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576</v>
      </c>
      <c r="B266" s="822" t="s">
        <v>4796</v>
      </c>
      <c r="C266" s="822" t="s">
        <v>4797</v>
      </c>
      <c r="D266" s="822" t="s">
        <v>4829</v>
      </c>
      <c r="E266" s="822" t="s">
        <v>4830</v>
      </c>
      <c r="F266" s="831">
        <v>49.5</v>
      </c>
      <c r="G266" s="831">
        <v>10850.4</v>
      </c>
      <c r="H266" s="831"/>
      <c r="I266" s="831">
        <v>219.2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576</v>
      </c>
      <c r="B267" s="822" t="s">
        <v>4796</v>
      </c>
      <c r="C267" s="822" t="s">
        <v>4797</v>
      </c>
      <c r="D267" s="822" t="s">
        <v>4831</v>
      </c>
      <c r="E267" s="822" t="s">
        <v>4832</v>
      </c>
      <c r="F267" s="831">
        <v>12</v>
      </c>
      <c r="G267" s="831">
        <v>4632.8599999999997</v>
      </c>
      <c r="H267" s="831">
        <v>11.227093178238217</v>
      </c>
      <c r="I267" s="831">
        <v>386.07166666666666</v>
      </c>
      <c r="J267" s="831">
        <v>2.4</v>
      </c>
      <c r="K267" s="831">
        <v>412.65</v>
      </c>
      <c r="L267" s="831">
        <v>1</v>
      </c>
      <c r="M267" s="831">
        <v>171.9375</v>
      </c>
      <c r="N267" s="831">
        <v>0.3</v>
      </c>
      <c r="O267" s="831">
        <v>102.3</v>
      </c>
      <c r="P267" s="827">
        <v>0.24790985096328608</v>
      </c>
      <c r="Q267" s="832">
        <v>341</v>
      </c>
    </row>
    <row r="268" spans="1:17" ht="14.45" customHeight="1" x14ac:dyDescent="0.2">
      <c r="A268" s="821" t="s">
        <v>576</v>
      </c>
      <c r="B268" s="822" t="s">
        <v>4796</v>
      </c>
      <c r="C268" s="822" t="s">
        <v>4797</v>
      </c>
      <c r="D268" s="822" t="s">
        <v>4833</v>
      </c>
      <c r="E268" s="822" t="s">
        <v>4832</v>
      </c>
      <c r="F268" s="831"/>
      <c r="G268" s="831"/>
      <c r="H268" s="831"/>
      <c r="I268" s="831"/>
      <c r="J268" s="831">
        <v>5.0999999999999996</v>
      </c>
      <c r="K268" s="831">
        <v>1498.0599999999997</v>
      </c>
      <c r="L268" s="831">
        <v>1</v>
      </c>
      <c r="M268" s="831">
        <v>293.73725490196074</v>
      </c>
      <c r="N268" s="831">
        <v>18.499999999999993</v>
      </c>
      <c r="O268" s="831">
        <v>12737.45</v>
      </c>
      <c r="P268" s="827">
        <v>8.5026300682215687</v>
      </c>
      <c r="Q268" s="832">
        <v>688.51081081081111</v>
      </c>
    </row>
    <row r="269" spans="1:17" ht="14.45" customHeight="1" x14ac:dyDescent="0.2">
      <c r="A269" s="821" t="s">
        <v>576</v>
      </c>
      <c r="B269" s="822" t="s">
        <v>4796</v>
      </c>
      <c r="C269" s="822" t="s">
        <v>4797</v>
      </c>
      <c r="D269" s="822" t="s">
        <v>4834</v>
      </c>
      <c r="E269" s="822" t="s">
        <v>1850</v>
      </c>
      <c r="F269" s="831">
        <v>4</v>
      </c>
      <c r="G269" s="831">
        <v>1530.42</v>
      </c>
      <c r="H269" s="831">
        <v>10.305858585858587</v>
      </c>
      <c r="I269" s="831">
        <v>382.60500000000002</v>
      </c>
      <c r="J269" s="831">
        <v>1</v>
      </c>
      <c r="K269" s="831">
        <v>148.5</v>
      </c>
      <c r="L269" s="831">
        <v>1</v>
      </c>
      <c r="M269" s="831">
        <v>148.5</v>
      </c>
      <c r="N269" s="831"/>
      <c r="O269" s="831"/>
      <c r="P269" s="827"/>
      <c r="Q269" s="832"/>
    </row>
    <row r="270" spans="1:17" ht="14.45" customHeight="1" x14ac:dyDescent="0.2">
      <c r="A270" s="821" t="s">
        <v>576</v>
      </c>
      <c r="B270" s="822" t="s">
        <v>4796</v>
      </c>
      <c r="C270" s="822" t="s">
        <v>4797</v>
      </c>
      <c r="D270" s="822" t="s">
        <v>4835</v>
      </c>
      <c r="E270" s="822" t="s">
        <v>1837</v>
      </c>
      <c r="F270" s="831"/>
      <c r="G270" s="831"/>
      <c r="H270" s="831"/>
      <c r="I270" s="831"/>
      <c r="J270" s="831">
        <v>23</v>
      </c>
      <c r="K270" s="831">
        <v>1216.24</v>
      </c>
      <c r="L270" s="831">
        <v>1</v>
      </c>
      <c r="M270" s="831">
        <v>52.88</v>
      </c>
      <c r="N270" s="831">
        <v>71</v>
      </c>
      <c r="O270" s="831">
        <v>3754.48</v>
      </c>
      <c r="P270" s="827">
        <v>3.0869565217391304</v>
      </c>
      <c r="Q270" s="832">
        <v>52.88</v>
      </c>
    </row>
    <row r="271" spans="1:17" ht="14.45" customHeight="1" x14ac:dyDescent="0.2">
      <c r="A271" s="821" t="s">
        <v>576</v>
      </c>
      <c r="B271" s="822" t="s">
        <v>4796</v>
      </c>
      <c r="C271" s="822" t="s">
        <v>4797</v>
      </c>
      <c r="D271" s="822" t="s">
        <v>4836</v>
      </c>
      <c r="E271" s="822" t="s">
        <v>1501</v>
      </c>
      <c r="F271" s="831">
        <v>8</v>
      </c>
      <c r="G271" s="831">
        <v>25382.240000000002</v>
      </c>
      <c r="H271" s="831">
        <v>1.5391459161051526</v>
      </c>
      <c r="I271" s="831">
        <v>3172.78</v>
      </c>
      <c r="J271" s="831">
        <v>6</v>
      </c>
      <c r="K271" s="831">
        <v>16491.12</v>
      </c>
      <c r="L271" s="831">
        <v>1</v>
      </c>
      <c r="M271" s="831">
        <v>2748.52</v>
      </c>
      <c r="N271" s="831">
        <v>13</v>
      </c>
      <c r="O271" s="831">
        <v>41246.14</v>
      </c>
      <c r="P271" s="827">
        <v>2.5011121136708727</v>
      </c>
      <c r="Q271" s="832">
        <v>3172.7799999999997</v>
      </c>
    </row>
    <row r="272" spans="1:17" ht="14.45" customHeight="1" x14ac:dyDescent="0.2">
      <c r="A272" s="821" t="s">
        <v>576</v>
      </c>
      <c r="B272" s="822" t="s">
        <v>4796</v>
      </c>
      <c r="C272" s="822" t="s">
        <v>4797</v>
      </c>
      <c r="D272" s="822" t="s">
        <v>4837</v>
      </c>
      <c r="E272" s="822" t="s">
        <v>1850</v>
      </c>
      <c r="F272" s="831"/>
      <c r="G272" s="831"/>
      <c r="H272" s="831"/>
      <c r="I272" s="831"/>
      <c r="J272" s="831"/>
      <c r="K272" s="831"/>
      <c r="L272" s="831"/>
      <c r="M272" s="831"/>
      <c r="N272" s="831">
        <v>1.2000000000000002</v>
      </c>
      <c r="O272" s="831">
        <v>766.38</v>
      </c>
      <c r="P272" s="827"/>
      <c r="Q272" s="832">
        <v>638.64999999999986</v>
      </c>
    </row>
    <row r="273" spans="1:17" ht="14.45" customHeight="1" x14ac:dyDescent="0.2">
      <c r="A273" s="821" t="s">
        <v>576</v>
      </c>
      <c r="B273" s="822" t="s">
        <v>4796</v>
      </c>
      <c r="C273" s="822" t="s">
        <v>4797</v>
      </c>
      <c r="D273" s="822" t="s">
        <v>4838</v>
      </c>
      <c r="E273" s="822" t="s">
        <v>4839</v>
      </c>
      <c r="F273" s="831">
        <v>8</v>
      </c>
      <c r="G273" s="831">
        <v>127792.4</v>
      </c>
      <c r="H273" s="831"/>
      <c r="I273" s="831">
        <v>15974.05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576</v>
      </c>
      <c r="B274" s="822" t="s">
        <v>4796</v>
      </c>
      <c r="C274" s="822" t="s">
        <v>4797</v>
      </c>
      <c r="D274" s="822" t="s">
        <v>4840</v>
      </c>
      <c r="E274" s="822" t="s">
        <v>1501</v>
      </c>
      <c r="F274" s="831">
        <v>2</v>
      </c>
      <c r="G274" s="831">
        <v>12691.14</v>
      </c>
      <c r="H274" s="831"/>
      <c r="I274" s="831">
        <v>6345.57</v>
      </c>
      <c r="J274" s="831"/>
      <c r="K274" s="831"/>
      <c r="L274" s="831"/>
      <c r="M274" s="831"/>
      <c r="N274" s="831">
        <v>1</v>
      </c>
      <c r="O274" s="831">
        <v>6345.57</v>
      </c>
      <c r="P274" s="827"/>
      <c r="Q274" s="832">
        <v>6345.57</v>
      </c>
    </row>
    <row r="275" spans="1:17" ht="14.45" customHeight="1" x14ac:dyDescent="0.2">
      <c r="A275" s="821" t="s">
        <v>576</v>
      </c>
      <c r="B275" s="822" t="s">
        <v>4796</v>
      </c>
      <c r="C275" s="822" t="s">
        <v>4797</v>
      </c>
      <c r="D275" s="822" t="s">
        <v>4841</v>
      </c>
      <c r="E275" s="822" t="s">
        <v>4842</v>
      </c>
      <c r="F275" s="831"/>
      <c r="G275" s="831"/>
      <c r="H275" s="831"/>
      <c r="I275" s="831"/>
      <c r="J275" s="831"/>
      <c r="K275" s="831"/>
      <c r="L275" s="831"/>
      <c r="M275" s="831"/>
      <c r="N275" s="831">
        <v>9.1000000000000032</v>
      </c>
      <c r="O275" s="831">
        <v>4115.96</v>
      </c>
      <c r="P275" s="827"/>
      <c r="Q275" s="832">
        <v>452.30329670329655</v>
      </c>
    </row>
    <row r="276" spans="1:17" ht="14.45" customHeight="1" x14ac:dyDescent="0.2">
      <c r="A276" s="821" t="s">
        <v>576</v>
      </c>
      <c r="B276" s="822" t="s">
        <v>4796</v>
      </c>
      <c r="C276" s="822" t="s">
        <v>4797</v>
      </c>
      <c r="D276" s="822" t="s">
        <v>4843</v>
      </c>
      <c r="E276" s="822" t="s">
        <v>1820</v>
      </c>
      <c r="F276" s="831">
        <v>23</v>
      </c>
      <c r="G276" s="831">
        <v>1473.3</v>
      </c>
      <c r="H276" s="831">
        <v>4.2147270854788879</v>
      </c>
      <c r="I276" s="831">
        <v>64.056521739130432</v>
      </c>
      <c r="J276" s="831">
        <v>12.6</v>
      </c>
      <c r="K276" s="831">
        <v>349.56</v>
      </c>
      <c r="L276" s="831">
        <v>1</v>
      </c>
      <c r="M276" s="831">
        <v>27.742857142857144</v>
      </c>
      <c r="N276" s="831">
        <v>202</v>
      </c>
      <c r="O276" s="831">
        <v>5952.9400000000005</v>
      </c>
      <c r="P276" s="827">
        <v>17.029808902620438</v>
      </c>
      <c r="Q276" s="832">
        <v>29.470000000000002</v>
      </c>
    </row>
    <row r="277" spans="1:17" ht="14.45" customHeight="1" x14ac:dyDescent="0.2">
      <c r="A277" s="821" t="s">
        <v>576</v>
      </c>
      <c r="B277" s="822" t="s">
        <v>4796</v>
      </c>
      <c r="C277" s="822" t="s">
        <v>4797</v>
      </c>
      <c r="D277" s="822" t="s">
        <v>4844</v>
      </c>
      <c r="E277" s="822" t="s">
        <v>4845</v>
      </c>
      <c r="F277" s="831"/>
      <c r="G277" s="831"/>
      <c r="H277" s="831"/>
      <c r="I277" s="831"/>
      <c r="J277" s="831">
        <v>74</v>
      </c>
      <c r="K277" s="831">
        <v>3233.06</v>
      </c>
      <c r="L277" s="831">
        <v>1</v>
      </c>
      <c r="M277" s="831">
        <v>43.69</v>
      </c>
      <c r="N277" s="831">
        <v>112</v>
      </c>
      <c r="O277" s="831">
        <v>4887.68</v>
      </c>
      <c r="P277" s="827">
        <v>1.5117814083252399</v>
      </c>
      <c r="Q277" s="832">
        <v>43.64</v>
      </c>
    </row>
    <row r="278" spans="1:17" ht="14.45" customHeight="1" x14ac:dyDescent="0.2">
      <c r="A278" s="821" t="s">
        <v>576</v>
      </c>
      <c r="B278" s="822" t="s">
        <v>4796</v>
      </c>
      <c r="C278" s="822" t="s">
        <v>4797</v>
      </c>
      <c r="D278" s="822" t="s">
        <v>4846</v>
      </c>
      <c r="E278" s="822" t="s">
        <v>4847</v>
      </c>
      <c r="F278" s="831">
        <v>0.85</v>
      </c>
      <c r="G278" s="831">
        <v>671.36</v>
      </c>
      <c r="H278" s="831"/>
      <c r="I278" s="831">
        <v>789.83529411764709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576</v>
      </c>
      <c r="B279" s="822" t="s">
        <v>4796</v>
      </c>
      <c r="C279" s="822" t="s">
        <v>4797</v>
      </c>
      <c r="D279" s="822" t="s">
        <v>4848</v>
      </c>
      <c r="E279" s="822" t="s">
        <v>4849</v>
      </c>
      <c r="F279" s="831">
        <v>0.4</v>
      </c>
      <c r="G279" s="831">
        <v>850.24</v>
      </c>
      <c r="H279" s="831">
        <v>0.57909577583740857</v>
      </c>
      <c r="I279" s="831">
        <v>2125.6</v>
      </c>
      <c r="J279" s="831">
        <v>3.2</v>
      </c>
      <c r="K279" s="831">
        <v>1468.22</v>
      </c>
      <c r="L279" s="831">
        <v>1</v>
      </c>
      <c r="M279" s="831">
        <v>458.81874999999997</v>
      </c>
      <c r="N279" s="831">
        <v>1.8</v>
      </c>
      <c r="O279" s="831">
        <v>2660.61</v>
      </c>
      <c r="P279" s="827">
        <v>1.8121330590783398</v>
      </c>
      <c r="Q279" s="832">
        <v>1478.1166666666668</v>
      </c>
    </row>
    <row r="280" spans="1:17" ht="14.45" customHeight="1" x14ac:dyDescent="0.2">
      <c r="A280" s="821" t="s">
        <v>576</v>
      </c>
      <c r="B280" s="822" t="s">
        <v>4796</v>
      </c>
      <c r="C280" s="822" t="s">
        <v>4797</v>
      </c>
      <c r="D280" s="822" t="s">
        <v>4850</v>
      </c>
      <c r="E280" s="822" t="s">
        <v>1831</v>
      </c>
      <c r="F280" s="831"/>
      <c r="G280" s="831"/>
      <c r="H280" s="831"/>
      <c r="I280" s="831"/>
      <c r="J280" s="831"/>
      <c r="K280" s="831"/>
      <c r="L280" s="831"/>
      <c r="M280" s="831"/>
      <c r="N280" s="831">
        <v>1.8</v>
      </c>
      <c r="O280" s="831">
        <v>271.36</v>
      </c>
      <c r="P280" s="827"/>
      <c r="Q280" s="832">
        <v>150.75555555555556</v>
      </c>
    </row>
    <row r="281" spans="1:17" ht="14.45" customHeight="1" x14ac:dyDescent="0.2">
      <c r="A281" s="821" t="s">
        <v>576</v>
      </c>
      <c r="B281" s="822" t="s">
        <v>4796</v>
      </c>
      <c r="C281" s="822" t="s">
        <v>4797</v>
      </c>
      <c r="D281" s="822" t="s">
        <v>4851</v>
      </c>
      <c r="E281" s="822" t="s">
        <v>1831</v>
      </c>
      <c r="F281" s="831">
        <v>5</v>
      </c>
      <c r="G281" s="831">
        <v>4004</v>
      </c>
      <c r="H281" s="831"/>
      <c r="I281" s="831">
        <v>800.8</v>
      </c>
      <c r="J281" s="831"/>
      <c r="K281" s="831"/>
      <c r="L281" s="831"/>
      <c r="M281" s="831"/>
      <c r="N281" s="831">
        <v>6.75</v>
      </c>
      <c r="O281" s="831">
        <v>1782</v>
      </c>
      <c r="P281" s="827"/>
      <c r="Q281" s="832">
        <v>264</v>
      </c>
    </row>
    <row r="282" spans="1:17" ht="14.45" customHeight="1" x14ac:dyDescent="0.2">
      <c r="A282" s="821" t="s">
        <v>576</v>
      </c>
      <c r="B282" s="822" t="s">
        <v>4796</v>
      </c>
      <c r="C282" s="822" t="s">
        <v>4797</v>
      </c>
      <c r="D282" s="822" t="s">
        <v>4852</v>
      </c>
      <c r="E282" s="822" t="s">
        <v>4853</v>
      </c>
      <c r="F282" s="831"/>
      <c r="G282" s="831"/>
      <c r="H282" s="831"/>
      <c r="I282" s="831"/>
      <c r="J282" s="831">
        <v>4.2</v>
      </c>
      <c r="K282" s="831">
        <v>613.03</v>
      </c>
      <c r="L282" s="831">
        <v>1</v>
      </c>
      <c r="M282" s="831">
        <v>145.9595238095238</v>
      </c>
      <c r="N282" s="831"/>
      <c r="O282" s="831"/>
      <c r="P282" s="827"/>
      <c r="Q282" s="832"/>
    </row>
    <row r="283" spans="1:17" ht="14.45" customHeight="1" x14ac:dyDescent="0.2">
      <c r="A283" s="821" t="s">
        <v>576</v>
      </c>
      <c r="B283" s="822" t="s">
        <v>4796</v>
      </c>
      <c r="C283" s="822" t="s">
        <v>4797</v>
      </c>
      <c r="D283" s="822" t="s">
        <v>4854</v>
      </c>
      <c r="E283" s="822" t="s">
        <v>1837</v>
      </c>
      <c r="F283" s="831"/>
      <c r="G283" s="831"/>
      <c r="H283" s="831"/>
      <c r="I283" s="831"/>
      <c r="J283" s="831">
        <v>23</v>
      </c>
      <c r="K283" s="831">
        <v>767.97</v>
      </c>
      <c r="L283" s="831">
        <v>1</v>
      </c>
      <c r="M283" s="831">
        <v>33.39</v>
      </c>
      <c r="N283" s="831">
        <v>61.5</v>
      </c>
      <c r="O283" s="831">
        <v>2053.38</v>
      </c>
      <c r="P283" s="827">
        <v>2.6737763193874762</v>
      </c>
      <c r="Q283" s="832">
        <v>33.388292682926831</v>
      </c>
    </row>
    <row r="284" spans="1:17" ht="14.45" customHeight="1" x14ac:dyDescent="0.2">
      <c r="A284" s="821" t="s">
        <v>576</v>
      </c>
      <c r="B284" s="822" t="s">
        <v>4796</v>
      </c>
      <c r="C284" s="822" t="s">
        <v>4797</v>
      </c>
      <c r="D284" s="822" t="s">
        <v>4855</v>
      </c>
      <c r="E284" s="822" t="s">
        <v>4856</v>
      </c>
      <c r="F284" s="831">
        <v>66.5</v>
      </c>
      <c r="G284" s="831">
        <v>19427.599999999999</v>
      </c>
      <c r="H284" s="831">
        <v>2.1341295289944622</v>
      </c>
      <c r="I284" s="831">
        <v>292.14436090225564</v>
      </c>
      <c r="J284" s="831">
        <v>68.399999999999977</v>
      </c>
      <c r="K284" s="831">
        <v>9103.2900000000009</v>
      </c>
      <c r="L284" s="831">
        <v>1</v>
      </c>
      <c r="M284" s="831">
        <v>133.08903508771937</v>
      </c>
      <c r="N284" s="831">
        <v>56.9</v>
      </c>
      <c r="O284" s="831">
        <v>7471.2799999999988</v>
      </c>
      <c r="P284" s="827">
        <v>0.82072305726830608</v>
      </c>
      <c r="Q284" s="832">
        <v>131.30544815465728</v>
      </c>
    </row>
    <row r="285" spans="1:17" ht="14.45" customHeight="1" x14ac:dyDescent="0.2">
      <c r="A285" s="821" t="s">
        <v>576</v>
      </c>
      <c r="B285" s="822" t="s">
        <v>4796</v>
      </c>
      <c r="C285" s="822" t="s">
        <v>4797</v>
      </c>
      <c r="D285" s="822" t="s">
        <v>4857</v>
      </c>
      <c r="E285" s="822" t="s">
        <v>4839</v>
      </c>
      <c r="F285" s="831"/>
      <c r="G285" s="831"/>
      <c r="H285" s="831"/>
      <c r="I285" s="831"/>
      <c r="J285" s="831">
        <v>4</v>
      </c>
      <c r="K285" s="831">
        <v>125839</v>
      </c>
      <c r="L285" s="831">
        <v>1</v>
      </c>
      <c r="M285" s="831">
        <v>31459.75</v>
      </c>
      <c r="N285" s="831"/>
      <c r="O285" s="831"/>
      <c r="P285" s="827"/>
      <c r="Q285" s="832"/>
    </row>
    <row r="286" spans="1:17" ht="14.45" customHeight="1" x14ac:dyDescent="0.2">
      <c r="A286" s="821" t="s">
        <v>576</v>
      </c>
      <c r="B286" s="822" t="s">
        <v>4796</v>
      </c>
      <c r="C286" s="822" t="s">
        <v>4797</v>
      </c>
      <c r="D286" s="822" t="s">
        <v>4858</v>
      </c>
      <c r="E286" s="822" t="s">
        <v>4859</v>
      </c>
      <c r="F286" s="831">
        <v>6.9</v>
      </c>
      <c r="G286" s="831">
        <v>14666.64</v>
      </c>
      <c r="H286" s="831"/>
      <c r="I286" s="831">
        <v>2125.6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576</v>
      </c>
      <c r="B287" s="822" t="s">
        <v>4796</v>
      </c>
      <c r="C287" s="822" t="s">
        <v>4797</v>
      </c>
      <c r="D287" s="822" t="s">
        <v>4860</v>
      </c>
      <c r="E287" s="822" t="s">
        <v>4861</v>
      </c>
      <c r="F287" s="831">
        <v>5</v>
      </c>
      <c r="G287" s="831">
        <v>1062.8</v>
      </c>
      <c r="H287" s="831"/>
      <c r="I287" s="831">
        <v>212.56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576</v>
      </c>
      <c r="B288" s="822" t="s">
        <v>4796</v>
      </c>
      <c r="C288" s="822" t="s">
        <v>4797</v>
      </c>
      <c r="D288" s="822" t="s">
        <v>4862</v>
      </c>
      <c r="E288" s="822" t="s">
        <v>4863</v>
      </c>
      <c r="F288" s="831">
        <v>2.4</v>
      </c>
      <c r="G288" s="831">
        <v>7832.96</v>
      </c>
      <c r="H288" s="831"/>
      <c r="I288" s="831">
        <v>3263.7333333333336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576</v>
      </c>
      <c r="B289" s="822" t="s">
        <v>4796</v>
      </c>
      <c r="C289" s="822" t="s">
        <v>4797</v>
      </c>
      <c r="D289" s="822" t="s">
        <v>4864</v>
      </c>
      <c r="E289" s="822" t="s">
        <v>1198</v>
      </c>
      <c r="F289" s="831">
        <v>35.200000000000003</v>
      </c>
      <c r="G289" s="831">
        <v>9510.58</v>
      </c>
      <c r="H289" s="831">
        <v>0.68085371414908136</v>
      </c>
      <c r="I289" s="831">
        <v>270.18693181818179</v>
      </c>
      <c r="J289" s="831">
        <v>51.7</v>
      </c>
      <c r="K289" s="831">
        <v>13968.61</v>
      </c>
      <c r="L289" s="831">
        <v>1</v>
      </c>
      <c r="M289" s="831">
        <v>270.18588007736946</v>
      </c>
      <c r="N289" s="831">
        <v>26.099999999999998</v>
      </c>
      <c r="O289" s="831">
        <v>7051.77</v>
      </c>
      <c r="P289" s="827">
        <v>0.50482975757788362</v>
      </c>
      <c r="Q289" s="832">
        <v>270.1827586206897</v>
      </c>
    </row>
    <row r="290" spans="1:17" ht="14.45" customHeight="1" x14ac:dyDescent="0.2">
      <c r="A290" s="821" t="s">
        <v>576</v>
      </c>
      <c r="B290" s="822" t="s">
        <v>4796</v>
      </c>
      <c r="C290" s="822" t="s">
        <v>4797</v>
      </c>
      <c r="D290" s="822" t="s">
        <v>4865</v>
      </c>
      <c r="E290" s="822" t="s">
        <v>4866</v>
      </c>
      <c r="F290" s="831">
        <v>5</v>
      </c>
      <c r="G290" s="831">
        <v>1895.06</v>
      </c>
      <c r="H290" s="831"/>
      <c r="I290" s="831">
        <v>379.012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576</v>
      </c>
      <c r="B291" s="822" t="s">
        <v>4796</v>
      </c>
      <c r="C291" s="822" t="s">
        <v>4797</v>
      </c>
      <c r="D291" s="822" t="s">
        <v>4867</v>
      </c>
      <c r="E291" s="822" t="s">
        <v>4839</v>
      </c>
      <c r="F291" s="831"/>
      <c r="G291" s="831"/>
      <c r="H291" s="831"/>
      <c r="I291" s="831"/>
      <c r="J291" s="831"/>
      <c r="K291" s="831"/>
      <c r="L291" s="831"/>
      <c r="M291" s="831"/>
      <c r="N291" s="831">
        <v>2</v>
      </c>
      <c r="O291" s="831">
        <v>62296.6</v>
      </c>
      <c r="P291" s="827"/>
      <c r="Q291" s="832">
        <v>31148.3</v>
      </c>
    </row>
    <row r="292" spans="1:17" ht="14.45" customHeight="1" x14ac:dyDescent="0.2">
      <c r="A292" s="821" t="s">
        <v>576</v>
      </c>
      <c r="B292" s="822" t="s">
        <v>4796</v>
      </c>
      <c r="C292" s="822" t="s">
        <v>4797</v>
      </c>
      <c r="D292" s="822" t="s">
        <v>4868</v>
      </c>
      <c r="E292" s="822" t="s">
        <v>4869</v>
      </c>
      <c r="F292" s="831">
        <v>3</v>
      </c>
      <c r="G292" s="831">
        <v>9518.34</v>
      </c>
      <c r="H292" s="831"/>
      <c r="I292" s="831">
        <v>3172.78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576</v>
      </c>
      <c r="B293" s="822" t="s">
        <v>4796</v>
      </c>
      <c r="C293" s="822" t="s">
        <v>4797</v>
      </c>
      <c r="D293" s="822" t="s">
        <v>4870</v>
      </c>
      <c r="E293" s="822" t="s">
        <v>4871</v>
      </c>
      <c r="F293" s="831"/>
      <c r="G293" s="831"/>
      <c r="H293" s="831"/>
      <c r="I293" s="831"/>
      <c r="J293" s="831">
        <v>12</v>
      </c>
      <c r="K293" s="831">
        <v>1138.53</v>
      </c>
      <c r="L293" s="831">
        <v>1</v>
      </c>
      <c r="M293" s="831">
        <v>94.877499999999998</v>
      </c>
      <c r="N293" s="831">
        <v>10.8</v>
      </c>
      <c r="O293" s="831">
        <v>1024.6500000000001</v>
      </c>
      <c r="P293" s="827">
        <v>0.89997628520987605</v>
      </c>
      <c r="Q293" s="832">
        <v>94.875</v>
      </c>
    </row>
    <row r="294" spans="1:17" ht="14.45" customHeight="1" x14ac:dyDescent="0.2">
      <c r="A294" s="821" t="s">
        <v>576</v>
      </c>
      <c r="B294" s="822" t="s">
        <v>4796</v>
      </c>
      <c r="C294" s="822" t="s">
        <v>4797</v>
      </c>
      <c r="D294" s="822" t="s">
        <v>4872</v>
      </c>
      <c r="E294" s="822" t="s">
        <v>1507</v>
      </c>
      <c r="F294" s="831">
        <v>1</v>
      </c>
      <c r="G294" s="831">
        <v>9924</v>
      </c>
      <c r="H294" s="831"/>
      <c r="I294" s="831">
        <v>9924</v>
      </c>
      <c r="J294" s="831"/>
      <c r="K294" s="831"/>
      <c r="L294" s="831"/>
      <c r="M294" s="831"/>
      <c r="N294" s="831">
        <v>2</v>
      </c>
      <c r="O294" s="831">
        <v>18552.72</v>
      </c>
      <c r="P294" s="827"/>
      <c r="Q294" s="832">
        <v>9276.36</v>
      </c>
    </row>
    <row r="295" spans="1:17" ht="14.45" customHeight="1" x14ac:dyDescent="0.2">
      <c r="A295" s="821" t="s">
        <v>576</v>
      </c>
      <c r="B295" s="822" t="s">
        <v>4796</v>
      </c>
      <c r="C295" s="822" t="s">
        <v>4797</v>
      </c>
      <c r="D295" s="822" t="s">
        <v>4873</v>
      </c>
      <c r="E295" s="822" t="s">
        <v>4869</v>
      </c>
      <c r="F295" s="831">
        <v>2</v>
      </c>
      <c r="G295" s="831">
        <v>12691.14</v>
      </c>
      <c r="H295" s="831"/>
      <c r="I295" s="831">
        <v>6345.57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576</v>
      </c>
      <c r="B296" s="822" t="s">
        <v>4796</v>
      </c>
      <c r="C296" s="822" t="s">
        <v>4797</v>
      </c>
      <c r="D296" s="822" t="s">
        <v>4874</v>
      </c>
      <c r="E296" s="822" t="s">
        <v>1189</v>
      </c>
      <c r="F296" s="831"/>
      <c r="G296" s="831"/>
      <c r="H296" s="831"/>
      <c r="I296" s="831"/>
      <c r="J296" s="831">
        <v>9</v>
      </c>
      <c r="K296" s="831">
        <v>11586.24</v>
      </c>
      <c r="L296" s="831">
        <v>1</v>
      </c>
      <c r="M296" s="831">
        <v>1287.3599999999999</v>
      </c>
      <c r="N296" s="831">
        <v>9</v>
      </c>
      <c r="O296" s="831">
        <v>11586.239999999998</v>
      </c>
      <c r="P296" s="827">
        <v>0.99999999999999989</v>
      </c>
      <c r="Q296" s="832">
        <v>1287.3599999999997</v>
      </c>
    </row>
    <row r="297" spans="1:17" ht="14.45" customHeight="1" x14ac:dyDescent="0.2">
      <c r="A297" s="821" t="s">
        <v>576</v>
      </c>
      <c r="B297" s="822" t="s">
        <v>4796</v>
      </c>
      <c r="C297" s="822" t="s">
        <v>4797</v>
      </c>
      <c r="D297" s="822" t="s">
        <v>4875</v>
      </c>
      <c r="E297" s="822" t="s">
        <v>1237</v>
      </c>
      <c r="F297" s="831"/>
      <c r="G297" s="831"/>
      <c r="H297" s="831"/>
      <c r="I297" s="831"/>
      <c r="J297" s="831"/>
      <c r="K297" s="831"/>
      <c r="L297" s="831"/>
      <c r="M297" s="831"/>
      <c r="N297" s="831">
        <v>6.3999999999999995</v>
      </c>
      <c r="O297" s="831">
        <v>5281.0300000000007</v>
      </c>
      <c r="P297" s="827"/>
      <c r="Q297" s="832">
        <v>825.16093750000016</v>
      </c>
    </row>
    <row r="298" spans="1:17" ht="14.45" customHeight="1" x14ac:dyDescent="0.2">
      <c r="A298" s="821" t="s">
        <v>576</v>
      </c>
      <c r="B298" s="822" t="s">
        <v>4796</v>
      </c>
      <c r="C298" s="822" t="s">
        <v>4797</v>
      </c>
      <c r="D298" s="822" t="s">
        <v>4876</v>
      </c>
      <c r="E298" s="822" t="s">
        <v>1239</v>
      </c>
      <c r="F298" s="831"/>
      <c r="G298" s="831"/>
      <c r="H298" s="831"/>
      <c r="I298" s="831"/>
      <c r="J298" s="831"/>
      <c r="K298" s="831"/>
      <c r="L298" s="831"/>
      <c r="M298" s="831"/>
      <c r="N298" s="831">
        <v>1.8</v>
      </c>
      <c r="O298" s="831">
        <v>339.24</v>
      </c>
      <c r="P298" s="827"/>
      <c r="Q298" s="832">
        <v>188.46666666666667</v>
      </c>
    </row>
    <row r="299" spans="1:17" ht="14.45" customHeight="1" x14ac:dyDescent="0.2">
      <c r="A299" s="821" t="s">
        <v>576</v>
      </c>
      <c r="B299" s="822" t="s">
        <v>4796</v>
      </c>
      <c r="C299" s="822" t="s">
        <v>4797</v>
      </c>
      <c r="D299" s="822" t="s">
        <v>4877</v>
      </c>
      <c r="E299" s="822" t="s">
        <v>4878</v>
      </c>
      <c r="F299" s="831">
        <v>1</v>
      </c>
      <c r="G299" s="831">
        <v>3498.62</v>
      </c>
      <c r="H299" s="831"/>
      <c r="I299" s="831">
        <v>3498.62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576</v>
      </c>
      <c r="B300" s="822" t="s">
        <v>4796</v>
      </c>
      <c r="C300" s="822" t="s">
        <v>4879</v>
      </c>
      <c r="D300" s="822" t="s">
        <v>4880</v>
      </c>
      <c r="E300" s="822" t="s">
        <v>4881</v>
      </c>
      <c r="F300" s="831">
        <v>196</v>
      </c>
      <c r="G300" s="831">
        <v>517665.4</v>
      </c>
      <c r="H300" s="831">
        <v>0.8958189334269463</v>
      </c>
      <c r="I300" s="831">
        <v>2641.15</v>
      </c>
      <c r="J300" s="831">
        <v>217</v>
      </c>
      <c r="K300" s="831">
        <v>577868.34000000008</v>
      </c>
      <c r="L300" s="831">
        <v>1</v>
      </c>
      <c r="M300" s="831">
        <v>2662.9877419354843</v>
      </c>
      <c r="N300" s="831">
        <v>227</v>
      </c>
      <c r="O300" s="831">
        <v>612652.95000000019</v>
      </c>
      <c r="P300" s="827">
        <v>1.0601946976364895</v>
      </c>
      <c r="Q300" s="832">
        <v>2698.9116740088116</v>
      </c>
    </row>
    <row r="301" spans="1:17" ht="14.45" customHeight="1" x14ac:dyDescent="0.2">
      <c r="A301" s="821" t="s">
        <v>576</v>
      </c>
      <c r="B301" s="822" t="s">
        <v>4796</v>
      </c>
      <c r="C301" s="822" t="s">
        <v>4879</v>
      </c>
      <c r="D301" s="822" t="s">
        <v>4882</v>
      </c>
      <c r="E301" s="822" t="s">
        <v>4883</v>
      </c>
      <c r="F301" s="831">
        <v>1</v>
      </c>
      <c r="G301" s="831">
        <v>10309.15</v>
      </c>
      <c r="H301" s="831">
        <v>0.33218942480734809</v>
      </c>
      <c r="I301" s="831">
        <v>10309.15</v>
      </c>
      <c r="J301" s="831">
        <v>3</v>
      </c>
      <c r="K301" s="831">
        <v>31033.949999999997</v>
      </c>
      <c r="L301" s="831">
        <v>1</v>
      </c>
      <c r="M301" s="831">
        <v>10344.65</v>
      </c>
      <c r="N301" s="831">
        <v>5</v>
      </c>
      <c r="O301" s="831">
        <v>51912.69</v>
      </c>
      <c r="P301" s="827">
        <v>1.6727709492346288</v>
      </c>
      <c r="Q301" s="832">
        <v>10382.538</v>
      </c>
    </row>
    <row r="302" spans="1:17" ht="14.45" customHeight="1" x14ac:dyDescent="0.2">
      <c r="A302" s="821" t="s">
        <v>576</v>
      </c>
      <c r="B302" s="822" t="s">
        <v>4796</v>
      </c>
      <c r="C302" s="822" t="s">
        <v>4879</v>
      </c>
      <c r="D302" s="822" t="s">
        <v>4884</v>
      </c>
      <c r="E302" s="822" t="s">
        <v>4885</v>
      </c>
      <c r="F302" s="831">
        <v>52</v>
      </c>
      <c r="G302" s="831">
        <v>63003.720000000008</v>
      </c>
      <c r="H302" s="831">
        <v>1.1960764175563783</v>
      </c>
      <c r="I302" s="831">
        <v>1211.6100000000001</v>
      </c>
      <c r="J302" s="831">
        <v>43</v>
      </c>
      <c r="K302" s="831">
        <v>52675.329999999994</v>
      </c>
      <c r="L302" s="831">
        <v>1</v>
      </c>
      <c r="M302" s="831">
        <v>1225.0076744186044</v>
      </c>
      <c r="N302" s="831">
        <v>60</v>
      </c>
      <c r="O302" s="831">
        <v>74676.899999999994</v>
      </c>
      <c r="P302" s="827">
        <v>1.4176826229660071</v>
      </c>
      <c r="Q302" s="832">
        <v>1244.615</v>
      </c>
    </row>
    <row r="303" spans="1:17" ht="14.45" customHeight="1" x14ac:dyDescent="0.2">
      <c r="A303" s="821" t="s">
        <v>576</v>
      </c>
      <c r="B303" s="822" t="s">
        <v>4796</v>
      </c>
      <c r="C303" s="822" t="s">
        <v>4613</v>
      </c>
      <c r="D303" s="822" t="s">
        <v>4886</v>
      </c>
      <c r="E303" s="822" t="s">
        <v>4887</v>
      </c>
      <c r="F303" s="831">
        <v>2</v>
      </c>
      <c r="G303" s="831">
        <v>4620</v>
      </c>
      <c r="H303" s="831">
        <v>1</v>
      </c>
      <c r="I303" s="831">
        <v>2310</v>
      </c>
      <c r="J303" s="831">
        <v>2</v>
      </c>
      <c r="K303" s="831">
        <v>4620</v>
      </c>
      <c r="L303" s="831">
        <v>1</v>
      </c>
      <c r="M303" s="831">
        <v>2310</v>
      </c>
      <c r="N303" s="831">
        <v>2</v>
      </c>
      <c r="O303" s="831">
        <v>3000.8</v>
      </c>
      <c r="P303" s="827">
        <v>0.64952380952380961</v>
      </c>
      <c r="Q303" s="832">
        <v>1500.4</v>
      </c>
    </row>
    <row r="304" spans="1:17" ht="14.45" customHeight="1" x14ac:dyDescent="0.2">
      <c r="A304" s="821" t="s">
        <v>576</v>
      </c>
      <c r="B304" s="822" t="s">
        <v>4796</v>
      </c>
      <c r="C304" s="822" t="s">
        <v>4613</v>
      </c>
      <c r="D304" s="822" t="s">
        <v>4888</v>
      </c>
      <c r="E304" s="822" t="s">
        <v>4889</v>
      </c>
      <c r="F304" s="831">
        <v>1</v>
      </c>
      <c r="G304" s="831">
        <v>1854.11</v>
      </c>
      <c r="H304" s="831"/>
      <c r="I304" s="831">
        <v>1854.11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576</v>
      </c>
      <c r="B305" s="822" t="s">
        <v>4796</v>
      </c>
      <c r="C305" s="822" t="s">
        <v>4613</v>
      </c>
      <c r="D305" s="822" t="s">
        <v>4890</v>
      </c>
      <c r="E305" s="822" t="s">
        <v>4891</v>
      </c>
      <c r="F305" s="831">
        <v>8</v>
      </c>
      <c r="G305" s="831">
        <v>360171.76</v>
      </c>
      <c r="H305" s="831">
        <v>0.65990904926803351</v>
      </c>
      <c r="I305" s="831">
        <v>45021.47</v>
      </c>
      <c r="J305" s="831">
        <v>14</v>
      </c>
      <c r="K305" s="831">
        <v>545790</v>
      </c>
      <c r="L305" s="831">
        <v>1</v>
      </c>
      <c r="M305" s="831">
        <v>38985</v>
      </c>
      <c r="N305" s="831">
        <v>5</v>
      </c>
      <c r="O305" s="831">
        <v>194925</v>
      </c>
      <c r="P305" s="827">
        <v>0.35714285714285715</v>
      </c>
      <c r="Q305" s="832">
        <v>38985</v>
      </c>
    </row>
    <row r="306" spans="1:17" ht="14.45" customHeight="1" x14ac:dyDescent="0.2">
      <c r="A306" s="821" t="s">
        <v>576</v>
      </c>
      <c r="B306" s="822" t="s">
        <v>4796</v>
      </c>
      <c r="C306" s="822" t="s">
        <v>4613</v>
      </c>
      <c r="D306" s="822" t="s">
        <v>4892</v>
      </c>
      <c r="E306" s="822" t="s">
        <v>4893</v>
      </c>
      <c r="F306" s="831">
        <v>11</v>
      </c>
      <c r="G306" s="831">
        <v>439339.89</v>
      </c>
      <c r="H306" s="831">
        <v>1.5714285714285716</v>
      </c>
      <c r="I306" s="831">
        <v>39939.99</v>
      </c>
      <c r="J306" s="831">
        <v>7</v>
      </c>
      <c r="K306" s="831">
        <v>279579.93</v>
      </c>
      <c r="L306" s="831">
        <v>1</v>
      </c>
      <c r="M306" s="831">
        <v>39939.99</v>
      </c>
      <c r="N306" s="831">
        <v>5</v>
      </c>
      <c r="O306" s="831">
        <v>161142.79999999999</v>
      </c>
      <c r="P306" s="827">
        <v>0.57637470615290587</v>
      </c>
      <c r="Q306" s="832">
        <v>32228.559999999998</v>
      </c>
    </row>
    <row r="307" spans="1:17" ht="14.45" customHeight="1" x14ac:dyDescent="0.2">
      <c r="A307" s="821" t="s">
        <v>576</v>
      </c>
      <c r="B307" s="822" t="s">
        <v>4796</v>
      </c>
      <c r="C307" s="822" t="s">
        <v>4613</v>
      </c>
      <c r="D307" s="822" t="s">
        <v>4894</v>
      </c>
      <c r="E307" s="822" t="s">
        <v>4895</v>
      </c>
      <c r="F307" s="831">
        <v>1</v>
      </c>
      <c r="G307" s="831">
        <v>10414.42</v>
      </c>
      <c r="H307" s="831">
        <v>1</v>
      </c>
      <c r="I307" s="831">
        <v>10414.42</v>
      </c>
      <c r="J307" s="831">
        <v>1</v>
      </c>
      <c r="K307" s="831">
        <v>10414.42</v>
      </c>
      <c r="L307" s="831">
        <v>1</v>
      </c>
      <c r="M307" s="831">
        <v>10414.42</v>
      </c>
      <c r="N307" s="831">
        <v>1</v>
      </c>
      <c r="O307" s="831">
        <v>10414.42</v>
      </c>
      <c r="P307" s="827">
        <v>1</v>
      </c>
      <c r="Q307" s="832">
        <v>10414.42</v>
      </c>
    </row>
    <row r="308" spans="1:17" ht="14.45" customHeight="1" x14ac:dyDescent="0.2">
      <c r="A308" s="821" t="s">
        <v>576</v>
      </c>
      <c r="B308" s="822" t="s">
        <v>4796</v>
      </c>
      <c r="C308" s="822" t="s">
        <v>4613</v>
      </c>
      <c r="D308" s="822" t="s">
        <v>4896</v>
      </c>
      <c r="E308" s="822" t="s">
        <v>4897</v>
      </c>
      <c r="F308" s="831">
        <v>82</v>
      </c>
      <c r="G308" s="831">
        <v>1305247.3</v>
      </c>
      <c r="H308" s="831">
        <v>82</v>
      </c>
      <c r="I308" s="831">
        <v>15917.650000000001</v>
      </c>
      <c r="J308" s="831">
        <v>1</v>
      </c>
      <c r="K308" s="831">
        <v>15917.65</v>
      </c>
      <c r="L308" s="831">
        <v>1</v>
      </c>
      <c r="M308" s="831">
        <v>15917.65</v>
      </c>
      <c r="N308" s="831"/>
      <c r="O308" s="831"/>
      <c r="P308" s="827"/>
      <c r="Q308" s="832"/>
    </row>
    <row r="309" spans="1:17" ht="14.45" customHeight="1" x14ac:dyDescent="0.2">
      <c r="A309" s="821" t="s">
        <v>576</v>
      </c>
      <c r="B309" s="822" t="s">
        <v>4796</v>
      </c>
      <c r="C309" s="822" t="s">
        <v>4613</v>
      </c>
      <c r="D309" s="822" t="s">
        <v>4898</v>
      </c>
      <c r="E309" s="822" t="s">
        <v>4899</v>
      </c>
      <c r="F309" s="831">
        <v>82</v>
      </c>
      <c r="G309" s="831">
        <v>504874.16</v>
      </c>
      <c r="H309" s="831">
        <v>82.703076010785196</v>
      </c>
      <c r="I309" s="831">
        <v>6157.0019512195122</v>
      </c>
      <c r="J309" s="831">
        <v>1</v>
      </c>
      <c r="K309" s="831">
        <v>6104.66</v>
      </c>
      <c r="L309" s="831">
        <v>1</v>
      </c>
      <c r="M309" s="831">
        <v>6104.66</v>
      </c>
      <c r="N309" s="831"/>
      <c r="O309" s="831"/>
      <c r="P309" s="827"/>
      <c r="Q309" s="832"/>
    </row>
    <row r="310" spans="1:17" ht="14.45" customHeight="1" x14ac:dyDescent="0.2">
      <c r="A310" s="821" t="s">
        <v>576</v>
      </c>
      <c r="B310" s="822" t="s">
        <v>4796</v>
      </c>
      <c r="C310" s="822" t="s">
        <v>4613</v>
      </c>
      <c r="D310" s="822" t="s">
        <v>4900</v>
      </c>
      <c r="E310" s="822" t="s">
        <v>4901</v>
      </c>
      <c r="F310" s="831">
        <v>185</v>
      </c>
      <c r="G310" s="831">
        <v>1313500</v>
      </c>
      <c r="H310" s="831">
        <v>0.92964824120603018</v>
      </c>
      <c r="I310" s="831">
        <v>7100</v>
      </c>
      <c r="J310" s="831">
        <v>199</v>
      </c>
      <c r="K310" s="831">
        <v>1412900</v>
      </c>
      <c r="L310" s="831">
        <v>1</v>
      </c>
      <c r="M310" s="831">
        <v>7100</v>
      </c>
      <c r="N310" s="831">
        <v>163</v>
      </c>
      <c r="O310" s="831">
        <v>1157300</v>
      </c>
      <c r="P310" s="827">
        <v>0.81909547738693467</v>
      </c>
      <c r="Q310" s="832">
        <v>7100</v>
      </c>
    </row>
    <row r="311" spans="1:17" ht="14.45" customHeight="1" x14ac:dyDescent="0.2">
      <c r="A311" s="821" t="s">
        <v>576</v>
      </c>
      <c r="B311" s="822" t="s">
        <v>4796</v>
      </c>
      <c r="C311" s="822" t="s">
        <v>4613</v>
      </c>
      <c r="D311" s="822" t="s">
        <v>4902</v>
      </c>
      <c r="E311" s="822" t="s">
        <v>4903</v>
      </c>
      <c r="F311" s="831">
        <v>82</v>
      </c>
      <c r="G311" s="831">
        <v>626249.6399999999</v>
      </c>
      <c r="H311" s="831">
        <v>695.2921505495724</v>
      </c>
      <c r="I311" s="831">
        <v>7637.1907317073155</v>
      </c>
      <c r="J311" s="831">
        <v>1</v>
      </c>
      <c r="K311" s="831">
        <v>900.7</v>
      </c>
      <c r="L311" s="831">
        <v>1</v>
      </c>
      <c r="M311" s="831">
        <v>900.7</v>
      </c>
      <c r="N311" s="831"/>
      <c r="O311" s="831"/>
      <c r="P311" s="827"/>
      <c r="Q311" s="832"/>
    </row>
    <row r="312" spans="1:17" ht="14.45" customHeight="1" x14ac:dyDescent="0.2">
      <c r="A312" s="821" t="s">
        <v>576</v>
      </c>
      <c r="B312" s="822" t="s">
        <v>4796</v>
      </c>
      <c r="C312" s="822" t="s">
        <v>4613</v>
      </c>
      <c r="D312" s="822" t="s">
        <v>4904</v>
      </c>
      <c r="E312" s="822" t="s">
        <v>4905</v>
      </c>
      <c r="F312" s="831">
        <v>189</v>
      </c>
      <c r="G312" s="831">
        <v>220185</v>
      </c>
      <c r="H312" s="831">
        <v>0.91304347826086951</v>
      </c>
      <c r="I312" s="831">
        <v>1165</v>
      </c>
      <c r="J312" s="831">
        <v>207</v>
      </c>
      <c r="K312" s="831">
        <v>241155</v>
      </c>
      <c r="L312" s="831">
        <v>1</v>
      </c>
      <c r="M312" s="831">
        <v>1165</v>
      </c>
      <c r="N312" s="831">
        <v>166</v>
      </c>
      <c r="O312" s="831">
        <v>193390</v>
      </c>
      <c r="P312" s="827">
        <v>0.80193236714975846</v>
      </c>
      <c r="Q312" s="832">
        <v>1165</v>
      </c>
    </row>
    <row r="313" spans="1:17" ht="14.45" customHeight="1" x14ac:dyDescent="0.2">
      <c r="A313" s="821" t="s">
        <v>576</v>
      </c>
      <c r="B313" s="822" t="s">
        <v>4796</v>
      </c>
      <c r="C313" s="822" t="s">
        <v>4613</v>
      </c>
      <c r="D313" s="822" t="s">
        <v>4906</v>
      </c>
      <c r="E313" s="822" t="s">
        <v>4907</v>
      </c>
      <c r="F313" s="831">
        <v>104</v>
      </c>
      <c r="G313" s="831">
        <v>77168</v>
      </c>
      <c r="H313" s="831">
        <v>0.85245901639344257</v>
      </c>
      <c r="I313" s="831">
        <v>742</v>
      </c>
      <c r="J313" s="831">
        <v>122</v>
      </c>
      <c r="K313" s="831">
        <v>90524</v>
      </c>
      <c r="L313" s="831">
        <v>1</v>
      </c>
      <c r="M313" s="831">
        <v>742</v>
      </c>
      <c r="N313" s="831">
        <v>101</v>
      </c>
      <c r="O313" s="831">
        <v>74942</v>
      </c>
      <c r="P313" s="827">
        <v>0.82786885245901642</v>
      </c>
      <c r="Q313" s="832">
        <v>742</v>
      </c>
    </row>
    <row r="314" spans="1:17" ht="14.45" customHeight="1" x14ac:dyDescent="0.2">
      <c r="A314" s="821" t="s">
        <v>576</v>
      </c>
      <c r="B314" s="822" t="s">
        <v>4796</v>
      </c>
      <c r="C314" s="822" t="s">
        <v>4613</v>
      </c>
      <c r="D314" s="822" t="s">
        <v>4908</v>
      </c>
      <c r="E314" s="822" t="s">
        <v>4909</v>
      </c>
      <c r="F314" s="831">
        <v>195</v>
      </c>
      <c r="G314" s="831">
        <v>102570</v>
      </c>
      <c r="H314" s="831">
        <v>0.97989949748743721</v>
      </c>
      <c r="I314" s="831">
        <v>526</v>
      </c>
      <c r="J314" s="831">
        <v>199</v>
      </c>
      <c r="K314" s="831">
        <v>104674</v>
      </c>
      <c r="L314" s="831">
        <v>1</v>
      </c>
      <c r="M314" s="831">
        <v>526</v>
      </c>
      <c r="N314" s="831">
        <v>167</v>
      </c>
      <c r="O314" s="831">
        <v>87842</v>
      </c>
      <c r="P314" s="827">
        <v>0.83919597989949746</v>
      </c>
      <c r="Q314" s="832">
        <v>526</v>
      </c>
    </row>
    <row r="315" spans="1:17" ht="14.45" customHeight="1" x14ac:dyDescent="0.2">
      <c r="A315" s="821" t="s">
        <v>576</v>
      </c>
      <c r="B315" s="822" t="s">
        <v>4796</v>
      </c>
      <c r="C315" s="822" t="s">
        <v>4613</v>
      </c>
      <c r="D315" s="822" t="s">
        <v>4910</v>
      </c>
      <c r="E315" s="822" t="s">
        <v>4911</v>
      </c>
      <c r="F315" s="831">
        <v>9</v>
      </c>
      <c r="G315" s="831">
        <v>231546.08999999997</v>
      </c>
      <c r="H315" s="831">
        <v>0.8459650784979702</v>
      </c>
      <c r="I315" s="831">
        <v>25727.343333333331</v>
      </c>
      <c r="J315" s="831">
        <v>12</v>
      </c>
      <c r="K315" s="831">
        <v>273706.44</v>
      </c>
      <c r="L315" s="831">
        <v>1</v>
      </c>
      <c r="M315" s="831">
        <v>22808.87</v>
      </c>
      <c r="N315" s="831">
        <v>8</v>
      </c>
      <c r="O315" s="831">
        <v>124958.50000000001</v>
      </c>
      <c r="P315" s="827">
        <v>0.45654205286510618</v>
      </c>
      <c r="Q315" s="832">
        <v>15619.812500000002</v>
      </c>
    </row>
    <row r="316" spans="1:17" ht="14.45" customHeight="1" x14ac:dyDescent="0.2">
      <c r="A316" s="821" t="s">
        <v>576</v>
      </c>
      <c r="B316" s="822" t="s">
        <v>4796</v>
      </c>
      <c r="C316" s="822" t="s">
        <v>4613</v>
      </c>
      <c r="D316" s="822" t="s">
        <v>4912</v>
      </c>
      <c r="E316" s="822" t="s">
        <v>4913</v>
      </c>
      <c r="F316" s="831">
        <v>166</v>
      </c>
      <c r="G316" s="831">
        <v>155349.44</v>
      </c>
      <c r="H316" s="831">
        <v>0.66400000000000037</v>
      </c>
      <c r="I316" s="831">
        <v>935.84</v>
      </c>
      <c r="J316" s="831">
        <v>250</v>
      </c>
      <c r="K316" s="831">
        <v>233959.99999999988</v>
      </c>
      <c r="L316" s="831">
        <v>1</v>
      </c>
      <c r="M316" s="831">
        <v>935.83999999999958</v>
      </c>
      <c r="N316" s="831">
        <v>144</v>
      </c>
      <c r="O316" s="831">
        <v>134760.95999999996</v>
      </c>
      <c r="P316" s="827">
        <v>0.57600000000000018</v>
      </c>
      <c r="Q316" s="832">
        <v>935.83999999999969</v>
      </c>
    </row>
    <row r="317" spans="1:17" ht="14.45" customHeight="1" x14ac:dyDescent="0.2">
      <c r="A317" s="821" t="s">
        <v>576</v>
      </c>
      <c r="B317" s="822" t="s">
        <v>4796</v>
      </c>
      <c r="C317" s="822" t="s">
        <v>4613</v>
      </c>
      <c r="D317" s="822" t="s">
        <v>4914</v>
      </c>
      <c r="E317" s="822" t="s">
        <v>4915</v>
      </c>
      <c r="F317" s="831">
        <v>17</v>
      </c>
      <c r="G317" s="831">
        <v>123327.35</v>
      </c>
      <c r="H317" s="831">
        <v>1.2142857142857142</v>
      </c>
      <c r="I317" s="831">
        <v>7254.55</v>
      </c>
      <c r="J317" s="831">
        <v>14</v>
      </c>
      <c r="K317" s="831">
        <v>101563.70000000001</v>
      </c>
      <c r="L317" s="831">
        <v>1</v>
      </c>
      <c r="M317" s="831">
        <v>7254.5500000000011</v>
      </c>
      <c r="N317" s="831">
        <v>13</v>
      </c>
      <c r="O317" s="831">
        <v>70141.5</v>
      </c>
      <c r="P317" s="827">
        <v>0.69061584010822752</v>
      </c>
      <c r="Q317" s="832">
        <v>5395.5</v>
      </c>
    </row>
    <row r="318" spans="1:17" ht="14.45" customHeight="1" x14ac:dyDescent="0.2">
      <c r="A318" s="821" t="s">
        <v>576</v>
      </c>
      <c r="B318" s="822" t="s">
        <v>4796</v>
      </c>
      <c r="C318" s="822" t="s">
        <v>4613</v>
      </c>
      <c r="D318" s="822" t="s">
        <v>4916</v>
      </c>
      <c r="E318" s="822" t="s">
        <v>4917</v>
      </c>
      <c r="F318" s="831"/>
      <c r="G318" s="831"/>
      <c r="H318" s="831"/>
      <c r="I318" s="831"/>
      <c r="J318" s="831">
        <v>1</v>
      </c>
      <c r="K318" s="831">
        <v>6649</v>
      </c>
      <c r="L318" s="831">
        <v>1</v>
      </c>
      <c r="M318" s="831">
        <v>6649</v>
      </c>
      <c r="N318" s="831"/>
      <c r="O318" s="831"/>
      <c r="P318" s="827"/>
      <c r="Q318" s="832"/>
    </row>
    <row r="319" spans="1:17" ht="14.45" customHeight="1" x14ac:dyDescent="0.2">
      <c r="A319" s="821" t="s">
        <v>576</v>
      </c>
      <c r="B319" s="822" t="s">
        <v>4796</v>
      </c>
      <c r="C319" s="822" t="s">
        <v>4613</v>
      </c>
      <c r="D319" s="822" t="s">
        <v>4918</v>
      </c>
      <c r="E319" s="822" t="s">
        <v>4919</v>
      </c>
      <c r="F319" s="831">
        <v>1</v>
      </c>
      <c r="G319" s="831">
        <v>2663.05</v>
      </c>
      <c r="H319" s="831">
        <v>0.5</v>
      </c>
      <c r="I319" s="831">
        <v>2663.05</v>
      </c>
      <c r="J319" s="831">
        <v>2</v>
      </c>
      <c r="K319" s="831">
        <v>5326.1</v>
      </c>
      <c r="L319" s="831">
        <v>1</v>
      </c>
      <c r="M319" s="831">
        <v>2663.05</v>
      </c>
      <c r="N319" s="831">
        <v>2</v>
      </c>
      <c r="O319" s="831">
        <v>4622.2</v>
      </c>
      <c r="P319" s="827">
        <v>0.86783950733181869</v>
      </c>
      <c r="Q319" s="832">
        <v>2311.1</v>
      </c>
    </row>
    <row r="320" spans="1:17" ht="14.45" customHeight="1" x14ac:dyDescent="0.2">
      <c r="A320" s="821" t="s">
        <v>576</v>
      </c>
      <c r="B320" s="822" t="s">
        <v>4796</v>
      </c>
      <c r="C320" s="822" t="s">
        <v>4613</v>
      </c>
      <c r="D320" s="822" t="s">
        <v>4920</v>
      </c>
      <c r="E320" s="822" t="s">
        <v>4921</v>
      </c>
      <c r="F320" s="831">
        <v>93</v>
      </c>
      <c r="G320" s="831">
        <v>126549.75</v>
      </c>
      <c r="H320" s="831">
        <v>0.87735849056603776</v>
      </c>
      <c r="I320" s="831">
        <v>1360.75</v>
      </c>
      <c r="J320" s="831">
        <v>106</v>
      </c>
      <c r="K320" s="831">
        <v>144239.5</v>
      </c>
      <c r="L320" s="831">
        <v>1</v>
      </c>
      <c r="M320" s="831">
        <v>1360.75</v>
      </c>
      <c r="N320" s="831">
        <v>92</v>
      </c>
      <c r="O320" s="831">
        <v>125189</v>
      </c>
      <c r="P320" s="827">
        <v>0.86792452830188682</v>
      </c>
      <c r="Q320" s="832">
        <v>1360.75</v>
      </c>
    </row>
    <row r="321" spans="1:17" ht="14.45" customHeight="1" x14ac:dyDescent="0.2">
      <c r="A321" s="821" t="s">
        <v>576</v>
      </c>
      <c r="B321" s="822" t="s">
        <v>4796</v>
      </c>
      <c r="C321" s="822" t="s">
        <v>4613</v>
      </c>
      <c r="D321" s="822" t="s">
        <v>4922</v>
      </c>
      <c r="E321" s="822" t="s">
        <v>4923</v>
      </c>
      <c r="F321" s="831">
        <v>7</v>
      </c>
      <c r="G321" s="831">
        <v>32742.5</v>
      </c>
      <c r="H321" s="831">
        <v>0.3888888888888889</v>
      </c>
      <c r="I321" s="831">
        <v>4677.5</v>
      </c>
      <c r="J321" s="831">
        <v>18</v>
      </c>
      <c r="K321" s="831">
        <v>84195</v>
      </c>
      <c r="L321" s="831">
        <v>1</v>
      </c>
      <c r="M321" s="831">
        <v>4677.5</v>
      </c>
      <c r="N321" s="831">
        <v>22</v>
      </c>
      <c r="O321" s="831">
        <v>102905</v>
      </c>
      <c r="P321" s="827">
        <v>1.2222222222222223</v>
      </c>
      <c r="Q321" s="832">
        <v>4677.5</v>
      </c>
    </row>
    <row r="322" spans="1:17" ht="14.45" customHeight="1" x14ac:dyDescent="0.2">
      <c r="A322" s="821" t="s">
        <v>576</v>
      </c>
      <c r="B322" s="822" t="s">
        <v>4796</v>
      </c>
      <c r="C322" s="822" t="s">
        <v>4613</v>
      </c>
      <c r="D322" s="822" t="s">
        <v>4924</v>
      </c>
      <c r="E322" s="822" t="s">
        <v>4925</v>
      </c>
      <c r="F322" s="831">
        <v>2</v>
      </c>
      <c r="G322" s="831">
        <v>37905.919999999998</v>
      </c>
      <c r="H322" s="831">
        <v>0.15384615384615388</v>
      </c>
      <c r="I322" s="831">
        <v>18952.96</v>
      </c>
      <c r="J322" s="831">
        <v>13</v>
      </c>
      <c r="K322" s="831">
        <v>246388.47999999995</v>
      </c>
      <c r="L322" s="831">
        <v>1</v>
      </c>
      <c r="M322" s="831">
        <v>18952.959999999995</v>
      </c>
      <c r="N322" s="831">
        <v>1</v>
      </c>
      <c r="O322" s="831">
        <v>18952.7</v>
      </c>
      <c r="P322" s="827">
        <v>7.6922021678935651E-2</v>
      </c>
      <c r="Q322" s="832">
        <v>18952.7</v>
      </c>
    </row>
    <row r="323" spans="1:17" ht="14.45" customHeight="1" x14ac:dyDescent="0.2">
      <c r="A323" s="821" t="s">
        <v>576</v>
      </c>
      <c r="B323" s="822" t="s">
        <v>4796</v>
      </c>
      <c r="C323" s="822" t="s">
        <v>4613</v>
      </c>
      <c r="D323" s="822" t="s">
        <v>4926</v>
      </c>
      <c r="E323" s="822" t="s">
        <v>4927</v>
      </c>
      <c r="F323" s="831">
        <v>5</v>
      </c>
      <c r="G323" s="831">
        <v>4335</v>
      </c>
      <c r="H323" s="831"/>
      <c r="I323" s="831">
        <v>867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576</v>
      </c>
      <c r="B324" s="822" t="s">
        <v>4796</v>
      </c>
      <c r="C324" s="822" t="s">
        <v>4613</v>
      </c>
      <c r="D324" s="822" t="s">
        <v>4928</v>
      </c>
      <c r="E324" s="822" t="s">
        <v>4929</v>
      </c>
      <c r="F324" s="831">
        <v>1</v>
      </c>
      <c r="G324" s="831">
        <v>1050</v>
      </c>
      <c r="H324" s="831"/>
      <c r="I324" s="831">
        <v>1050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576</v>
      </c>
      <c r="B325" s="822" t="s">
        <v>4796</v>
      </c>
      <c r="C325" s="822" t="s">
        <v>4613</v>
      </c>
      <c r="D325" s="822" t="s">
        <v>4930</v>
      </c>
      <c r="E325" s="822" t="s">
        <v>4931</v>
      </c>
      <c r="F325" s="831"/>
      <c r="G325" s="831"/>
      <c r="H325" s="831"/>
      <c r="I325" s="831"/>
      <c r="J325" s="831">
        <v>4</v>
      </c>
      <c r="K325" s="831">
        <v>177008</v>
      </c>
      <c r="L325" s="831">
        <v>1</v>
      </c>
      <c r="M325" s="831">
        <v>44252</v>
      </c>
      <c r="N325" s="831"/>
      <c r="O325" s="831"/>
      <c r="P325" s="827"/>
      <c r="Q325" s="832"/>
    </row>
    <row r="326" spans="1:17" ht="14.45" customHeight="1" x14ac:dyDescent="0.2">
      <c r="A326" s="821" t="s">
        <v>576</v>
      </c>
      <c r="B326" s="822" t="s">
        <v>4796</v>
      </c>
      <c r="C326" s="822" t="s">
        <v>4613</v>
      </c>
      <c r="D326" s="822" t="s">
        <v>4932</v>
      </c>
      <c r="E326" s="822" t="s">
        <v>4933</v>
      </c>
      <c r="F326" s="831"/>
      <c r="G326" s="831"/>
      <c r="H326" s="831"/>
      <c r="I326" s="831"/>
      <c r="J326" s="831"/>
      <c r="K326" s="831"/>
      <c r="L326" s="831"/>
      <c r="M326" s="831"/>
      <c r="N326" s="831">
        <v>2</v>
      </c>
      <c r="O326" s="831">
        <v>9596</v>
      </c>
      <c r="P326" s="827"/>
      <c r="Q326" s="832">
        <v>4798</v>
      </c>
    </row>
    <row r="327" spans="1:17" ht="14.45" customHeight="1" x14ac:dyDescent="0.2">
      <c r="A327" s="821" t="s">
        <v>576</v>
      </c>
      <c r="B327" s="822" t="s">
        <v>4796</v>
      </c>
      <c r="C327" s="822" t="s">
        <v>4613</v>
      </c>
      <c r="D327" s="822" t="s">
        <v>4934</v>
      </c>
      <c r="E327" s="822" t="s">
        <v>4935</v>
      </c>
      <c r="F327" s="831">
        <v>7</v>
      </c>
      <c r="G327" s="831">
        <v>297212.32</v>
      </c>
      <c r="H327" s="831">
        <v>1.2196828627708471</v>
      </c>
      <c r="I327" s="831">
        <v>42458.902857142857</v>
      </c>
      <c r="J327" s="831">
        <v>7</v>
      </c>
      <c r="K327" s="831">
        <v>243680</v>
      </c>
      <c r="L327" s="831">
        <v>1</v>
      </c>
      <c r="M327" s="831">
        <v>34811.428571428572</v>
      </c>
      <c r="N327" s="831">
        <v>1</v>
      </c>
      <c r="O327" s="831">
        <v>34700</v>
      </c>
      <c r="P327" s="827">
        <v>0.14239986868023638</v>
      </c>
      <c r="Q327" s="832">
        <v>34700</v>
      </c>
    </row>
    <row r="328" spans="1:17" ht="14.45" customHeight="1" x14ac:dyDescent="0.2">
      <c r="A328" s="821" t="s">
        <v>576</v>
      </c>
      <c r="B328" s="822" t="s">
        <v>4796</v>
      </c>
      <c r="C328" s="822" t="s">
        <v>4613</v>
      </c>
      <c r="D328" s="822" t="s">
        <v>4936</v>
      </c>
      <c r="E328" s="822" t="s">
        <v>4937</v>
      </c>
      <c r="F328" s="831">
        <v>1</v>
      </c>
      <c r="G328" s="831">
        <v>2176.36</v>
      </c>
      <c r="H328" s="831"/>
      <c r="I328" s="831">
        <v>2176.36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576</v>
      </c>
      <c r="B329" s="822" t="s">
        <v>4796</v>
      </c>
      <c r="C329" s="822" t="s">
        <v>4613</v>
      </c>
      <c r="D329" s="822" t="s">
        <v>4938</v>
      </c>
      <c r="E329" s="822" t="s">
        <v>4939</v>
      </c>
      <c r="F329" s="831">
        <v>14</v>
      </c>
      <c r="G329" s="831">
        <v>25732</v>
      </c>
      <c r="H329" s="831">
        <v>1.75</v>
      </c>
      <c r="I329" s="831">
        <v>1838</v>
      </c>
      <c r="J329" s="831">
        <v>8</v>
      </c>
      <c r="K329" s="831">
        <v>14704</v>
      </c>
      <c r="L329" s="831">
        <v>1</v>
      </c>
      <c r="M329" s="831">
        <v>1838</v>
      </c>
      <c r="N329" s="831">
        <v>10</v>
      </c>
      <c r="O329" s="831">
        <v>18380</v>
      </c>
      <c r="P329" s="827">
        <v>1.25</v>
      </c>
      <c r="Q329" s="832">
        <v>1838</v>
      </c>
    </row>
    <row r="330" spans="1:17" ht="14.45" customHeight="1" x14ac:dyDescent="0.2">
      <c r="A330" s="821" t="s">
        <v>576</v>
      </c>
      <c r="B330" s="822" t="s">
        <v>4796</v>
      </c>
      <c r="C330" s="822" t="s">
        <v>4613</v>
      </c>
      <c r="D330" s="822" t="s">
        <v>4940</v>
      </c>
      <c r="E330" s="822" t="s">
        <v>4941</v>
      </c>
      <c r="F330" s="831"/>
      <c r="G330" s="831"/>
      <c r="H330" s="831"/>
      <c r="I330" s="831"/>
      <c r="J330" s="831">
        <v>1</v>
      </c>
      <c r="K330" s="831">
        <v>7289.24</v>
      </c>
      <c r="L330" s="831">
        <v>1</v>
      </c>
      <c r="M330" s="831">
        <v>7289.24</v>
      </c>
      <c r="N330" s="831"/>
      <c r="O330" s="831"/>
      <c r="P330" s="827"/>
      <c r="Q330" s="832"/>
    </row>
    <row r="331" spans="1:17" ht="14.45" customHeight="1" x14ac:dyDescent="0.2">
      <c r="A331" s="821" t="s">
        <v>576</v>
      </c>
      <c r="B331" s="822" t="s">
        <v>4796</v>
      </c>
      <c r="C331" s="822" t="s">
        <v>4613</v>
      </c>
      <c r="D331" s="822" t="s">
        <v>4942</v>
      </c>
      <c r="E331" s="822" t="s">
        <v>4943</v>
      </c>
      <c r="F331" s="831">
        <v>3</v>
      </c>
      <c r="G331" s="831">
        <v>207686.97000000003</v>
      </c>
      <c r="H331" s="831">
        <v>3.1090910315734015</v>
      </c>
      <c r="I331" s="831">
        <v>69228.990000000005</v>
      </c>
      <c r="J331" s="831">
        <v>1</v>
      </c>
      <c r="K331" s="831">
        <v>66799.899999999994</v>
      </c>
      <c r="L331" s="831">
        <v>1</v>
      </c>
      <c r="M331" s="831">
        <v>66799.899999999994</v>
      </c>
      <c r="N331" s="831"/>
      <c r="O331" s="831"/>
      <c r="P331" s="827"/>
      <c r="Q331" s="832"/>
    </row>
    <row r="332" spans="1:17" ht="14.45" customHeight="1" x14ac:dyDescent="0.2">
      <c r="A332" s="821" t="s">
        <v>576</v>
      </c>
      <c r="B332" s="822" t="s">
        <v>4796</v>
      </c>
      <c r="C332" s="822" t="s">
        <v>4613</v>
      </c>
      <c r="D332" s="822" t="s">
        <v>4944</v>
      </c>
      <c r="E332" s="822" t="s">
        <v>4945</v>
      </c>
      <c r="F332" s="831">
        <v>9</v>
      </c>
      <c r="G332" s="831">
        <v>190165.61</v>
      </c>
      <c r="H332" s="831">
        <v>0.85692404256681542</v>
      </c>
      <c r="I332" s="831">
        <v>21129.51222222222</v>
      </c>
      <c r="J332" s="831">
        <v>11</v>
      </c>
      <c r="K332" s="831">
        <v>221916.53000000003</v>
      </c>
      <c r="L332" s="831">
        <v>1</v>
      </c>
      <c r="M332" s="831">
        <v>20174.230000000003</v>
      </c>
      <c r="N332" s="831">
        <v>20</v>
      </c>
      <c r="O332" s="831">
        <v>316020</v>
      </c>
      <c r="P332" s="827">
        <v>1.4240489430868442</v>
      </c>
      <c r="Q332" s="832">
        <v>15801</v>
      </c>
    </row>
    <row r="333" spans="1:17" ht="14.45" customHeight="1" x14ac:dyDescent="0.2">
      <c r="A333" s="821" t="s">
        <v>576</v>
      </c>
      <c r="B333" s="822" t="s">
        <v>4796</v>
      </c>
      <c r="C333" s="822" t="s">
        <v>4613</v>
      </c>
      <c r="D333" s="822" t="s">
        <v>4946</v>
      </c>
      <c r="E333" s="822" t="s">
        <v>4947</v>
      </c>
      <c r="F333" s="831">
        <v>3</v>
      </c>
      <c r="G333" s="831">
        <v>14849.64</v>
      </c>
      <c r="H333" s="831">
        <v>0.49999999999999994</v>
      </c>
      <c r="I333" s="831">
        <v>4949.88</v>
      </c>
      <c r="J333" s="831">
        <v>6</v>
      </c>
      <c r="K333" s="831">
        <v>29699.280000000002</v>
      </c>
      <c r="L333" s="831">
        <v>1</v>
      </c>
      <c r="M333" s="831">
        <v>4949.88</v>
      </c>
      <c r="N333" s="831">
        <v>2</v>
      </c>
      <c r="O333" s="831">
        <v>9899.76</v>
      </c>
      <c r="P333" s="827">
        <v>0.33333333333333331</v>
      </c>
      <c r="Q333" s="832">
        <v>4949.88</v>
      </c>
    </row>
    <row r="334" spans="1:17" ht="14.45" customHeight="1" x14ac:dyDescent="0.2">
      <c r="A334" s="821" t="s">
        <v>576</v>
      </c>
      <c r="B334" s="822" t="s">
        <v>4796</v>
      </c>
      <c r="C334" s="822" t="s">
        <v>4613</v>
      </c>
      <c r="D334" s="822" t="s">
        <v>4948</v>
      </c>
      <c r="E334" s="822" t="s">
        <v>4949</v>
      </c>
      <c r="F334" s="831">
        <v>1</v>
      </c>
      <c r="G334" s="831">
        <v>16439.91</v>
      </c>
      <c r="H334" s="831">
        <v>1</v>
      </c>
      <c r="I334" s="831">
        <v>16439.91</v>
      </c>
      <c r="J334" s="831">
        <v>1</v>
      </c>
      <c r="K334" s="831">
        <v>16439.91</v>
      </c>
      <c r="L334" s="831">
        <v>1</v>
      </c>
      <c r="M334" s="831">
        <v>16439.91</v>
      </c>
      <c r="N334" s="831"/>
      <c r="O334" s="831"/>
      <c r="P334" s="827"/>
      <c r="Q334" s="832"/>
    </row>
    <row r="335" spans="1:17" ht="14.45" customHeight="1" x14ac:dyDescent="0.2">
      <c r="A335" s="821" t="s">
        <v>576</v>
      </c>
      <c r="B335" s="822" t="s">
        <v>4796</v>
      </c>
      <c r="C335" s="822" t="s">
        <v>4613</v>
      </c>
      <c r="D335" s="822" t="s">
        <v>4950</v>
      </c>
      <c r="E335" s="822" t="s">
        <v>4951</v>
      </c>
      <c r="F335" s="831">
        <v>36</v>
      </c>
      <c r="G335" s="831">
        <v>929529.72</v>
      </c>
      <c r="H335" s="831">
        <v>3.257911398228083</v>
      </c>
      <c r="I335" s="831">
        <v>25820.27</v>
      </c>
      <c r="J335" s="831">
        <v>33</v>
      </c>
      <c r="K335" s="831">
        <v>285314.60999999993</v>
      </c>
      <c r="L335" s="831">
        <v>1</v>
      </c>
      <c r="M335" s="831">
        <v>8645.8972727272703</v>
      </c>
      <c r="N335" s="831">
        <v>29</v>
      </c>
      <c r="O335" s="831">
        <v>748787.83000000007</v>
      </c>
      <c r="P335" s="827">
        <v>2.6244286263504004</v>
      </c>
      <c r="Q335" s="832">
        <v>25820.270000000004</v>
      </c>
    </row>
    <row r="336" spans="1:17" ht="14.45" customHeight="1" x14ac:dyDescent="0.2">
      <c r="A336" s="821" t="s">
        <v>576</v>
      </c>
      <c r="B336" s="822" t="s">
        <v>4796</v>
      </c>
      <c r="C336" s="822" t="s">
        <v>4613</v>
      </c>
      <c r="D336" s="822" t="s">
        <v>4952</v>
      </c>
      <c r="E336" s="822" t="s">
        <v>4953</v>
      </c>
      <c r="F336" s="831">
        <v>20</v>
      </c>
      <c r="G336" s="831">
        <v>290181.8</v>
      </c>
      <c r="H336" s="831">
        <v>0.74074074074074059</v>
      </c>
      <c r="I336" s="831">
        <v>14509.09</v>
      </c>
      <c r="J336" s="831">
        <v>27</v>
      </c>
      <c r="K336" s="831">
        <v>391745.43000000005</v>
      </c>
      <c r="L336" s="831">
        <v>1</v>
      </c>
      <c r="M336" s="831">
        <v>14509.090000000002</v>
      </c>
      <c r="N336" s="831">
        <v>27</v>
      </c>
      <c r="O336" s="831">
        <v>391745.43</v>
      </c>
      <c r="P336" s="827">
        <v>0.99999999999999989</v>
      </c>
      <c r="Q336" s="832">
        <v>14509.09</v>
      </c>
    </row>
    <row r="337" spans="1:17" ht="14.45" customHeight="1" x14ac:dyDescent="0.2">
      <c r="A337" s="821" t="s">
        <v>576</v>
      </c>
      <c r="B337" s="822" t="s">
        <v>4796</v>
      </c>
      <c r="C337" s="822" t="s">
        <v>4613</v>
      </c>
      <c r="D337" s="822" t="s">
        <v>4954</v>
      </c>
      <c r="E337" s="822" t="s">
        <v>4955</v>
      </c>
      <c r="F337" s="831">
        <v>3</v>
      </c>
      <c r="G337" s="831">
        <v>26972.73</v>
      </c>
      <c r="H337" s="831">
        <v>0.4285714285714286</v>
      </c>
      <c r="I337" s="831">
        <v>8990.91</v>
      </c>
      <c r="J337" s="831">
        <v>7</v>
      </c>
      <c r="K337" s="831">
        <v>62936.369999999995</v>
      </c>
      <c r="L337" s="831">
        <v>1</v>
      </c>
      <c r="M337" s="831">
        <v>8990.91</v>
      </c>
      <c r="N337" s="831">
        <v>1</v>
      </c>
      <c r="O337" s="831">
        <v>8990.91</v>
      </c>
      <c r="P337" s="827">
        <v>0.14285714285714288</v>
      </c>
      <c r="Q337" s="832">
        <v>8990.91</v>
      </c>
    </row>
    <row r="338" spans="1:17" ht="14.45" customHeight="1" x14ac:dyDescent="0.2">
      <c r="A338" s="821" t="s">
        <v>576</v>
      </c>
      <c r="B338" s="822" t="s">
        <v>4796</v>
      </c>
      <c r="C338" s="822" t="s">
        <v>4613</v>
      </c>
      <c r="D338" s="822" t="s">
        <v>4956</v>
      </c>
      <c r="E338" s="822" t="s">
        <v>4957</v>
      </c>
      <c r="F338" s="831">
        <v>174</v>
      </c>
      <c r="G338" s="831">
        <v>227070</v>
      </c>
      <c r="H338" s="831">
        <v>0.94565217391304346</v>
      </c>
      <c r="I338" s="831">
        <v>1305</v>
      </c>
      <c r="J338" s="831">
        <v>184</v>
      </c>
      <c r="K338" s="831">
        <v>240120</v>
      </c>
      <c r="L338" s="831">
        <v>1</v>
      </c>
      <c r="M338" s="831">
        <v>1305</v>
      </c>
      <c r="N338" s="831">
        <v>143</v>
      </c>
      <c r="O338" s="831">
        <v>186590.2</v>
      </c>
      <c r="P338" s="827">
        <v>0.77707063135099119</v>
      </c>
      <c r="Q338" s="832">
        <v>1304.8265734265735</v>
      </c>
    </row>
    <row r="339" spans="1:17" ht="14.45" customHeight="1" x14ac:dyDescent="0.2">
      <c r="A339" s="821" t="s">
        <v>576</v>
      </c>
      <c r="B339" s="822" t="s">
        <v>4796</v>
      </c>
      <c r="C339" s="822" t="s">
        <v>4613</v>
      </c>
      <c r="D339" s="822" t="s">
        <v>4958</v>
      </c>
      <c r="E339" s="822" t="s">
        <v>4959</v>
      </c>
      <c r="F339" s="831">
        <v>185</v>
      </c>
      <c r="G339" s="831">
        <v>199430</v>
      </c>
      <c r="H339" s="831">
        <v>0.91584158415841588</v>
      </c>
      <c r="I339" s="831">
        <v>1078</v>
      </c>
      <c r="J339" s="831">
        <v>202</v>
      </c>
      <c r="K339" s="831">
        <v>217756</v>
      </c>
      <c r="L339" s="831">
        <v>1</v>
      </c>
      <c r="M339" s="831">
        <v>1078</v>
      </c>
      <c r="N339" s="831">
        <v>171</v>
      </c>
      <c r="O339" s="831">
        <v>184149.89999999997</v>
      </c>
      <c r="P339" s="827">
        <v>0.84567084259446335</v>
      </c>
      <c r="Q339" s="832">
        <v>1076.8999999999999</v>
      </c>
    </row>
    <row r="340" spans="1:17" ht="14.45" customHeight="1" x14ac:dyDescent="0.2">
      <c r="A340" s="821" t="s">
        <v>576</v>
      </c>
      <c r="B340" s="822" t="s">
        <v>4796</v>
      </c>
      <c r="C340" s="822" t="s">
        <v>4613</v>
      </c>
      <c r="D340" s="822" t="s">
        <v>4960</v>
      </c>
      <c r="E340" s="822" t="s">
        <v>4961</v>
      </c>
      <c r="F340" s="831">
        <v>1</v>
      </c>
      <c r="G340" s="831">
        <v>7482.85</v>
      </c>
      <c r="H340" s="831"/>
      <c r="I340" s="831">
        <v>7482.85</v>
      </c>
      <c r="J340" s="831"/>
      <c r="K340" s="831"/>
      <c r="L340" s="831"/>
      <c r="M340" s="831"/>
      <c r="N340" s="831">
        <v>2</v>
      </c>
      <c r="O340" s="831">
        <v>10986.8</v>
      </c>
      <c r="P340" s="827"/>
      <c r="Q340" s="832">
        <v>5493.4</v>
      </c>
    </row>
    <row r="341" spans="1:17" ht="14.45" customHeight="1" x14ac:dyDescent="0.2">
      <c r="A341" s="821" t="s">
        <v>576</v>
      </c>
      <c r="B341" s="822" t="s">
        <v>4796</v>
      </c>
      <c r="C341" s="822" t="s">
        <v>4613</v>
      </c>
      <c r="D341" s="822" t="s">
        <v>4962</v>
      </c>
      <c r="E341" s="822" t="s">
        <v>4963</v>
      </c>
      <c r="F341" s="831">
        <v>7</v>
      </c>
      <c r="G341" s="831">
        <v>39704</v>
      </c>
      <c r="H341" s="831">
        <v>0.875</v>
      </c>
      <c r="I341" s="831">
        <v>5672</v>
      </c>
      <c r="J341" s="831">
        <v>8</v>
      </c>
      <c r="K341" s="831">
        <v>45376</v>
      </c>
      <c r="L341" s="831">
        <v>1</v>
      </c>
      <c r="M341" s="831">
        <v>5672</v>
      </c>
      <c r="N341" s="831">
        <v>4</v>
      </c>
      <c r="O341" s="831">
        <v>12651.76</v>
      </c>
      <c r="P341" s="827">
        <v>0.27882052186177714</v>
      </c>
      <c r="Q341" s="832">
        <v>3162.94</v>
      </c>
    </row>
    <row r="342" spans="1:17" ht="14.45" customHeight="1" x14ac:dyDescent="0.2">
      <c r="A342" s="821" t="s">
        <v>576</v>
      </c>
      <c r="B342" s="822" t="s">
        <v>4796</v>
      </c>
      <c r="C342" s="822" t="s">
        <v>4613</v>
      </c>
      <c r="D342" s="822" t="s">
        <v>4964</v>
      </c>
      <c r="E342" s="822" t="s">
        <v>4965</v>
      </c>
      <c r="F342" s="831">
        <v>344</v>
      </c>
      <c r="G342" s="831">
        <v>72928</v>
      </c>
      <c r="H342" s="831">
        <v>0.88205128205128203</v>
      </c>
      <c r="I342" s="831">
        <v>212</v>
      </c>
      <c r="J342" s="831">
        <v>390</v>
      </c>
      <c r="K342" s="831">
        <v>82680</v>
      </c>
      <c r="L342" s="831">
        <v>1</v>
      </c>
      <c r="M342" s="831">
        <v>212</v>
      </c>
      <c r="N342" s="831">
        <v>358</v>
      </c>
      <c r="O342" s="831">
        <v>69943.579999999987</v>
      </c>
      <c r="P342" s="827">
        <v>0.84595524915336218</v>
      </c>
      <c r="Q342" s="832">
        <v>195.37312849162007</v>
      </c>
    </row>
    <row r="343" spans="1:17" ht="14.45" customHeight="1" x14ac:dyDescent="0.2">
      <c r="A343" s="821" t="s">
        <v>576</v>
      </c>
      <c r="B343" s="822" t="s">
        <v>4796</v>
      </c>
      <c r="C343" s="822" t="s">
        <v>4613</v>
      </c>
      <c r="D343" s="822" t="s">
        <v>4966</v>
      </c>
      <c r="E343" s="822" t="s">
        <v>4967</v>
      </c>
      <c r="F343" s="831">
        <v>17</v>
      </c>
      <c r="G343" s="831">
        <v>23460</v>
      </c>
      <c r="H343" s="831">
        <v>2.8333333333333335</v>
      </c>
      <c r="I343" s="831">
        <v>1380</v>
      </c>
      <c r="J343" s="831">
        <v>6</v>
      </c>
      <c r="K343" s="831">
        <v>8280</v>
      </c>
      <c r="L343" s="831">
        <v>1</v>
      </c>
      <c r="M343" s="831">
        <v>1380</v>
      </c>
      <c r="N343" s="831">
        <v>4</v>
      </c>
      <c r="O343" s="831">
        <v>5520</v>
      </c>
      <c r="P343" s="827">
        <v>0.66666666666666663</v>
      </c>
      <c r="Q343" s="832">
        <v>1380</v>
      </c>
    </row>
    <row r="344" spans="1:17" ht="14.45" customHeight="1" x14ac:dyDescent="0.2">
      <c r="A344" s="821" t="s">
        <v>576</v>
      </c>
      <c r="B344" s="822" t="s">
        <v>4796</v>
      </c>
      <c r="C344" s="822" t="s">
        <v>4613</v>
      </c>
      <c r="D344" s="822" t="s">
        <v>4968</v>
      </c>
      <c r="E344" s="822" t="s">
        <v>4969</v>
      </c>
      <c r="F344" s="831">
        <v>7</v>
      </c>
      <c r="G344" s="831">
        <v>9184</v>
      </c>
      <c r="H344" s="831">
        <v>2.3333333333333335</v>
      </c>
      <c r="I344" s="831">
        <v>1312</v>
      </c>
      <c r="J344" s="831">
        <v>3</v>
      </c>
      <c r="K344" s="831">
        <v>3936</v>
      </c>
      <c r="L344" s="831">
        <v>1</v>
      </c>
      <c r="M344" s="831">
        <v>1312</v>
      </c>
      <c r="N344" s="831">
        <v>3</v>
      </c>
      <c r="O344" s="831">
        <v>3760.5</v>
      </c>
      <c r="P344" s="827">
        <v>0.95541158536585369</v>
      </c>
      <c r="Q344" s="832">
        <v>1253.5</v>
      </c>
    </row>
    <row r="345" spans="1:17" ht="14.45" customHeight="1" x14ac:dyDescent="0.2">
      <c r="A345" s="821" t="s">
        <v>576</v>
      </c>
      <c r="B345" s="822" t="s">
        <v>4796</v>
      </c>
      <c r="C345" s="822" t="s">
        <v>4613</v>
      </c>
      <c r="D345" s="822" t="s">
        <v>4970</v>
      </c>
      <c r="E345" s="822" t="s">
        <v>4971</v>
      </c>
      <c r="F345" s="831">
        <v>13</v>
      </c>
      <c r="G345" s="831">
        <v>20280</v>
      </c>
      <c r="H345" s="831">
        <v>6.5</v>
      </c>
      <c r="I345" s="831">
        <v>1560</v>
      </c>
      <c r="J345" s="831">
        <v>2</v>
      </c>
      <c r="K345" s="831">
        <v>3120</v>
      </c>
      <c r="L345" s="831">
        <v>1</v>
      </c>
      <c r="M345" s="831">
        <v>1560</v>
      </c>
      <c r="N345" s="831">
        <v>7</v>
      </c>
      <c r="O345" s="831">
        <v>10780.8</v>
      </c>
      <c r="P345" s="827">
        <v>3.4553846153846153</v>
      </c>
      <c r="Q345" s="832">
        <v>1540.1142857142856</v>
      </c>
    </row>
    <row r="346" spans="1:17" ht="14.45" customHeight="1" x14ac:dyDescent="0.2">
      <c r="A346" s="821" t="s">
        <v>576</v>
      </c>
      <c r="B346" s="822" t="s">
        <v>4796</v>
      </c>
      <c r="C346" s="822" t="s">
        <v>4613</v>
      </c>
      <c r="D346" s="822" t="s">
        <v>4972</v>
      </c>
      <c r="E346" s="822" t="s">
        <v>4973</v>
      </c>
      <c r="F346" s="831">
        <v>11</v>
      </c>
      <c r="G346" s="831">
        <v>63897.02</v>
      </c>
      <c r="H346" s="831">
        <v>1</v>
      </c>
      <c r="I346" s="831">
        <v>5808.82</v>
      </c>
      <c r="J346" s="831">
        <v>11</v>
      </c>
      <c r="K346" s="831">
        <v>63897.02</v>
      </c>
      <c r="L346" s="831">
        <v>1</v>
      </c>
      <c r="M346" s="831">
        <v>5808.82</v>
      </c>
      <c r="N346" s="831">
        <v>5</v>
      </c>
      <c r="O346" s="831">
        <v>29044.1</v>
      </c>
      <c r="P346" s="827">
        <v>0.45454545454545453</v>
      </c>
      <c r="Q346" s="832">
        <v>5808.82</v>
      </c>
    </row>
    <row r="347" spans="1:17" ht="14.45" customHeight="1" x14ac:dyDescent="0.2">
      <c r="A347" s="821" t="s">
        <v>576</v>
      </c>
      <c r="B347" s="822" t="s">
        <v>4796</v>
      </c>
      <c r="C347" s="822" t="s">
        <v>4613</v>
      </c>
      <c r="D347" s="822" t="s">
        <v>4974</v>
      </c>
      <c r="E347" s="822" t="s">
        <v>4975</v>
      </c>
      <c r="F347" s="831">
        <v>11</v>
      </c>
      <c r="G347" s="831">
        <v>90470.38</v>
      </c>
      <c r="H347" s="831">
        <v>0.91666666666666663</v>
      </c>
      <c r="I347" s="831">
        <v>8224.58</v>
      </c>
      <c r="J347" s="831">
        <v>12</v>
      </c>
      <c r="K347" s="831">
        <v>98694.96</v>
      </c>
      <c r="L347" s="831">
        <v>1</v>
      </c>
      <c r="M347" s="831">
        <v>8224.58</v>
      </c>
      <c r="N347" s="831">
        <v>7</v>
      </c>
      <c r="O347" s="831">
        <v>28488.660000000003</v>
      </c>
      <c r="P347" s="827">
        <v>0.28865364553569911</v>
      </c>
      <c r="Q347" s="832">
        <v>4069.8085714285721</v>
      </c>
    </row>
    <row r="348" spans="1:17" ht="14.45" customHeight="1" x14ac:dyDescent="0.2">
      <c r="A348" s="821" t="s">
        <v>576</v>
      </c>
      <c r="B348" s="822" t="s">
        <v>4796</v>
      </c>
      <c r="C348" s="822" t="s">
        <v>4613</v>
      </c>
      <c r="D348" s="822" t="s">
        <v>4976</v>
      </c>
      <c r="E348" s="822" t="s">
        <v>4977</v>
      </c>
      <c r="F348" s="831">
        <v>5</v>
      </c>
      <c r="G348" s="831">
        <v>45796.899999999994</v>
      </c>
      <c r="H348" s="831">
        <v>1</v>
      </c>
      <c r="I348" s="831">
        <v>9159.3799999999992</v>
      </c>
      <c r="J348" s="831">
        <v>5</v>
      </c>
      <c r="K348" s="831">
        <v>45796.899999999994</v>
      </c>
      <c r="L348" s="831">
        <v>1</v>
      </c>
      <c r="M348" s="831">
        <v>9159.3799999999992</v>
      </c>
      <c r="N348" s="831">
        <v>7</v>
      </c>
      <c r="O348" s="831">
        <v>64115.659999999996</v>
      </c>
      <c r="P348" s="827">
        <v>1.4000000000000001</v>
      </c>
      <c r="Q348" s="832">
        <v>9159.3799999999992</v>
      </c>
    </row>
    <row r="349" spans="1:17" ht="14.45" customHeight="1" x14ac:dyDescent="0.2">
      <c r="A349" s="821" t="s">
        <v>576</v>
      </c>
      <c r="B349" s="822" t="s">
        <v>4796</v>
      </c>
      <c r="C349" s="822" t="s">
        <v>4613</v>
      </c>
      <c r="D349" s="822" t="s">
        <v>4978</v>
      </c>
      <c r="E349" s="822" t="s">
        <v>4977</v>
      </c>
      <c r="F349" s="831"/>
      <c r="G349" s="831"/>
      <c r="H349" s="831"/>
      <c r="I349" s="831"/>
      <c r="J349" s="831">
        <v>2</v>
      </c>
      <c r="K349" s="831">
        <v>27532.04</v>
      </c>
      <c r="L349" s="831">
        <v>1</v>
      </c>
      <c r="M349" s="831">
        <v>13766.02</v>
      </c>
      <c r="N349" s="831">
        <v>1</v>
      </c>
      <c r="O349" s="831">
        <v>13766.02</v>
      </c>
      <c r="P349" s="827">
        <v>0.5</v>
      </c>
      <c r="Q349" s="832">
        <v>13766.02</v>
      </c>
    </row>
    <row r="350" spans="1:17" ht="14.45" customHeight="1" x14ac:dyDescent="0.2">
      <c r="A350" s="821" t="s">
        <v>576</v>
      </c>
      <c r="B350" s="822" t="s">
        <v>4796</v>
      </c>
      <c r="C350" s="822" t="s">
        <v>4613</v>
      </c>
      <c r="D350" s="822" t="s">
        <v>4979</v>
      </c>
      <c r="E350" s="822" t="s">
        <v>4980</v>
      </c>
      <c r="F350" s="831">
        <v>183</v>
      </c>
      <c r="G350" s="831">
        <v>227586.12</v>
      </c>
      <c r="H350" s="831">
        <v>1.011049723756906</v>
      </c>
      <c r="I350" s="831">
        <v>1243.6399999999999</v>
      </c>
      <c r="J350" s="831">
        <v>181</v>
      </c>
      <c r="K350" s="831">
        <v>225098.84</v>
      </c>
      <c r="L350" s="831">
        <v>1</v>
      </c>
      <c r="M350" s="831">
        <v>1243.6399999999999</v>
      </c>
      <c r="N350" s="831">
        <v>150</v>
      </c>
      <c r="O350" s="831">
        <v>178200</v>
      </c>
      <c r="P350" s="827">
        <v>0.7916522359688748</v>
      </c>
      <c r="Q350" s="832">
        <v>1188</v>
      </c>
    </row>
    <row r="351" spans="1:17" ht="14.45" customHeight="1" x14ac:dyDescent="0.2">
      <c r="A351" s="821" t="s">
        <v>576</v>
      </c>
      <c r="B351" s="822" t="s">
        <v>4796</v>
      </c>
      <c r="C351" s="822" t="s">
        <v>4613</v>
      </c>
      <c r="D351" s="822" t="s">
        <v>4981</v>
      </c>
      <c r="E351" s="822" t="s">
        <v>4982</v>
      </c>
      <c r="F351" s="831">
        <v>7</v>
      </c>
      <c r="G351" s="831">
        <v>112960.54</v>
      </c>
      <c r="H351" s="831">
        <v>2.3333333333333335</v>
      </c>
      <c r="I351" s="831">
        <v>16137.22</v>
      </c>
      <c r="J351" s="831">
        <v>3</v>
      </c>
      <c r="K351" s="831">
        <v>48411.659999999996</v>
      </c>
      <c r="L351" s="831">
        <v>1</v>
      </c>
      <c r="M351" s="831">
        <v>16137.22</v>
      </c>
      <c r="N351" s="831">
        <v>6</v>
      </c>
      <c r="O351" s="831">
        <v>95935.72</v>
      </c>
      <c r="P351" s="827">
        <v>1.9816655739547044</v>
      </c>
      <c r="Q351" s="832">
        <v>15989.286666666667</v>
      </c>
    </row>
    <row r="352" spans="1:17" ht="14.45" customHeight="1" x14ac:dyDescent="0.2">
      <c r="A352" s="821" t="s">
        <v>576</v>
      </c>
      <c r="B352" s="822" t="s">
        <v>4796</v>
      </c>
      <c r="C352" s="822" t="s">
        <v>4613</v>
      </c>
      <c r="D352" s="822" t="s">
        <v>4983</v>
      </c>
      <c r="E352" s="822" t="s">
        <v>4984</v>
      </c>
      <c r="F352" s="831">
        <v>44</v>
      </c>
      <c r="G352" s="831">
        <v>58637.599999999991</v>
      </c>
      <c r="H352" s="831">
        <v>0.73936047744669109</v>
      </c>
      <c r="I352" s="831">
        <v>1332.6727272727271</v>
      </c>
      <c r="J352" s="831">
        <v>61</v>
      </c>
      <c r="K352" s="831">
        <v>79308.539999999994</v>
      </c>
      <c r="L352" s="831">
        <v>1</v>
      </c>
      <c r="M352" s="831">
        <v>1300.1399999999999</v>
      </c>
      <c r="N352" s="831">
        <v>54</v>
      </c>
      <c r="O352" s="831">
        <v>70207.56</v>
      </c>
      <c r="P352" s="827">
        <v>0.88524590163934436</v>
      </c>
      <c r="Q352" s="832">
        <v>1300.1399999999999</v>
      </c>
    </row>
    <row r="353" spans="1:17" ht="14.45" customHeight="1" x14ac:dyDescent="0.2">
      <c r="A353" s="821" t="s">
        <v>576</v>
      </c>
      <c r="B353" s="822" t="s">
        <v>4796</v>
      </c>
      <c r="C353" s="822" t="s">
        <v>4613</v>
      </c>
      <c r="D353" s="822" t="s">
        <v>4985</v>
      </c>
      <c r="E353" s="822" t="s">
        <v>4986</v>
      </c>
      <c r="F353" s="831"/>
      <c r="G353" s="831"/>
      <c r="H353" s="831"/>
      <c r="I353" s="831"/>
      <c r="J353" s="831">
        <v>4</v>
      </c>
      <c r="K353" s="831">
        <v>33797.879999999997</v>
      </c>
      <c r="L353" s="831">
        <v>1</v>
      </c>
      <c r="M353" s="831">
        <v>8449.4699999999993</v>
      </c>
      <c r="N353" s="831">
        <v>3</v>
      </c>
      <c r="O353" s="831">
        <v>22896.489999999998</v>
      </c>
      <c r="P353" s="827">
        <v>0.67745343790793977</v>
      </c>
      <c r="Q353" s="832">
        <v>7632.163333333333</v>
      </c>
    </row>
    <row r="354" spans="1:17" ht="14.45" customHeight="1" x14ac:dyDescent="0.2">
      <c r="A354" s="821" t="s">
        <v>576</v>
      </c>
      <c r="B354" s="822" t="s">
        <v>4796</v>
      </c>
      <c r="C354" s="822" t="s">
        <v>4613</v>
      </c>
      <c r="D354" s="822" t="s">
        <v>4987</v>
      </c>
      <c r="E354" s="822" t="s">
        <v>4977</v>
      </c>
      <c r="F354" s="831"/>
      <c r="G354" s="831"/>
      <c r="H354" s="831"/>
      <c r="I354" s="831"/>
      <c r="J354" s="831">
        <v>2</v>
      </c>
      <c r="K354" s="831">
        <v>16051.2</v>
      </c>
      <c r="L354" s="831">
        <v>1</v>
      </c>
      <c r="M354" s="831">
        <v>8025.6</v>
      </c>
      <c r="N354" s="831">
        <v>2</v>
      </c>
      <c r="O354" s="831">
        <v>16051.2</v>
      </c>
      <c r="P354" s="827">
        <v>1</v>
      </c>
      <c r="Q354" s="832">
        <v>8025.6</v>
      </c>
    </row>
    <row r="355" spans="1:17" ht="14.45" customHeight="1" x14ac:dyDescent="0.2">
      <c r="A355" s="821" t="s">
        <v>576</v>
      </c>
      <c r="B355" s="822" t="s">
        <v>4796</v>
      </c>
      <c r="C355" s="822" t="s">
        <v>4613</v>
      </c>
      <c r="D355" s="822" t="s">
        <v>4988</v>
      </c>
      <c r="E355" s="822" t="s">
        <v>4989</v>
      </c>
      <c r="F355" s="831">
        <v>45</v>
      </c>
      <c r="G355" s="831">
        <v>50507.1</v>
      </c>
      <c r="H355" s="831">
        <v>0.39130434782608697</v>
      </c>
      <c r="I355" s="831">
        <v>1122.3799999999999</v>
      </c>
      <c r="J355" s="831">
        <v>115</v>
      </c>
      <c r="K355" s="831">
        <v>129073.7</v>
      </c>
      <c r="L355" s="831">
        <v>1</v>
      </c>
      <c r="M355" s="831">
        <v>1122.3799999999999</v>
      </c>
      <c r="N355" s="831">
        <v>89</v>
      </c>
      <c r="O355" s="831">
        <v>92707.5</v>
      </c>
      <c r="P355" s="827">
        <v>0.71825244027249546</v>
      </c>
      <c r="Q355" s="832">
        <v>1041.6573033707866</v>
      </c>
    </row>
    <row r="356" spans="1:17" ht="14.45" customHeight="1" x14ac:dyDescent="0.2">
      <c r="A356" s="821" t="s">
        <v>576</v>
      </c>
      <c r="B356" s="822" t="s">
        <v>4796</v>
      </c>
      <c r="C356" s="822" t="s">
        <v>4613</v>
      </c>
      <c r="D356" s="822" t="s">
        <v>4990</v>
      </c>
      <c r="E356" s="822" t="s">
        <v>4991</v>
      </c>
      <c r="F356" s="831">
        <v>142</v>
      </c>
      <c r="G356" s="831">
        <v>241533.92</v>
      </c>
      <c r="H356" s="831">
        <v>1.0093608730217638</v>
      </c>
      <c r="I356" s="831">
        <v>1700.9430985915494</v>
      </c>
      <c r="J356" s="831">
        <v>141</v>
      </c>
      <c r="K356" s="831">
        <v>239293.91999999993</v>
      </c>
      <c r="L356" s="831">
        <v>1</v>
      </c>
      <c r="M356" s="831">
        <v>1697.1199999999994</v>
      </c>
      <c r="N356" s="831">
        <v>39</v>
      </c>
      <c r="O356" s="831">
        <v>53082.080000000002</v>
      </c>
      <c r="P356" s="827">
        <v>0.22182795116566278</v>
      </c>
      <c r="Q356" s="832">
        <v>1361.0789743589744</v>
      </c>
    </row>
    <row r="357" spans="1:17" ht="14.45" customHeight="1" x14ac:dyDescent="0.2">
      <c r="A357" s="821" t="s">
        <v>576</v>
      </c>
      <c r="B357" s="822" t="s">
        <v>4796</v>
      </c>
      <c r="C357" s="822" t="s">
        <v>4613</v>
      </c>
      <c r="D357" s="822" t="s">
        <v>4992</v>
      </c>
      <c r="E357" s="822" t="s">
        <v>4993</v>
      </c>
      <c r="F357" s="831">
        <v>49</v>
      </c>
      <c r="G357" s="831">
        <v>3150190.4</v>
      </c>
      <c r="H357" s="831">
        <v>0.96164028945027458</v>
      </c>
      <c r="I357" s="831">
        <v>64289.599999999999</v>
      </c>
      <c r="J357" s="831">
        <v>59</v>
      </c>
      <c r="K357" s="831">
        <v>3275851.0999999996</v>
      </c>
      <c r="L357" s="831">
        <v>1</v>
      </c>
      <c r="M357" s="831">
        <v>55522.899999999994</v>
      </c>
      <c r="N357" s="831">
        <v>46</v>
      </c>
      <c r="O357" s="831">
        <v>2541872.9</v>
      </c>
      <c r="P357" s="827">
        <v>0.77594274660408102</v>
      </c>
      <c r="Q357" s="832">
        <v>55258.10652173913</v>
      </c>
    </row>
    <row r="358" spans="1:17" ht="14.45" customHeight="1" x14ac:dyDescent="0.2">
      <c r="A358" s="821" t="s">
        <v>576</v>
      </c>
      <c r="B358" s="822" t="s">
        <v>4796</v>
      </c>
      <c r="C358" s="822" t="s">
        <v>4613</v>
      </c>
      <c r="D358" s="822" t="s">
        <v>4994</v>
      </c>
      <c r="E358" s="822" t="s">
        <v>4995</v>
      </c>
      <c r="F358" s="831">
        <v>4</v>
      </c>
      <c r="G358" s="831">
        <v>266978.48</v>
      </c>
      <c r="H358" s="831">
        <v>1</v>
      </c>
      <c r="I358" s="831">
        <v>66744.62</v>
      </c>
      <c r="J358" s="831">
        <v>4</v>
      </c>
      <c r="K358" s="831">
        <v>266978.48</v>
      </c>
      <c r="L358" s="831">
        <v>1</v>
      </c>
      <c r="M358" s="831">
        <v>66744.62</v>
      </c>
      <c r="N358" s="831">
        <v>11</v>
      </c>
      <c r="O358" s="831">
        <v>647756.29999999993</v>
      </c>
      <c r="P358" s="827">
        <v>2.4262491119134397</v>
      </c>
      <c r="Q358" s="832">
        <v>58886.936363636356</v>
      </c>
    </row>
    <row r="359" spans="1:17" ht="14.45" customHeight="1" x14ac:dyDescent="0.2">
      <c r="A359" s="821" t="s">
        <v>576</v>
      </c>
      <c r="B359" s="822" t="s">
        <v>4796</v>
      </c>
      <c r="C359" s="822" t="s">
        <v>4613</v>
      </c>
      <c r="D359" s="822" t="s">
        <v>4996</v>
      </c>
      <c r="E359" s="822" t="s">
        <v>4997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563</v>
      </c>
      <c r="P359" s="827"/>
      <c r="Q359" s="832">
        <v>563</v>
      </c>
    </row>
    <row r="360" spans="1:17" ht="14.45" customHeight="1" x14ac:dyDescent="0.2">
      <c r="A360" s="821" t="s">
        <v>576</v>
      </c>
      <c r="B360" s="822" t="s">
        <v>4796</v>
      </c>
      <c r="C360" s="822" t="s">
        <v>4613</v>
      </c>
      <c r="D360" s="822" t="s">
        <v>4998</v>
      </c>
      <c r="E360" s="822" t="s">
        <v>4999</v>
      </c>
      <c r="F360" s="831">
        <v>9</v>
      </c>
      <c r="G360" s="831">
        <v>724267.35</v>
      </c>
      <c r="H360" s="831">
        <v>1.1219644945665224</v>
      </c>
      <c r="I360" s="831">
        <v>80474.149999999994</v>
      </c>
      <c r="J360" s="831">
        <v>11</v>
      </c>
      <c r="K360" s="831">
        <v>645535</v>
      </c>
      <c r="L360" s="831">
        <v>1</v>
      </c>
      <c r="M360" s="831">
        <v>58685</v>
      </c>
      <c r="N360" s="831">
        <v>6</v>
      </c>
      <c r="O360" s="831">
        <v>352110</v>
      </c>
      <c r="P360" s="827">
        <v>0.54545454545454541</v>
      </c>
      <c r="Q360" s="832">
        <v>58685</v>
      </c>
    </row>
    <row r="361" spans="1:17" ht="14.45" customHeight="1" x14ac:dyDescent="0.2">
      <c r="A361" s="821" t="s">
        <v>576</v>
      </c>
      <c r="B361" s="822" t="s">
        <v>4796</v>
      </c>
      <c r="C361" s="822" t="s">
        <v>4613</v>
      </c>
      <c r="D361" s="822" t="s">
        <v>5000</v>
      </c>
      <c r="E361" s="822" t="s">
        <v>5001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12270</v>
      </c>
      <c r="P361" s="827"/>
      <c r="Q361" s="832">
        <v>12270</v>
      </c>
    </row>
    <row r="362" spans="1:17" ht="14.45" customHeight="1" x14ac:dyDescent="0.2">
      <c r="A362" s="821" t="s">
        <v>576</v>
      </c>
      <c r="B362" s="822" t="s">
        <v>4796</v>
      </c>
      <c r="C362" s="822" t="s">
        <v>4613</v>
      </c>
      <c r="D362" s="822" t="s">
        <v>5002</v>
      </c>
      <c r="E362" s="822" t="s">
        <v>5003</v>
      </c>
      <c r="F362" s="831">
        <v>3</v>
      </c>
      <c r="G362" s="831">
        <v>172521</v>
      </c>
      <c r="H362" s="831">
        <v>3</v>
      </c>
      <c r="I362" s="831">
        <v>57507</v>
      </c>
      <c r="J362" s="831">
        <v>1</v>
      </c>
      <c r="K362" s="831">
        <v>57507</v>
      </c>
      <c r="L362" s="831">
        <v>1</v>
      </c>
      <c r="M362" s="831">
        <v>57507</v>
      </c>
      <c r="N362" s="831">
        <v>1</v>
      </c>
      <c r="O362" s="831">
        <v>44040</v>
      </c>
      <c r="P362" s="827">
        <v>0.76581981324012727</v>
      </c>
      <c r="Q362" s="832">
        <v>44040</v>
      </c>
    </row>
    <row r="363" spans="1:17" ht="14.45" customHeight="1" x14ac:dyDescent="0.2">
      <c r="A363" s="821" t="s">
        <v>576</v>
      </c>
      <c r="B363" s="822" t="s">
        <v>4796</v>
      </c>
      <c r="C363" s="822" t="s">
        <v>4613</v>
      </c>
      <c r="D363" s="822" t="s">
        <v>5004</v>
      </c>
      <c r="E363" s="822" t="s">
        <v>5005</v>
      </c>
      <c r="F363" s="831">
        <v>8</v>
      </c>
      <c r="G363" s="831">
        <v>345216.88</v>
      </c>
      <c r="H363" s="831">
        <v>0.88888888888888895</v>
      </c>
      <c r="I363" s="831">
        <v>43152.11</v>
      </c>
      <c r="J363" s="831">
        <v>9</v>
      </c>
      <c r="K363" s="831">
        <v>388368.99</v>
      </c>
      <c r="L363" s="831">
        <v>1</v>
      </c>
      <c r="M363" s="831">
        <v>43152.11</v>
      </c>
      <c r="N363" s="831">
        <v>6</v>
      </c>
      <c r="O363" s="831">
        <v>238187.4</v>
      </c>
      <c r="P363" s="827">
        <v>0.61330179837478782</v>
      </c>
      <c r="Q363" s="832">
        <v>39697.9</v>
      </c>
    </row>
    <row r="364" spans="1:17" ht="14.45" customHeight="1" x14ac:dyDescent="0.2">
      <c r="A364" s="821" t="s">
        <v>576</v>
      </c>
      <c r="B364" s="822" t="s">
        <v>4796</v>
      </c>
      <c r="C364" s="822" t="s">
        <v>4613</v>
      </c>
      <c r="D364" s="822" t="s">
        <v>5006</v>
      </c>
      <c r="E364" s="822" t="s">
        <v>5007</v>
      </c>
      <c r="F364" s="831">
        <v>4</v>
      </c>
      <c r="G364" s="831">
        <v>54761.440000000002</v>
      </c>
      <c r="H364" s="831">
        <v>0.5714285714285714</v>
      </c>
      <c r="I364" s="831">
        <v>13690.36</v>
      </c>
      <c r="J364" s="831">
        <v>7</v>
      </c>
      <c r="K364" s="831">
        <v>95832.52</v>
      </c>
      <c r="L364" s="831">
        <v>1</v>
      </c>
      <c r="M364" s="831">
        <v>13690.36</v>
      </c>
      <c r="N364" s="831">
        <v>3</v>
      </c>
      <c r="O364" s="831">
        <v>30628.36</v>
      </c>
      <c r="P364" s="827">
        <v>0.31960299071755599</v>
      </c>
      <c r="Q364" s="832">
        <v>10209.453333333333</v>
      </c>
    </row>
    <row r="365" spans="1:17" ht="14.45" customHeight="1" x14ac:dyDescent="0.2">
      <c r="A365" s="821" t="s">
        <v>576</v>
      </c>
      <c r="B365" s="822" t="s">
        <v>4796</v>
      </c>
      <c r="C365" s="822" t="s">
        <v>4613</v>
      </c>
      <c r="D365" s="822" t="s">
        <v>5008</v>
      </c>
      <c r="E365" s="822" t="s">
        <v>5001</v>
      </c>
      <c r="F365" s="831"/>
      <c r="G365" s="831"/>
      <c r="H365" s="831"/>
      <c r="I365" s="831"/>
      <c r="J365" s="831">
        <v>1</v>
      </c>
      <c r="K365" s="831">
        <v>18950</v>
      </c>
      <c r="L365" s="831">
        <v>1</v>
      </c>
      <c r="M365" s="831">
        <v>18950</v>
      </c>
      <c r="N365" s="831">
        <v>1</v>
      </c>
      <c r="O365" s="831">
        <v>18950</v>
      </c>
      <c r="P365" s="827">
        <v>1</v>
      </c>
      <c r="Q365" s="832">
        <v>18950</v>
      </c>
    </row>
    <row r="366" spans="1:17" ht="14.45" customHeight="1" x14ac:dyDescent="0.2">
      <c r="A366" s="821" t="s">
        <v>576</v>
      </c>
      <c r="B366" s="822" t="s">
        <v>4796</v>
      </c>
      <c r="C366" s="822" t="s">
        <v>4613</v>
      </c>
      <c r="D366" s="822" t="s">
        <v>5009</v>
      </c>
      <c r="E366" s="822" t="s">
        <v>5010</v>
      </c>
      <c r="F366" s="831">
        <v>3</v>
      </c>
      <c r="G366" s="831">
        <v>7461.8099999999995</v>
      </c>
      <c r="H366" s="831"/>
      <c r="I366" s="831">
        <v>2487.27</v>
      </c>
      <c r="J366" s="831"/>
      <c r="K366" s="831"/>
      <c r="L366" s="831"/>
      <c r="M366" s="831"/>
      <c r="N366" s="831">
        <v>2</v>
      </c>
      <c r="O366" s="831">
        <v>4974.54</v>
      </c>
      <c r="P366" s="827"/>
      <c r="Q366" s="832">
        <v>2487.27</v>
      </c>
    </row>
    <row r="367" spans="1:17" ht="14.45" customHeight="1" x14ac:dyDescent="0.2">
      <c r="A367" s="821" t="s">
        <v>576</v>
      </c>
      <c r="B367" s="822" t="s">
        <v>4796</v>
      </c>
      <c r="C367" s="822" t="s">
        <v>4613</v>
      </c>
      <c r="D367" s="822" t="s">
        <v>5011</v>
      </c>
      <c r="E367" s="822" t="s">
        <v>5012</v>
      </c>
      <c r="F367" s="831">
        <v>1</v>
      </c>
      <c r="G367" s="831">
        <v>8683.69</v>
      </c>
      <c r="H367" s="831"/>
      <c r="I367" s="831">
        <v>8683.69</v>
      </c>
      <c r="J367" s="831"/>
      <c r="K367" s="831"/>
      <c r="L367" s="831"/>
      <c r="M367" s="831"/>
      <c r="N367" s="831">
        <v>1</v>
      </c>
      <c r="O367" s="831">
        <v>6989.7</v>
      </c>
      <c r="P367" s="827"/>
      <c r="Q367" s="832">
        <v>6989.7</v>
      </c>
    </row>
    <row r="368" spans="1:17" ht="14.45" customHeight="1" x14ac:dyDescent="0.2">
      <c r="A368" s="821" t="s">
        <v>576</v>
      </c>
      <c r="B368" s="822" t="s">
        <v>4796</v>
      </c>
      <c r="C368" s="822" t="s">
        <v>4613</v>
      </c>
      <c r="D368" s="822" t="s">
        <v>5013</v>
      </c>
      <c r="E368" s="822" t="s">
        <v>5014</v>
      </c>
      <c r="F368" s="831">
        <v>1</v>
      </c>
      <c r="G368" s="831">
        <v>1053.71</v>
      </c>
      <c r="H368" s="831">
        <v>1</v>
      </c>
      <c r="I368" s="831">
        <v>1053.71</v>
      </c>
      <c r="J368" s="831">
        <v>1</v>
      </c>
      <c r="K368" s="831">
        <v>1053.71</v>
      </c>
      <c r="L368" s="831">
        <v>1</v>
      </c>
      <c r="M368" s="831">
        <v>1053.71</v>
      </c>
      <c r="N368" s="831"/>
      <c r="O368" s="831"/>
      <c r="P368" s="827"/>
      <c r="Q368" s="832"/>
    </row>
    <row r="369" spans="1:17" ht="14.45" customHeight="1" x14ac:dyDescent="0.2">
      <c r="A369" s="821" t="s">
        <v>576</v>
      </c>
      <c r="B369" s="822" t="s">
        <v>4796</v>
      </c>
      <c r="C369" s="822" t="s">
        <v>4613</v>
      </c>
      <c r="D369" s="822" t="s">
        <v>5015</v>
      </c>
      <c r="E369" s="822" t="s">
        <v>5016</v>
      </c>
      <c r="F369" s="831"/>
      <c r="G369" s="831"/>
      <c r="H369" s="831"/>
      <c r="I369" s="831"/>
      <c r="J369" s="831"/>
      <c r="K369" s="831"/>
      <c r="L369" s="831"/>
      <c r="M369" s="831"/>
      <c r="N369" s="831">
        <v>6</v>
      </c>
      <c r="O369" s="831">
        <v>7934.98</v>
      </c>
      <c r="P369" s="827"/>
      <c r="Q369" s="832">
        <v>1322.4966666666667</v>
      </c>
    </row>
    <row r="370" spans="1:17" ht="14.45" customHeight="1" x14ac:dyDescent="0.2">
      <c r="A370" s="821" t="s">
        <v>576</v>
      </c>
      <c r="B370" s="822" t="s">
        <v>4796</v>
      </c>
      <c r="C370" s="822" t="s">
        <v>4613</v>
      </c>
      <c r="D370" s="822" t="s">
        <v>5017</v>
      </c>
      <c r="E370" s="822" t="s">
        <v>5018</v>
      </c>
      <c r="F370" s="831">
        <v>4</v>
      </c>
      <c r="G370" s="831">
        <v>28361.119999999999</v>
      </c>
      <c r="H370" s="831">
        <v>2</v>
      </c>
      <c r="I370" s="831">
        <v>7090.28</v>
      </c>
      <c r="J370" s="831">
        <v>2</v>
      </c>
      <c r="K370" s="831">
        <v>14180.56</v>
      </c>
      <c r="L370" s="831">
        <v>1</v>
      </c>
      <c r="M370" s="831">
        <v>7090.28</v>
      </c>
      <c r="N370" s="831"/>
      <c r="O370" s="831"/>
      <c r="P370" s="827"/>
      <c r="Q370" s="832"/>
    </row>
    <row r="371" spans="1:17" ht="14.45" customHeight="1" x14ac:dyDescent="0.2">
      <c r="A371" s="821" t="s">
        <v>576</v>
      </c>
      <c r="B371" s="822" t="s">
        <v>4796</v>
      </c>
      <c r="C371" s="822" t="s">
        <v>4613</v>
      </c>
      <c r="D371" s="822" t="s">
        <v>5019</v>
      </c>
      <c r="E371" s="822" t="s">
        <v>5020</v>
      </c>
      <c r="F371" s="831">
        <v>12</v>
      </c>
      <c r="G371" s="831">
        <v>61366.439999999995</v>
      </c>
      <c r="H371" s="831">
        <v>0.85714285714285721</v>
      </c>
      <c r="I371" s="831">
        <v>5113.87</v>
      </c>
      <c r="J371" s="831">
        <v>14</v>
      </c>
      <c r="K371" s="831">
        <v>71594.179999999993</v>
      </c>
      <c r="L371" s="831">
        <v>1</v>
      </c>
      <c r="M371" s="831">
        <v>5113.87</v>
      </c>
      <c r="N371" s="831">
        <v>4</v>
      </c>
      <c r="O371" s="831">
        <v>20455.48</v>
      </c>
      <c r="P371" s="827">
        <v>0.28571428571428575</v>
      </c>
      <c r="Q371" s="832">
        <v>5113.87</v>
      </c>
    </row>
    <row r="372" spans="1:17" ht="14.45" customHeight="1" x14ac:dyDescent="0.2">
      <c r="A372" s="821" t="s">
        <v>576</v>
      </c>
      <c r="B372" s="822" t="s">
        <v>4796</v>
      </c>
      <c r="C372" s="822" t="s">
        <v>4613</v>
      </c>
      <c r="D372" s="822" t="s">
        <v>5021</v>
      </c>
      <c r="E372" s="822" t="s">
        <v>5022</v>
      </c>
      <c r="F372" s="831">
        <v>5</v>
      </c>
      <c r="G372" s="831">
        <v>222600</v>
      </c>
      <c r="H372" s="831">
        <v>0.83333333333333337</v>
      </c>
      <c r="I372" s="831">
        <v>44520</v>
      </c>
      <c r="J372" s="831">
        <v>6</v>
      </c>
      <c r="K372" s="831">
        <v>267120</v>
      </c>
      <c r="L372" s="831">
        <v>1</v>
      </c>
      <c r="M372" s="831">
        <v>44520</v>
      </c>
      <c r="N372" s="831">
        <v>1</v>
      </c>
      <c r="O372" s="831">
        <v>41371.699999999997</v>
      </c>
      <c r="P372" s="827">
        <v>0.15488057801737046</v>
      </c>
      <c r="Q372" s="832">
        <v>41371.699999999997</v>
      </c>
    </row>
    <row r="373" spans="1:17" ht="14.45" customHeight="1" x14ac:dyDescent="0.2">
      <c r="A373" s="821" t="s">
        <v>576</v>
      </c>
      <c r="B373" s="822" t="s">
        <v>4796</v>
      </c>
      <c r="C373" s="822" t="s">
        <v>4613</v>
      </c>
      <c r="D373" s="822" t="s">
        <v>5023</v>
      </c>
      <c r="E373" s="822" t="s">
        <v>5024</v>
      </c>
      <c r="F373" s="831"/>
      <c r="G373" s="831"/>
      <c r="H373" s="831"/>
      <c r="I373" s="831"/>
      <c r="J373" s="831">
        <v>2</v>
      </c>
      <c r="K373" s="831">
        <v>92236</v>
      </c>
      <c r="L373" s="831">
        <v>1</v>
      </c>
      <c r="M373" s="831">
        <v>46118</v>
      </c>
      <c r="N373" s="831">
        <v>2</v>
      </c>
      <c r="O373" s="831">
        <v>72067.8</v>
      </c>
      <c r="P373" s="827">
        <v>0.78134134177544567</v>
      </c>
      <c r="Q373" s="832">
        <v>36033.9</v>
      </c>
    </row>
    <row r="374" spans="1:17" ht="14.45" customHeight="1" x14ac:dyDescent="0.2">
      <c r="A374" s="821" t="s">
        <v>576</v>
      </c>
      <c r="B374" s="822" t="s">
        <v>4796</v>
      </c>
      <c r="C374" s="822" t="s">
        <v>4613</v>
      </c>
      <c r="D374" s="822" t="s">
        <v>5025</v>
      </c>
      <c r="E374" s="822" t="s">
        <v>5026</v>
      </c>
      <c r="F374" s="831">
        <v>1</v>
      </c>
      <c r="G374" s="831">
        <v>89610.3</v>
      </c>
      <c r="H374" s="831"/>
      <c r="I374" s="831">
        <v>89610.3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576</v>
      </c>
      <c r="B375" s="822" t="s">
        <v>4796</v>
      </c>
      <c r="C375" s="822" t="s">
        <v>4613</v>
      </c>
      <c r="D375" s="822" t="s">
        <v>5027</v>
      </c>
      <c r="E375" s="822" t="s">
        <v>5028</v>
      </c>
      <c r="F375" s="831"/>
      <c r="G375" s="831"/>
      <c r="H375" s="831"/>
      <c r="I375" s="831"/>
      <c r="J375" s="831">
        <v>7</v>
      </c>
      <c r="K375" s="831">
        <v>285461.61</v>
      </c>
      <c r="L375" s="831">
        <v>1</v>
      </c>
      <c r="M375" s="831">
        <v>40780.229999999996</v>
      </c>
      <c r="N375" s="831">
        <v>8</v>
      </c>
      <c r="O375" s="831">
        <v>242000</v>
      </c>
      <c r="P375" s="827">
        <v>0.84774972018128814</v>
      </c>
      <c r="Q375" s="832">
        <v>30250</v>
      </c>
    </row>
    <row r="376" spans="1:17" ht="14.45" customHeight="1" x14ac:dyDescent="0.2">
      <c r="A376" s="821" t="s">
        <v>576</v>
      </c>
      <c r="B376" s="822" t="s">
        <v>4796</v>
      </c>
      <c r="C376" s="822" t="s">
        <v>4613</v>
      </c>
      <c r="D376" s="822" t="s">
        <v>5029</v>
      </c>
      <c r="E376" s="822" t="s">
        <v>5030</v>
      </c>
      <c r="F376" s="831">
        <v>1</v>
      </c>
      <c r="G376" s="831">
        <v>445500</v>
      </c>
      <c r="H376" s="831"/>
      <c r="I376" s="831">
        <v>445500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576</v>
      </c>
      <c r="B377" s="822" t="s">
        <v>4796</v>
      </c>
      <c r="C377" s="822" t="s">
        <v>4613</v>
      </c>
      <c r="D377" s="822" t="s">
        <v>5031</v>
      </c>
      <c r="E377" s="822" t="s">
        <v>5032</v>
      </c>
      <c r="F377" s="831">
        <v>114</v>
      </c>
      <c r="G377" s="831">
        <v>2716689.6</v>
      </c>
      <c r="H377" s="831">
        <v>0.74201109347294314</v>
      </c>
      <c r="I377" s="831">
        <v>23830.610526315792</v>
      </c>
      <c r="J377" s="831">
        <v>210</v>
      </c>
      <c r="K377" s="831">
        <v>3661252</v>
      </c>
      <c r="L377" s="831">
        <v>1</v>
      </c>
      <c r="M377" s="831">
        <v>17434.533333333333</v>
      </c>
      <c r="N377" s="831">
        <v>170</v>
      </c>
      <c r="O377" s="831">
        <v>2962080</v>
      </c>
      <c r="P377" s="827">
        <v>0.80903472364098405</v>
      </c>
      <c r="Q377" s="832">
        <v>17424</v>
      </c>
    </row>
    <row r="378" spans="1:17" ht="14.45" customHeight="1" x14ac:dyDescent="0.2">
      <c r="A378" s="821" t="s">
        <v>576</v>
      </c>
      <c r="B378" s="822" t="s">
        <v>4796</v>
      </c>
      <c r="C378" s="822" t="s">
        <v>4613</v>
      </c>
      <c r="D378" s="822" t="s">
        <v>5033</v>
      </c>
      <c r="E378" s="822" t="s">
        <v>5034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5902.87</v>
      </c>
      <c r="P378" s="827"/>
      <c r="Q378" s="832">
        <v>5902.87</v>
      </c>
    </row>
    <row r="379" spans="1:17" ht="14.45" customHeight="1" x14ac:dyDescent="0.2">
      <c r="A379" s="821" t="s">
        <v>576</v>
      </c>
      <c r="B379" s="822" t="s">
        <v>4796</v>
      </c>
      <c r="C379" s="822" t="s">
        <v>4613</v>
      </c>
      <c r="D379" s="822" t="s">
        <v>5035</v>
      </c>
      <c r="E379" s="822" t="s">
        <v>5036</v>
      </c>
      <c r="F379" s="831">
        <v>1</v>
      </c>
      <c r="G379" s="831">
        <v>56543.42</v>
      </c>
      <c r="H379" s="831"/>
      <c r="I379" s="831">
        <v>56543.42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576</v>
      </c>
      <c r="B380" s="822" t="s">
        <v>4796</v>
      </c>
      <c r="C380" s="822" t="s">
        <v>4613</v>
      </c>
      <c r="D380" s="822" t="s">
        <v>5037</v>
      </c>
      <c r="E380" s="822" t="s">
        <v>5038</v>
      </c>
      <c r="F380" s="831"/>
      <c r="G380" s="831"/>
      <c r="H380" s="831"/>
      <c r="I380" s="831"/>
      <c r="J380" s="831">
        <v>2</v>
      </c>
      <c r="K380" s="831">
        <v>193430</v>
      </c>
      <c r="L380" s="831">
        <v>1</v>
      </c>
      <c r="M380" s="831">
        <v>96715</v>
      </c>
      <c r="N380" s="831"/>
      <c r="O380" s="831"/>
      <c r="P380" s="827"/>
      <c r="Q380" s="832"/>
    </row>
    <row r="381" spans="1:17" ht="14.45" customHeight="1" x14ac:dyDescent="0.2">
      <c r="A381" s="821" t="s">
        <v>576</v>
      </c>
      <c r="B381" s="822" t="s">
        <v>4796</v>
      </c>
      <c r="C381" s="822" t="s">
        <v>4613</v>
      </c>
      <c r="D381" s="822" t="s">
        <v>5039</v>
      </c>
      <c r="E381" s="822" t="s">
        <v>4891</v>
      </c>
      <c r="F381" s="831">
        <v>1</v>
      </c>
      <c r="G381" s="831">
        <v>64237.96</v>
      </c>
      <c r="H381" s="831">
        <v>1</v>
      </c>
      <c r="I381" s="831">
        <v>64237.96</v>
      </c>
      <c r="J381" s="831">
        <v>1</v>
      </c>
      <c r="K381" s="831">
        <v>64237.96</v>
      </c>
      <c r="L381" s="831">
        <v>1</v>
      </c>
      <c r="M381" s="831">
        <v>64237.96</v>
      </c>
      <c r="N381" s="831">
        <v>1</v>
      </c>
      <c r="O381" s="831">
        <v>64237.96</v>
      </c>
      <c r="P381" s="827">
        <v>1</v>
      </c>
      <c r="Q381" s="832">
        <v>64237.96</v>
      </c>
    </row>
    <row r="382" spans="1:17" ht="14.45" customHeight="1" x14ac:dyDescent="0.2">
      <c r="A382" s="821" t="s">
        <v>576</v>
      </c>
      <c r="B382" s="822" t="s">
        <v>4796</v>
      </c>
      <c r="C382" s="822" t="s">
        <v>4613</v>
      </c>
      <c r="D382" s="822" t="s">
        <v>5040</v>
      </c>
      <c r="E382" s="822" t="s">
        <v>5041</v>
      </c>
      <c r="F382" s="831">
        <v>7</v>
      </c>
      <c r="G382" s="831">
        <v>372790.39</v>
      </c>
      <c r="H382" s="831">
        <v>1</v>
      </c>
      <c r="I382" s="831">
        <v>53255.770000000004</v>
      </c>
      <c r="J382" s="831">
        <v>7</v>
      </c>
      <c r="K382" s="831">
        <v>372790.39</v>
      </c>
      <c r="L382" s="831">
        <v>1</v>
      </c>
      <c r="M382" s="831">
        <v>53255.770000000004</v>
      </c>
      <c r="N382" s="831"/>
      <c r="O382" s="831"/>
      <c r="P382" s="827"/>
      <c r="Q382" s="832"/>
    </row>
    <row r="383" spans="1:17" ht="14.45" customHeight="1" x14ac:dyDescent="0.2">
      <c r="A383" s="821" t="s">
        <v>576</v>
      </c>
      <c r="B383" s="822" t="s">
        <v>4796</v>
      </c>
      <c r="C383" s="822" t="s">
        <v>4613</v>
      </c>
      <c r="D383" s="822" t="s">
        <v>5042</v>
      </c>
      <c r="E383" s="822" t="s">
        <v>5043</v>
      </c>
      <c r="F383" s="831">
        <v>1</v>
      </c>
      <c r="G383" s="831">
        <v>18014</v>
      </c>
      <c r="H383" s="831"/>
      <c r="I383" s="831">
        <v>18014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576</v>
      </c>
      <c r="B384" s="822" t="s">
        <v>4796</v>
      </c>
      <c r="C384" s="822" t="s">
        <v>4613</v>
      </c>
      <c r="D384" s="822" t="s">
        <v>5044</v>
      </c>
      <c r="E384" s="822" t="s">
        <v>5045</v>
      </c>
      <c r="F384" s="831"/>
      <c r="G384" s="831"/>
      <c r="H384" s="831"/>
      <c r="I384" s="831"/>
      <c r="J384" s="831">
        <v>1</v>
      </c>
      <c r="K384" s="831">
        <v>306.87</v>
      </c>
      <c r="L384" s="831">
        <v>1</v>
      </c>
      <c r="M384" s="831">
        <v>306.87</v>
      </c>
      <c r="N384" s="831"/>
      <c r="O384" s="831"/>
      <c r="P384" s="827"/>
      <c r="Q384" s="832"/>
    </row>
    <row r="385" spans="1:17" ht="14.45" customHeight="1" x14ac:dyDescent="0.2">
      <c r="A385" s="821" t="s">
        <v>576</v>
      </c>
      <c r="B385" s="822" t="s">
        <v>4796</v>
      </c>
      <c r="C385" s="822" t="s">
        <v>4613</v>
      </c>
      <c r="D385" s="822" t="s">
        <v>5046</v>
      </c>
      <c r="E385" s="822" t="s">
        <v>4993</v>
      </c>
      <c r="F385" s="831"/>
      <c r="G385" s="831"/>
      <c r="H385" s="831"/>
      <c r="I385" s="831"/>
      <c r="J385" s="831">
        <v>1</v>
      </c>
      <c r="K385" s="831">
        <v>55460</v>
      </c>
      <c r="L385" s="831">
        <v>1</v>
      </c>
      <c r="M385" s="831">
        <v>55460</v>
      </c>
      <c r="N385" s="831"/>
      <c r="O385" s="831"/>
      <c r="P385" s="827"/>
      <c r="Q385" s="832"/>
    </row>
    <row r="386" spans="1:17" ht="14.45" customHeight="1" x14ac:dyDescent="0.2">
      <c r="A386" s="821" t="s">
        <v>576</v>
      </c>
      <c r="B386" s="822" t="s">
        <v>4796</v>
      </c>
      <c r="C386" s="822" t="s">
        <v>4613</v>
      </c>
      <c r="D386" s="822" t="s">
        <v>5047</v>
      </c>
      <c r="E386" s="822" t="s">
        <v>5048</v>
      </c>
      <c r="F386" s="831"/>
      <c r="G386" s="831"/>
      <c r="H386" s="831"/>
      <c r="I386" s="831"/>
      <c r="J386" s="831"/>
      <c r="K386" s="831"/>
      <c r="L386" s="831"/>
      <c r="M386" s="831"/>
      <c r="N386" s="831">
        <v>8</v>
      </c>
      <c r="O386" s="831">
        <v>9856</v>
      </c>
      <c r="P386" s="827"/>
      <c r="Q386" s="832">
        <v>1232</v>
      </c>
    </row>
    <row r="387" spans="1:17" ht="14.45" customHeight="1" x14ac:dyDescent="0.2">
      <c r="A387" s="821" t="s">
        <v>576</v>
      </c>
      <c r="B387" s="822" t="s">
        <v>4796</v>
      </c>
      <c r="C387" s="822" t="s">
        <v>4613</v>
      </c>
      <c r="D387" s="822" t="s">
        <v>5049</v>
      </c>
      <c r="E387" s="822" t="s">
        <v>5050</v>
      </c>
      <c r="F387" s="831"/>
      <c r="G387" s="831"/>
      <c r="H387" s="831"/>
      <c r="I387" s="831"/>
      <c r="J387" s="831">
        <v>1</v>
      </c>
      <c r="K387" s="831">
        <v>8536.5499999999993</v>
      </c>
      <c r="L387" s="831">
        <v>1</v>
      </c>
      <c r="M387" s="831">
        <v>8536.5499999999993</v>
      </c>
      <c r="N387" s="831"/>
      <c r="O387" s="831"/>
      <c r="P387" s="827"/>
      <c r="Q387" s="832"/>
    </row>
    <row r="388" spans="1:17" ht="14.45" customHeight="1" x14ac:dyDescent="0.2">
      <c r="A388" s="821" t="s">
        <v>576</v>
      </c>
      <c r="B388" s="822" t="s">
        <v>4796</v>
      </c>
      <c r="C388" s="822" t="s">
        <v>4613</v>
      </c>
      <c r="D388" s="822" t="s">
        <v>5051</v>
      </c>
      <c r="E388" s="822" t="s">
        <v>5052</v>
      </c>
      <c r="F388" s="831"/>
      <c r="G388" s="831"/>
      <c r="H388" s="831"/>
      <c r="I388" s="831"/>
      <c r="J388" s="831">
        <v>2</v>
      </c>
      <c r="K388" s="831">
        <v>38945.5</v>
      </c>
      <c r="L388" s="831">
        <v>1</v>
      </c>
      <c r="M388" s="831">
        <v>19472.75</v>
      </c>
      <c r="N388" s="831"/>
      <c r="O388" s="831"/>
      <c r="P388" s="827"/>
      <c r="Q388" s="832"/>
    </row>
    <row r="389" spans="1:17" ht="14.45" customHeight="1" x14ac:dyDescent="0.2">
      <c r="A389" s="821" t="s">
        <v>576</v>
      </c>
      <c r="B389" s="822" t="s">
        <v>4796</v>
      </c>
      <c r="C389" s="822" t="s">
        <v>4613</v>
      </c>
      <c r="D389" s="822" t="s">
        <v>5053</v>
      </c>
      <c r="E389" s="822" t="s">
        <v>5054</v>
      </c>
      <c r="F389" s="831"/>
      <c r="G389" s="831"/>
      <c r="H389" s="831"/>
      <c r="I389" s="831"/>
      <c r="J389" s="831">
        <v>1</v>
      </c>
      <c r="K389" s="831">
        <v>236</v>
      </c>
      <c r="L389" s="831">
        <v>1</v>
      </c>
      <c r="M389" s="831">
        <v>236</v>
      </c>
      <c r="N389" s="831"/>
      <c r="O389" s="831"/>
      <c r="P389" s="827"/>
      <c r="Q389" s="832"/>
    </row>
    <row r="390" spans="1:17" ht="14.45" customHeight="1" x14ac:dyDescent="0.2">
      <c r="A390" s="821" t="s">
        <v>576</v>
      </c>
      <c r="B390" s="822" t="s">
        <v>4796</v>
      </c>
      <c r="C390" s="822" t="s">
        <v>4570</v>
      </c>
      <c r="D390" s="822" t="s">
        <v>5055</v>
      </c>
      <c r="E390" s="822" t="s">
        <v>5056</v>
      </c>
      <c r="F390" s="831">
        <v>79</v>
      </c>
      <c r="G390" s="831">
        <v>15484</v>
      </c>
      <c r="H390" s="831">
        <v>0.9262981574539364</v>
      </c>
      <c r="I390" s="831">
        <v>196</v>
      </c>
      <c r="J390" s="831">
        <v>84</v>
      </c>
      <c r="K390" s="831">
        <v>16716</v>
      </c>
      <c r="L390" s="831">
        <v>1</v>
      </c>
      <c r="M390" s="831">
        <v>199</v>
      </c>
      <c r="N390" s="831">
        <v>69</v>
      </c>
      <c r="O390" s="831">
        <v>13869</v>
      </c>
      <c r="P390" s="827">
        <v>0.82968413496051685</v>
      </c>
      <c r="Q390" s="832">
        <v>201</v>
      </c>
    </row>
    <row r="391" spans="1:17" ht="14.45" customHeight="1" x14ac:dyDescent="0.2">
      <c r="A391" s="821" t="s">
        <v>576</v>
      </c>
      <c r="B391" s="822" t="s">
        <v>4796</v>
      </c>
      <c r="C391" s="822" t="s">
        <v>4570</v>
      </c>
      <c r="D391" s="822" t="s">
        <v>4719</v>
      </c>
      <c r="E391" s="822" t="s">
        <v>4720</v>
      </c>
      <c r="F391" s="831">
        <v>3</v>
      </c>
      <c r="G391" s="831">
        <v>15444</v>
      </c>
      <c r="H391" s="831"/>
      <c r="I391" s="831">
        <v>5148</v>
      </c>
      <c r="J391" s="831"/>
      <c r="K391" s="831"/>
      <c r="L391" s="831"/>
      <c r="M391" s="831"/>
      <c r="N391" s="831">
        <v>1</v>
      </c>
      <c r="O391" s="831">
        <v>5148</v>
      </c>
      <c r="P391" s="827"/>
      <c r="Q391" s="832">
        <v>5148</v>
      </c>
    </row>
    <row r="392" spans="1:17" ht="14.45" customHeight="1" x14ac:dyDescent="0.2">
      <c r="A392" s="821" t="s">
        <v>576</v>
      </c>
      <c r="B392" s="822" t="s">
        <v>4796</v>
      </c>
      <c r="C392" s="822" t="s">
        <v>4570</v>
      </c>
      <c r="D392" s="822" t="s">
        <v>4790</v>
      </c>
      <c r="E392" s="822" t="s">
        <v>4791</v>
      </c>
      <c r="F392" s="831"/>
      <c r="G392" s="831"/>
      <c r="H392" s="831"/>
      <c r="I392" s="831"/>
      <c r="J392" s="831">
        <v>1</v>
      </c>
      <c r="K392" s="831">
        <v>845</v>
      </c>
      <c r="L392" s="831">
        <v>1</v>
      </c>
      <c r="M392" s="831">
        <v>845</v>
      </c>
      <c r="N392" s="831"/>
      <c r="O392" s="831"/>
      <c r="P392" s="827"/>
      <c r="Q392" s="832"/>
    </row>
    <row r="393" spans="1:17" ht="14.45" customHeight="1" x14ac:dyDescent="0.2">
      <c r="A393" s="821" t="s">
        <v>576</v>
      </c>
      <c r="B393" s="822" t="s">
        <v>4796</v>
      </c>
      <c r="C393" s="822" t="s">
        <v>4570</v>
      </c>
      <c r="D393" s="822" t="s">
        <v>5057</v>
      </c>
      <c r="E393" s="822" t="s">
        <v>5058</v>
      </c>
      <c r="F393" s="831">
        <v>2</v>
      </c>
      <c r="G393" s="831">
        <v>1928</v>
      </c>
      <c r="H393" s="831">
        <v>0.39793601651186788</v>
      </c>
      <c r="I393" s="831">
        <v>964</v>
      </c>
      <c r="J393" s="831">
        <v>5</v>
      </c>
      <c r="K393" s="831">
        <v>4845</v>
      </c>
      <c r="L393" s="831">
        <v>1</v>
      </c>
      <c r="M393" s="831">
        <v>969</v>
      </c>
      <c r="N393" s="831">
        <v>2</v>
      </c>
      <c r="O393" s="831">
        <v>1948</v>
      </c>
      <c r="P393" s="827">
        <v>0.4020639834881321</v>
      </c>
      <c r="Q393" s="832">
        <v>974</v>
      </c>
    </row>
    <row r="394" spans="1:17" ht="14.45" customHeight="1" x14ac:dyDescent="0.2">
      <c r="A394" s="821" t="s">
        <v>576</v>
      </c>
      <c r="B394" s="822" t="s">
        <v>4796</v>
      </c>
      <c r="C394" s="822" t="s">
        <v>4570</v>
      </c>
      <c r="D394" s="822" t="s">
        <v>4632</v>
      </c>
      <c r="E394" s="822" t="s">
        <v>4633</v>
      </c>
      <c r="F394" s="831">
        <v>2</v>
      </c>
      <c r="G394" s="831">
        <v>856</v>
      </c>
      <c r="H394" s="831">
        <v>0.19906976744186047</v>
      </c>
      <c r="I394" s="831">
        <v>428</v>
      </c>
      <c r="J394" s="831">
        <v>10</v>
      </c>
      <c r="K394" s="831">
        <v>4300</v>
      </c>
      <c r="L394" s="831">
        <v>1</v>
      </c>
      <c r="M394" s="831">
        <v>430</v>
      </c>
      <c r="N394" s="831">
        <v>7</v>
      </c>
      <c r="O394" s="831">
        <v>3024</v>
      </c>
      <c r="P394" s="827">
        <v>0.70325581395348835</v>
      </c>
      <c r="Q394" s="832">
        <v>432</v>
      </c>
    </row>
    <row r="395" spans="1:17" ht="14.45" customHeight="1" x14ac:dyDescent="0.2">
      <c r="A395" s="821" t="s">
        <v>576</v>
      </c>
      <c r="B395" s="822" t="s">
        <v>4796</v>
      </c>
      <c r="C395" s="822" t="s">
        <v>4570</v>
      </c>
      <c r="D395" s="822" t="s">
        <v>5059</v>
      </c>
      <c r="E395" s="822" t="s">
        <v>5060</v>
      </c>
      <c r="F395" s="831">
        <v>2</v>
      </c>
      <c r="G395" s="831">
        <v>1678</v>
      </c>
      <c r="H395" s="831">
        <v>0.18044951070007528</v>
      </c>
      <c r="I395" s="831">
        <v>839</v>
      </c>
      <c r="J395" s="831">
        <v>11</v>
      </c>
      <c r="K395" s="831">
        <v>9299</v>
      </c>
      <c r="L395" s="831">
        <v>1</v>
      </c>
      <c r="M395" s="831">
        <v>845.36363636363637</v>
      </c>
      <c r="N395" s="831">
        <v>1</v>
      </c>
      <c r="O395" s="831">
        <v>852</v>
      </c>
      <c r="P395" s="827">
        <v>9.1622755134960751E-2</v>
      </c>
      <c r="Q395" s="832">
        <v>852</v>
      </c>
    </row>
    <row r="396" spans="1:17" ht="14.45" customHeight="1" x14ac:dyDescent="0.2">
      <c r="A396" s="821" t="s">
        <v>576</v>
      </c>
      <c r="B396" s="822" t="s">
        <v>4796</v>
      </c>
      <c r="C396" s="822" t="s">
        <v>4570</v>
      </c>
      <c r="D396" s="822" t="s">
        <v>5061</v>
      </c>
      <c r="E396" s="822" t="s">
        <v>5062</v>
      </c>
      <c r="F396" s="831">
        <v>1</v>
      </c>
      <c r="G396" s="831">
        <v>8810</v>
      </c>
      <c r="H396" s="831"/>
      <c r="I396" s="831">
        <v>8810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576</v>
      </c>
      <c r="B397" s="822" t="s">
        <v>4796</v>
      </c>
      <c r="C397" s="822" t="s">
        <v>4570</v>
      </c>
      <c r="D397" s="822" t="s">
        <v>5063</v>
      </c>
      <c r="E397" s="822" t="s">
        <v>5064</v>
      </c>
      <c r="F397" s="831">
        <v>0</v>
      </c>
      <c r="G397" s="831">
        <v>0</v>
      </c>
      <c r="H397" s="831"/>
      <c r="I397" s="831"/>
      <c r="J397" s="831">
        <v>0</v>
      </c>
      <c r="K397" s="831">
        <v>0</v>
      </c>
      <c r="L397" s="831"/>
      <c r="M397" s="831"/>
      <c r="N397" s="831">
        <v>0</v>
      </c>
      <c r="O397" s="831">
        <v>0</v>
      </c>
      <c r="P397" s="827"/>
      <c r="Q397" s="832"/>
    </row>
    <row r="398" spans="1:17" ht="14.45" customHeight="1" x14ac:dyDescent="0.2">
      <c r="A398" s="821" t="s">
        <v>576</v>
      </c>
      <c r="B398" s="822" t="s">
        <v>4796</v>
      </c>
      <c r="C398" s="822" t="s">
        <v>4570</v>
      </c>
      <c r="D398" s="822" t="s">
        <v>5065</v>
      </c>
      <c r="E398" s="822" t="s">
        <v>5066</v>
      </c>
      <c r="F398" s="831">
        <v>1352</v>
      </c>
      <c r="G398" s="831">
        <v>0</v>
      </c>
      <c r="H398" s="831"/>
      <c r="I398" s="831">
        <v>0</v>
      </c>
      <c r="J398" s="831">
        <v>1310</v>
      </c>
      <c r="K398" s="831">
        <v>0</v>
      </c>
      <c r="L398" s="831"/>
      <c r="M398" s="831">
        <v>0</v>
      </c>
      <c r="N398" s="831">
        <v>1361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576</v>
      </c>
      <c r="B399" s="822" t="s">
        <v>4796</v>
      </c>
      <c r="C399" s="822" t="s">
        <v>4570</v>
      </c>
      <c r="D399" s="822" t="s">
        <v>5067</v>
      </c>
      <c r="E399" s="822" t="s">
        <v>5068</v>
      </c>
      <c r="F399" s="831"/>
      <c r="G399" s="831"/>
      <c r="H399" s="831"/>
      <c r="I399" s="831"/>
      <c r="J399" s="831">
        <v>1</v>
      </c>
      <c r="K399" s="831">
        <v>0</v>
      </c>
      <c r="L399" s="831"/>
      <c r="M399" s="831">
        <v>0</v>
      </c>
      <c r="N399" s="831"/>
      <c r="O399" s="831"/>
      <c r="P399" s="827"/>
      <c r="Q399" s="832"/>
    </row>
    <row r="400" spans="1:17" ht="14.45" customHeight="1" x14ac:dyDescent="0.2">
      <c r="A400" s="821" t="s">
        <v>576</v>
      </c>
      <c r="B400" s="822" t="s">
        <v>4796</v>
      </c>
      <c r="C400" s="822" t="s">
        <v>4570</v>
      </c>
      <c r="D400" s="822" t="s">
        <v>4723</v>
      </c>
      <c r="E400" s="822" t="s">
        <v>4724</v>
      </c>
      <c r="F400" s="831">
        <v>287</v>
      </c>
      <c r="G400" s="831">
        <v>0</v>
      </c>
      <c r="H400" s="831"/>
      <c r="I400" s="831">
        <v>0</v>
      </c>
      <c r="J400" s="831">
        <v>309</v>
      </c>
      <c r="K400" s="831">
        <v>0</v>
      </c>
      <c r="L400" s="831"/>
      <c r="M400" s="831">
        <v>0</v>
      </c>
      <c r="N400" s="831">
        <v>249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576</v>
      </c>
      <c r="B401" s="822" t="s">
        <v>4796</v>
      </c>
      <c r="C401" s="822" t="s">
        <v>4570</v>
      </c>
      <c r="D401" s="822" t="s">
        <v>4725</v>
      </c>
      <c r="E401" s="822" t="s">
        <v>4726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576</v>
      </c>
      <c r="B402" s="822" t="s">
        <v>4796</v>
      </c>
      <c r="C402" s="822" t="s">
        <v>4570</v>
      </c>
      <c r="D402" s="822" t="s">
        <v>5069</v>
      </c>
      <c r="E402" s="822" t="s">
        <v>5070</v>
      </c>
      <c r="F402" s="831">
        <v>3</v>
      </c>
      <c r="G402" s="831">
        <v>0</v>
      </c>
      <c r="H402" s="831"/>
      <c r="I402" s="831">
        <v>0</v>
      </c>
      <c r="J402" s="831">
        <v>9</v>
      </c>
      <c r="K402" s="831">
        <v>0</v>
      </c>
      <c r="L402" s="831"/>
      <c r="M402" s="831">
        <v>0</v>
      </c>
      <c r="N402" s="831">
        <v>1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576</v>
      </c>
      <c r="B403" s="822" t="s">
        <v>4796</v>
      </c>
      <c r="C403" s="822" t="s">
        <v>4570</v>
      </c>
      <c r="D403" s="822" t="s">
        <v>4727</v>
      </c>
      <c r="E403" s="822" t="s">
        <v>4728</v>
      </c>
      <c r="F403" s="831">
        <v>4</v>
      </c>
      <c r="G403" s="831">
        <v>0</v>
      </c>
      <c r="H403" s="831"/>
      <c r="I403" s="831">
        <v>0</v>
      </c>
      <c r="J403" s="831">
        <v>8</v>
      </c>
      <c r="K403" s="831">
        <v>0</v>
      </c>
      <c r="L403" s="831"/>
      <c r="M403" s="831">
        <v>0</v>
      </c>
      <c r="N403" s="831">
        <v>4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576</v>
      </c>
      <c r="B404" s="822" t="s">
        <v>4796</v>
      </c>
      <c r="C404" s="822" t="s">
        <v>4570</v>
      </c>
      <c r="D404" s="822" t="s">
        <v>5071</v>
      </c>
      <c r="E404" s="822" t="s">
        <v>5072</v>
      </c>
      <c r="F404" s="831">
        <v>18</v>
      </c>
      <c r="G404" s="831">
        <v>0</v>
      </c>
      <c r="H404" s="831"/>
      <c r="I404" s="831">
        <v>0</v>
      </c>
      <c r="J404" s="831">
        <v>20</v>
      </c>
      <c r="K404" s="831">
        <v>0</v>
      </c>
      <c r="L404" s="831"/>
      <c r="M404" s="831">
        <v>0</v>
      </c>
      <c r="N404" s="831">
        <v>17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576</v>
      </c>
      <c r="B405" s="822" t="s">
        <v>4796</v>
      </c>
      <c r="C405" s="822" t="s">
        <v>4570</v>
      </c>
      <c r="D405" s="822" t="s">
        <v>4731</v>
      </c>
      <c r="E405" s="822" t="s">
        <v>4732</v>
      </c>
      <c r="F405" s="831"/>
      <c r="G405" s="831"/>
      <c r="H405" s="831"/>
      <c r="I405" s="831"/>
      <c r="J405" s="831">
        <v>1</v>
      </c>
      <c r="K405" s="831">
        <v>0</v>
      </c>
      <c r="L405" s="831"/>
      <c r="M405" s="831">
        <v>0</v>
      </c>
      <c r="N405" s="831"/>
      <c r="O405" s="831"/>
      <c r="P405" s="827"/>
      <c r="Q405" s="832"/>
    </row>
    <row r="406" spans="1:17" ht="14.45" customHeight="1" x14ac:dyDescent="0.2">
      <c r="A406" s="821" t="s">
        <v>576</v>
      </c>
      <c r="B406" s="822" t="s">
        <v>4796</v>
      </c>
      <c r="C406" s="822" t="s">
        <v>4570</v>
      </c>
      <c r="D406" s="822" t="s">
        <v>5073</v>
      </c>
      <c r="E406" s="822" t="s">
        <v>5074</v>
      </c>
      <c r="F406" s="831">
        <v>4</v>
      </c>
      <c r="G406" s="831">
        <v>0</v>
      </c>
      <c r="H406" s="831"/>
      <c r="I406" s="831">
        <v>0</v>
      </c>
      <c r="J406" s="831">
        <v>6</v>
      </c>
      <c r="K406" s="831">
        <v>0</v>
      </c>
      <c r="L406" s="831"/>
      <c r="M406" s="831">
        <v>0</v>
      </c>
      <c r="N406" s="831"/>
      <c r="O406" s="831"/>
      <c r="P406" s="827"/>
      <c r="Q406" s="832"/>
    </row>
    <row r="407" spans="1:17" ht="14.45" customHeight="1" x14ac:dyDescent="0.2">
      <c r="A407" s="821" t="s">
        <v>576</v>
      </c>
      <c r="B407" s="822" t="s">
        <v>4796</v>
      </c>
      <c r="C407" s="822" t="s">
        <v>4570</v>
      </c>
      <c r="D407" s="822" t="s">
        <v>5075</v>
      </c>
      <c r="E407" s="822" t="s">
        <v>5076</v>
      </c>
      <c r="F407" s="831">
        <v>160</v>
      </c>
      <c r="G407" s="831">
        <v>0</v>
      </c>
      <c r="H407" s="831"/>
      <c r="I407" s="831">
        <v>0</v>
      </c>
      <c r="J407" s="831">
        <v>165</v>
      </c>
      <c r="K407" s="831">
        <v>0</v>
      </c>
      <c r="L407" s="831"/>
      <c r="M407" s="831">
        <v>0</v>
      </c>
      <c r="N407" s="831">
        <v>127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576</v>
      </c>
      <c r="B408" s="822" t="s">
        <v>4796</v>
      </c>
      <c r="C408" s="822" t="s">
        <v>4570</v>
      </c>
      <c r="D408" s="822" t="s">
        <v>5077</v>
      </c>
      <c r="E408" s="822" t="s">
        <v>5078</v>
      </c>
      <c r="F408" s="831"/>
      <c r="G408" s="831"/>
      <c r="H408" s="831"/>
      <c r="I408" s="831"/>
      <c r="J408" s="831">
        <v>4</v>
      </c>
      <c r="K408" s="831">
        <v>0</v>
      </c>
      <c r="L408" s="831"/>
      <c r="M408" s="831">
        <v>0</v>
      </c>
      <c r="N408" s="831"/>
      <c r="O408" s="831"/>
      <c r="P408" s="827"/>
      <c r="Q408" s="832"/>
    </row>
    <row r="409" spans="1:17" ht="14.45" customHeight="1" x14ac:dyDescent="0.2">
      <c r="A409" s="821" t="s">
        <v>576</v>
      </c>
      <c r="B409" s="822" t="s">
        <v>4796</v>
      </c>
      <c r="C409" s="822" t="s">
        <v>4570</v>
      </c>
      <c r="D409" s="822" t="s">
        <v>5079</v>
      </c>
      <c r="E409" s="822" t="s">
        <v>5080</v>
      </c>
      <c r="F409" s="831">
        <v>17</v>
      </c>
      <c r="G409" s="831">
        <v>0</v>
      </c>
      <c r="H409" s="831"/>
      <c r="I409" s="831">
        <v>0</v>
      </c>
      <c r="J409" s="831">
        <v>19</v>
      </c>
      <c r="K409" s="831">
        <v>0</v>
      </c>
      <c r="L409" s="831"/>
      <c r="M409" s="831">
        <v>0</v>
      </c>
      <c r="N409" s="831">
        <v>12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576</v>
      </c>
      <c r="B410" s="822" t="s">
        <v>4796</v>
      </c>
      <c r="C410" s="822" t="s">
        <v>4570</v>
      </c>
      <c r="D410" s="822" t="s">
        <v>5081</v>
      </c>
      <c r="E410" s="822" t="s">
        <v>5082</v>
      </c>
      <c r="F410" s="831">
        <v>9</v>
      </c>
      <c r="G410" s="831">
        <v>0</v>
      </c>
      <c r="H410" s="831"/>
      <c r="I410" s="831">
        <v>0</v>
      </c>
      <c r="J410" s="831">
        <v>10</v>
      </c>
      <c r="K410" s="831">
        <v>0</v>
      </c>
      <c r="L410" s="831"/>
      <c r="M410" s="831">
        <v>0</v>
      </c>
      <c r="N410" s="831">
        <v>8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576</v>
      </c>
      <c r="B411" s="822" t="s">
        <v>4796</v>
      </c>
      <c r="C411" s="822" t="s">
        <v>4570</v>
      </c>
      <c r="D411" s="822" t="s">
        <v>5083</v>
      </c>
      <c r="E411" s="822" t="s">
        <v>5084</v>
      </c>
      <c r="F411" s="831">
        <v>9</v>
      </c>
      <c r="G411" s="831">
        <v>0</v>
      </c>
      <c r="H411" s="831"/>
      <c r="I411" s="831">
        <v>0</v>
      </c>
      <c r="J411" s="831">
        <v>5</v>
      </c>
      <c r="K411" s="831">
        <v>0</v>
      </c>
      <c r="L411" s="831"/>
      <c r="M411" s="831">
        <v>0</v>
      </c>
      <c r="N411" s="831">
        <v>7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576</v>
      </c>
      <c r="B412" s="822" t="s">
        <v>4796</v>
      </c>
      <c r="C412" s="822" t="s">
        <v>4570</v>
      </c>
      <c r="D412" s="822" t="s">
        <v>5085</v>
      </c>
      <c r="E412" s="822" t="s">
        <v>5086</v>
      </c>
      <c r="F412" s="831">
        <v>204</v>
      </c>
      <c r="G412" s="831">
        <v>0</v>
      </c>
      <c r="H412" s="831"/>
      <c r="I412" s="831">
        <v>0</v>
      </c>
      <c r="J412" s="831">
        <v>223</v>
      </c>
      <c r="K412" s="831">
        <v>0</v>
      </c>
      <c r="L412" s="831"/>
      <c r="M412" s="831">
        <v>0</v>
      </c>
      <c r="N412" s="831">
        <v>193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576</v>
      </c>
      <c r="B413" s="822" t="s">
        <v>4796</v>
      </c>
      <c r="C413" s="822" t="s">
        <v>4570</v>
      </c>
      <c r="D413" s="822" t="s">
        <v>5087</v>
      </c>
      <c r="E413" s="822" t="s">
        <v>5088</v>
      </c>
      <c r="F413" s="831">
        <v>42</v>
      </c>
      <c r="G413" s="831">
        <v>0</v>
      </c>
      <c r="H413" s="831"/>
      <c r="I413" s="831">
        <v>0</v>
      </c>
      <c r="J413" s="831">
        <v>62</v>
      </c>
      <c r="K413" s="831">
        <v>0</v>
      </c>
      <c r="L413" s="831"/>
      <c r="M413" s="831">
        <v>0</v>
      </c>
      <c r="N413" s="831">
        <v>62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576</v>
      </c>
      <c r="B414" s="822" t="s">
        <v>4796</v>
      </c>
      <c r="C414" s="822" t="s">
        <v>4570</v>
      </c>
      <c r="D414" s="822" t="s">
        <v>5089</v>
      </c>
      <c r="E414" s="822" t="s">
        <v>5090</v>
      </c>
      <c r="F414" s="831"/>
      <c r="G414" s="831"/>
      <c r="H414" s="831"/>
      <c r="I414" s="831"/>
      <c r="J414" s="831">
        <v>1</v>
      </c>
      <c r="K414" s="831">
        <v>0</v>
      </c>
      <c r="L414" s="831"/>
      <c r="M414" s="831">
        <v>0</v>
      </c>
      <c r="N414" s="831"/>
      <c r="O414" s="831"/>
      <c r="P414" s="827"/>
      <c r="Q414" s="832"/>
    </row>
    <row r="415" spans="1:17" ht="14.45" customHeight="1" x14ac:dyDescent="0.2">
      <c r="A415" s="821" t="s">
        <v>576</v>
      </c>
      <c r="B415" s="822" t="s">
        <v>4796</v>
      </c>
      <c r="C415" s="822" t="s">
        <v>4570</v>
      </c>
      <c r="D415" s="822" t="s">
        <v>4739</v>
      </c>
      <c r="E415" s="822" t="s">
        <v>4740</v>
      </c>
      <c r="F415" s="831">
        <v>16</v>
      </c>
      <c r="G415" s="831">
        <v>0</v>
      </c>
      <c r="H415" s="831"/>
      <c r="I415" s="831">
        <v>0</v>
      </c>
      <c r="J415" s="831">
        <v>2</v>
      </c>
      <c r="K415" s="831">
        <v>0</v>
      </c>
      <c r="L415" s="831"/>
      <c r="M415" s="831">
        <v>0</v>
      </c>
      <c r="N415" s="831"/>
      <c r="O415" s="831"/>
      <c r="P415" s="827"/>
      <c r="Q415" s="832"/>
    </row>
    <row r="416" spans="1:17" ht="14.45" customHeight="1" x14ac:dyDescent="0.2">
      <c r="A416" s="821" t="s">
        <v>576</v>
      </c>
      <c r="B416" s="822" t="s">
        <v>4796</v>
      </c>
      <c r="C416" s="822" t="s">
        <v>4570</v>
      </c>
      <c r="D416" s="822" t="s">
        <v>5091</v>
      </c>
      <c r="E416" s="822" t="s">
        <v>5092</v>
      </c>
      <c r="F416" s="831">
        <v>10</v>
      </c>
      <c r="G416" s="831">
        <v>0</v>
      </c>
      <c r="H416" s="831"/>
      <c r="I416" s="831">
        <v>0</v>
      </c>
      <c r="J416" s="831">
        <v>7</v>
      </c>
      <c r="K416" s="831">
        <v>0</v>
      </c>
      <c r="L416" s="831"/>
      <c r="M416" s="831">
        <v>0</v>
      </c>
      <c r="N416" s="831">
        <v>9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576</v>
      </c>
      <c r="B417" s="822" t="s">
        <v>4796</v>
      </c>
      <c r="C417" s="822" t="s">
        <v>4570</v>
      </c>
      <c r="D417" s="822" t="s">
        <v>5093</v>
      </c>
      <c r="E417" s="822" t="s">
        <v>5094</v>
      </c>
      <c r="F417" s="831">
        <v>2</v>
      </c>
      <c r="G417" s="831">
        <v>0</v>
      </c>
      <c r="H417" s="831"/>
      <c r="I417" s="831">
        <v>0</v>
      </c>
      <c r="J417" s="831">
        <v>1</v>
      </c>
      <c r="K417" s="831">
        <v>0</v>
      </c>
      <c r="L417" s="831"/>
      <c r="M417" s="831">
        <v>0</v>
      </c>
      <c r="N417" s="831">
        <v>1</v>
      </c>
      <c r="O417" s="831">
        <v>0</v>
      </c>
      <c r="P417" s="827"/>
      <c r="Q417" s="832">
        <v>0</v>
      </c>
    </row>
    <row r="418" spans="1:17" ht="14.45" customHeight="1" x14ac:dyDescent="0.2">
      <c r="A418" s="821" t="s">
        <v>576</v>
      </c>
      <c r="B418" s="822" t="s">
        <v>4796</v>
      </c>
      <c r="C418" s="822" t="s">
        <v>4570</v>
      </c>
      <c r="D418" s="822" t="s">
        <v>5095</v>
      </c>
      <c r="E418" s="822" t="s">
        <v>5096</v>
      </c>
      <c r="F418" s="831">
        <v>27</v>
      </c>
      <c r="G418" s="831">
        <v>0</v>
      </c>
      <c r="H418" s="831"/>
      <c r="I418" s="831">
        <v>0</v>
      </c>
      <c r="J418" s="831">
        <v>42</v>
      </c>
      <c r="K418" s="831">
        <v>0</v>
      </c>
      <c r="L418" s="831"/>
      <c r="M418" s="831">
        <v>0</v>
      </c>
      <c r="N418" s="831">
        <v>38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576</v>
      </c>
      <c r="B419" s="822" t="s">
        <v>4796</v>
      </c>
      <c r="C419" s="822" t="s">
        <v>4570</v>
      </c>
      <c r="D419" s="822" t="s">
        <v>5097</v>
      </c>
      <c r="E419" s="822" t="s">
        <v>5098</v>
      </c>
      <c r="F419" s="831">
        <v>1</v>
      </c>
      <c r="G419" s="831">
        <v>0</v>
      </c>
      <c r="H419" s="831"/>
      <c r="I419" s="831">
        <v>0</v>
      </c>
      <c r="J419" s="831">
        <v>2</v>
      </c>
      <c r="K419" s="831">
        <v>0</v>
      </c>
      <c r="L419" s="831"/>
      <c r="M419" s="831">
        <v>0</v>
      </c>
      <c r="N419" s="831">
        <v>2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576</v>
      </c>
      <c r="B420" s="822" t="s">
        <v>4796</v>
      </c>
      <c r="C420" s="822" t="s">
        <v>4570</v>
      </c>
      <c r="D420" s="822" t="s">
        <v>5099</v>
      </c>
      <c r="E420" s="822" t="s">
        <v>5100</v>
      </c>
      <c r="F420" s="831">
        <v>2</v>
      </c>
      <c r="G420" s="831">
        <v>0</v>
      </c>
      <c r="H420" s="831"/>
      <c r="I420" s="831">
        <v>0</v>
      </c>
      <c r="J420" s="831">
        <v>3</v>
      </c>
      <c r="K420" s="831">
        <v>0</v>
      </c>
      <c r="L420" s="831"/>
      <c r="M420" s="831">
        <v>0</v>
      </c>
      <c r="N420" s="831"/>
      <c r="O420" s="831"/>
      <c r="P420" s="827"/>
      <c r="Q420" s="832"/>
    </row>
    <row r="421" spans="1:17" ht="14.45" customHeight="1" x14ac:dyDescent="0.2">
      <c r="A421" s="821" t="s">
        <v>576</v>
      </c>
      <c r="B421" s="822" t="s">
        <v>4796</v>
      </c>
      <c r="C421" s="822" t="s">
        <v>4570</v>
      </c>
      <c r="D421" s="822" t="s">
        <v>4741</v>
      </c>
      <c r="E421" s="822" t="s">
        <v>4742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576</v>
      </c>
      <c r="B422" s="822" t="s">
        <v>4796</v>
      </c>
      <c r="C422" s="822" t="s">
        <v>4570</v>
      </c>
      <c r="D422" s="822" t="s">
        <v>5101</v>
      </c>
      <c r="E422" s="822" t="s">
        <v>5102</v>
      </c>
      <c r="F422" s="831">
        <v>3</v>
      </c>
      <c r="G422" s="831">
        <v>0</v>
      </c>
      <c r="H422" s="831"/>
      <c r="I422" s="831">
        <v>0</v>
      </c>
      <c r="J422" s="831">
        <v>2</v>
      </c>
      <c r="K422" s="831">
        <v>0</v>
      </c>
      <c r="L422" s="831"/>
      <c r="M422" s="831">
        <v>0</v>
      </c>
      <c r="N422" s="831">
        <v>2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576</v>
      </c>
      <c r="B423" s="822" t="s">
        <v>4796</v>
      </c>
      <c r="C423" s="822" t="s">
        <v>4570</v>
      </c>
      <c r="D423" s="822" t="s">
        <v>5103</v>
      </c>
      <c r="E423" s="822" t="s">
        <v>5104</v>
      </c>
      <c r="F423" s="831">
        <v>1</v>
      </c>
      <c r="G423" s="831">
        <v>0</v>
      </c>
      <c r="H423" s="831"/>
      <c r="I423" s="831">
        <v>0</v>
      </c>
      <c r="J423" s="831">
        <v>2</v>
      </c>
      <c r="K423" s="831">
        <v>0</v>
      </c>
      <c r="L423" s="831"/>
      <c r="M423" s="831">
        <v>0</v>
      </c>
      <c r="N423" s="831">
        <v>4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576</v>
      </c>
      <c r="B424" s="822" t="s">
        <v>4796</v>
      </c>
      <c r="C424" s="822" t="s">
        <v>4570</v>
      </c>
      <c r="D424" s="822" t="s">
        <v>5105</v>
      </c>
      <c r="E424" s="822" t="s">
        <v>5106</v>
      </c>
      <c r="F424" s="831">
        <v>1</v>
      </c>
      <c r="G424" s="831">
        <v>0</v>
      </c>
      <c r="H424" s="831"/>
      <c r="I424" s="831">
        <v>0</v>
      </c>
      <c r="J424" s="831">
        <v>4</v>
      </c>
      <c r="K424" s="831">
        <v>0</v>
      </c>
      <c r="L424" s="831"/>
      <c r="M424" s="831">
        <v>0</v>
      </c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576</v>
      </c>
      <c r="B425" s="822" t="s">
        <v>4796</v>
      </c>
      <c r="C425" s="822" t="s">
        <v>4570</v>
      </c>
      <c r="D425" s="822" t="s">
        <v>5107</v>
      </c>
      <c r="E425" s="822" t="s">
        <v>5108</v>
      </c>
      <c r="F425" s="831">
        <v>2</v>
      </c>
      <c r="G425" s="831">
        <v>0</v>
      </c>
      <c r="H425" s="831"/>
      <c r="I425" s="831">
        <v>0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576</v>
      </c>
      <c r="B426" s="822" t="s">
        <v>4796</v>
      </c>
      <c r="C426" s="822" t="s">
        <v>4570</v>
      </c>
      <c r="D426" s="822" t="s">
        <v>5109</v>
      </c>
      <c r="E426" s="822" t="s">
        <v>5110</v>
      </c>
      <c r="F426" s="831"/>
      <c r="G426" s="831"/>
      <c r="H426" s="831"/>
      <c r="I426" s="831"/>
      <c r="J426" s="831">
        <v>1</v>
      </c>
      <c r="K426" s="831">
        <v>0</v>
      </c>
      <c r="L426" s="831"/>
      <c r="M426" s="831">
        <v>0</v>
      </c>
      <c r="N426" s="831">
        <v>2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576</v>
      </c>
      <c r="B427" s="822" t="s">
        <v>4796</v>
      </c>
      <c r="C427" s="822" t="s">
        <v>4570</v>
      </c>
      <c r="D427" s="822" t="s">
        <v>5111</v>
      </c>
      <c r="E427" s="822" t="s">
        <v>5112</v>
      </c>
      <c r="F427" s="831">
        <v>2</v>
      </c>
      <c r="G427" s="831">
        <v>0</v>
      </c>
      <c r="H427" s="831"/>
      <c r="I427" s="831">
        <v>0</v>
      </c>
      <c r="J427" s="831">
        <v>3</v>
      </c>
      <c r="K427" s="831">
        <v>0</v>
      </c>
      <c r="L427" s="831"/>
      <c r="M427" s="831">
        <v>0</v>
      </c>
      <c r="N427" s="831">
        <v>1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576</v>
      </c>
      <c r="B428" s="822" t="s">
        <v>4796</v>
      </c>
      <c r="C428" s="822" t="s">
        <v>4570</v>
      </c>
      <c r="D428" s="822" t="s">
        <v>5113</v>
      </c>
      <c r="E428" s="822" t="s">
        <v>5114</v>
      </c>
      <c r="F428" s="831">
        <v>1</v>
      </c>
      <c r="G428" s="831">
        <v>0</v>
      </c>
      <c r="H428" s="831"/>
      <c r="I428" s="831">
        <v>0</v>
      </c>
      <c r="J428" s="831">
        <v>1</v>
      </c>
      <c r="K428" s="831">
        <v>0</v>
      </c>
      <c r="L428" s="831"/>
      <c r="M428" s="831">
        <v>0</v>
      </c>
      <c r="N428" s="831"/>
      <c r="O428" s="831"/>
      <c r="P428" s="827"/>
      <c r="Q428" s="832"/>
    </row>
    <row r="429" spans="1:17" ht="14.45" customHeight="1" x14ac:dyDescent="0.2">
      <c r="A429" s="821" t="s">
        <v>576</v>
      </c>
      <c r="B429" s="822" t="s">
        <v>4796</v>
      </c>
      <c r="C429" s="822" t="s">
        <v>4570</v>
      </c>
      <c r="D429" s="822" t="s">
        <v>5115</v>
      </c>
      <c r="E429" s="822" t="s">
        <v>5116</v>
      </c>
      <c r="F429" s="831">
        <v>25</v>
      </c>
      <c r="G429" s="831">
        <v>0</v>
      </c>
      <c r="H429" s="831"/>
      <c r="I429" s="831">
        <v>0</v>
      </c>
      <c r="J429" s="831">
        <v>13</v>
      </c>
      <c r="K429" s="831">
        <v>0</v>
      </c>
      <c r="L429" s="831"/>
      <c r="M429" s="831">
        <v>0</v>
      </c>
      <c r="N429" s="831">
        <v>10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576</v>
      </c>
      <c r="B430" s="822" t="s">
        <v>4796</v>
      </c>
      <c r="C430" s="822" t="s">
        <v>4570</v>
      </c>
      <c r="D430" s="822" t="s">
        <v>5117</v>
      </c>
      <c r="E430" s="822" t="s">
        <v>5118</v>
      </c>
      <c r="F430" s="831">
        <v>4</v>
      </c>
      <c r="G430" s="831">
        <v>0</v>
      </c>
      <c r="H430" s="831"/>
      <c r="I430" s="831">
        <v>0</v>
      </c>
      <c r="J430" s="831">
        <v>1</v>
      </c>
      <c r="K430" s="831">
        <v>0</v>
      </c>
      <c r="L430" s="831"/>
      <c r="M430" s="831">
        <v>0</v>
      </c>
      <c r="N430" s="831"/>
      <c r="O430" s="831"/>
      <c r="P430" s="827"/>
      <c r="Q430" s="832"/>
    </row>
    <row r="431" spans="1:17" ht="14.45" customHeight="1" x14ac:dyDescent="0.2">
      <c r="A431" s="821" t="s">
        <v>576</v>
      </c>
      <c r="B431" s="822" t="s">
        <v>4796</v>
      </c>
      <c r="C431" s="822" t="s">
        <v>4570</v>
      </c>
      <c r="D431" s="822" t="s">
        <v>5119</v>
      </c>
      <c r="E431" s="822" t="s">
        <v>5120</v>
      </c>
      <c r="F431" s="831"/>
      <c r="G431" s="831"/>
      <c r="H431" s="831"/>
      <c r="I431" s="831"/>
      <c r="J431" s="831">
        <v>1</v>
      </c>
      <c r="K431" s="831">
        <v>0</v>
      </c>
      <c r="L431" s="831"/>
      <c r="M431" s="831">
        <v>0</v>
      </c>
      <c r="N431" s="831"/>
      <c r="O431" s="831"/>
      <c r="P431" s="827"/>
      <c r="Q431" s="832"/>
    </row>
    <row r="432" spans="1:17" ht="14.45" customHeight="1" x14ac:dyDescent="0.2">
      <c r="A432" s="821" t="s">
        <v>576</v>
      </c>
      <c r="B432" s="822" t="s">
        <v>4796</v>
      </c>
      <c r="C432" s="822" t="s">
        <v>4570</v>
      </c>
      <c r="D432" s="822" t="s">
        <v>5121</v>
      </c>
      <c r="E432" s="822" t="s">
        <v>5122</v>
      </c>
      <c r="F432" s="831">
        <v>2</v>
      </c>
      <c r="G432" s="831">
        <v>0</v>
      </c>
      <c r="H432" s="831"/>
      <c r="I432" s="831">
        <v>0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576</v>
      </c>
      <c r="B433" s="822" t="s">
        <v>4796</v>
      </c>
      <c r="C433" s="822" t="s">
        <v>4570</v>
      </c>
      <c r="D433" s="822" t="s">
        <v>5123</v>
      </c>
      <c r="E433" s="822" t="s">
        <v>5124</v>
      </c>
      <c r="F433" s="831"/>
      <c r="G433" s="831"/>
      <c r="H433" s="831"/>
      <c r="I433" s="831"/>
      <c r="J433" s="831">
        <v>1</v>
      </c>
      <c r="K433" s="831">
        <v>0</v>
      </c>
      <c r="L433" s="831"/>
      <c r="M433" s="831">
        <v>0</v>
      </c>
      <c r="N433" s="831"/>
      <c r="O433" s="831"/>
      <c r="P433" s="827"/>
      <c r="Q433" s="832"/>
    </row>
    <row r="434" spans="1:17" ht="14.45" customHeight="1" x14ac:dyDescent="0.2">
      <c r="A434" s="821" t="s">
        <v>576</v>
      </c>
      <c r="B434" s="822" t="s">
        <v>4796</v>
      </c>
      <c r="C434" s="822" t="s">
        <v>4570</v>
      </c>
      <c r="D434" s="822" t="s">
        <v>5125</v>
      </c>
      <c r="E434" s="822" t="s">
        <v>5126</v>
      </c>
      <c r="F434" s="831">
        <v>2</v>
      </c>
      <c r="G434" s="831">
        <v>0</v>
      </c>
      <c r="H434" s="831"/>
      <c r="I434" s="831">
        <v>0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576</v>
      </c>
      <c r="B435" s="822" t="s">
        <v>4796</v>
      </c>
      <c r="C435" s="822" t="s">
        <v>4570</v>
      </c>
      <c r="D435" s="822" t="s">
        <v>5127</v>
      </c>
      <c r="E435" s="822" t="s">
        <v>5128</v>
      </c>
      <c r="F435" s="831">
        <v>1</v>
      </c>
      <c r="G435" s="831">
        <v>0</v>
      </c>
      <c r="H435" s="831"/>
      <c r="I435" s="831">
        <v>0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576</v>
      </c>
      <c r="B436" s="822" t="s">
        <v>4796</v>
      </c>
      <c r="C436" s="822" t="s">
        <v>4570</v>
      </c>
      <c r="D436" s="822" t="s">
        <v>4699</v>
      </c>
      <c r="E436" s="822" t="s">
        <v>4700</v>
      </c>
      <c r="F436" s="831"/>
      <c r="G436" s="831"/>
      <c r="H436" s="831"/>
      <c r="I436" s="831"/>
      <c r="J436" s="831">
        <v>1</v>
      </c>
      <c r="K436" s="831">
        <v>723</v>
      </c>
      <c r="L436" s="831">
        <v>1</v>
      </c>
      <c r="M436" s="831">
        <v>723</v>
      </c>
      <c r="N436" s="831"/>
      <c r="O436" s="831"/>
      <c r="P436" s="827"/>
      <c r="Q436" s="832"/>
    </row>
    <row r="437" spans="1:17" ht="14.45" customHeight="1" x14ac:dyDescent="0.2">
      <c r="A437" s="821" t="s">
        <v>576</v>
      </c>
      <c r="B437" s="822" t="s">
        <v>4796</v>
      </c>
      <c r="C437" s="822" t="s">
        <v>4570</v>
      </c>
      <c r="D437" s="822" t="s">
        <v>4743</v>
      </c>
      <c r="E437" s="822" t="s">
        <v>4744</v>
      </c>
      <c r="F437" s="831">
        <v>303</v>
      </c>
      <c r="G437" s="831">
        <v>0</v>
      </c>
      <c r="H437" s="831"/>
      <c r="I437" s="831">
        <v>0</v>
      </c>
      <c r="J437" s="831">
        <v>337</v>
      </c>
      <c r="K437" s="831">
        <v>0</v>
      </c>
      <c r="L437" s="831"/>
      <c r="M437" s="831">
        <v>0</v>
      </c>
      <c r="N437" s="831">
        <v>282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576</v>
      </c>
      <c r="B438" s="822" t="s">
        <v>4796</v>
      </c>
      <c r="C438" s="822" t="s">
        <v>4570</v>
      </c>
      <c r="D438" s="822" t="s">
        <v>4597</v>
      </c>
      <c r="E438" s="822" t="s">
        <v>4598</v>
      </c>
      <c r="F438" s="831">
        <v>7</v>
      </c>
      <c r="G438" s="831">
        <v>602</v>
      </c>
      <c r="H438" s="831">
        <v>0.43247126436781608</v>
      </c>
      <c r="I438" s="831">
        <v>86</v>
      </c>
      <c r="J438" s="831">
        <v>16</v>
      </c>
      <c r="K438" s="831">
        <v>1392</v>
      </c>
      <c r="L438" s="831">
        <v>1</v>
      </c>
      <c r="M438" s="831">
        <v>87</v>
      </c>
      <c r="N438" s="831">
        <v>9</v>
      </c>
      <c r="O438" s="831">
        <v>792</v>
      </c>
      <c r="P438" s="827">
        <v>0.56896551724137934</v>
      </c>
      <c r="Q438" s="832">
        <v>88</v>
      </c>
    </row>
    <row r="439" spans="1:17" ht="14.45" customHeight="1" x14ac:dyDescent="0.2">
      <c r="A439" s="821" t="s">
        <v>576</v>
      </c>
      <c r="B439" s="822" t="s">
        <v>4796</v>
      </c>
      <c r="C439" s="822" t="s">
        <v>4570</v>
      </c>
      <c r="D439" s="822" t="s">
        <v>5129</v>
      </c>
      <c r="E439" s="822" t="s">
        <v>5130</v>
      </c>
      <c r="F439" s="831">
        <v>165</v>
      </c>
      <c r="G439" s="831">
        <v>88106</v>
      </c>
      <c r="H439" s="831">
        <v>1.0345694088912896</v>
      </c>
      <c r="I439" s="831">
        <v>533.9757575757576</v>
      </c>
      <c r="J439" s="831">
        <v>158</v>
      </c>
      <c r="K439" s="831">
        <v>85162</v>
      </c>
      <c r="L439" s="831">
        <v>1</v>
      </c>
      <c r="M439" s="831">
        <v>539</v>
      </c>
      <c r="N439" s="831">
        <v>140</v>
      </c>
      <c r="O439" s="831">
        <v>76160</v>
      </c>
      <c r="P439" s="827">
        <v>0.89429557783988167</v>
      </c>
      <c r="Q439" s="832">
        <v>544</v>
      </c>
    </row>
    <row r="440" spans="1:17" ht="14.45" customHeight="1" x14ac:dyDescent="0.2">
      <c r="A440" s="821" t="s">
        <v>576</v>
      </c>
      <c r="B440" s="822" t="s">
        <v>4796</v>
      </c>
      <c r="C440" s="822" t="s">
        <v>4570</v>
      </c>
      <c r="D440" s="822" t="s">
        <v>5131</v>
      </c>
      <c r="E440" s="822" t="s">
        <v>5132</v>
      </c>
      <c r="F440" s="831">
        <v>2607</v>
      </c>
      <c r="G440" s="831">
        <v>2612627</v>
      </c>
      <c r="H440" s="831">
        <v>0.97231936672987207</v>
      </c>
      <c r="I440" s="831">
        <v>1002.1584196394323</v>
      </c>
      <c r="J440" s="831">
        <v>2657</v>
      </c>
      <c r="K440" s="831">
        <v>2687005</v>
      </c>
      <c r="L440" s="831">
        <v>1</v>
      </c>
      <c r="M440" s="831">
        <v>1011.2928114414754</v>
      </c>
      <c r="N440" s="831">
        <v>2278</v>
      </c>
      <c r="O440" s="831">
        <v>2267560</v>
      </c>
      <c r="P440" s="827">
        <v>0.84389869017735364</v>
      </c>
      <c r="Q440" s="832">
        <v>995.41703248463568</v>
      </c>
    </row>
    <row r="441" spans="1:17" ht="14.45" customHeight="1" x14ac:dyDescent="0.2">
      <c r="A441" s="821" t="s">
        <v>576</v>
      </c>
      <c r="B441" s="822" t="s">
        <v>4796</v>
      </c>
      <c r="C441" s="822" t="s">
        <v>4570</v>
      </c>
      <c r="D441" s="822" t="s">
        <v>4745</v>
      </c>
      <c r="E441" s="822" t="s">
        <v>4746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857</v>
      </c>
      <c r="P441" s="827"/>
      <c r="Q441" s="832">
        <v>857</v>
      </c>
    </row>
    <row r="442" spans="1:17" ht="14.45" customHeight="1" x14ac:dyDescent="0.2">
      <c r="A442" s="821" t="s">
        <v>576</v>
      </c>
      <c r="B442" s="822" t="s">
        <v>4796</v>
      </c>
      <c r="C442" s="822" t="s">
        <v>4570</v>
      </c>
      <c r="D442" s="822" t="s">
        <v>5133</v>
      </c>
      <c r="E442" s="822" t="s">
        <v>5134</v>
      </c>
      <c r="F442" s="831"/>
      <c r="G442" s="831"/>
      <c r="H442" s="831"/>
      <c r="I442" s="831"/>
      <c r="J442" s="831"/>
      <c r="K442" s="831"/>
      <c r="L442" s="831"/>
      <c r="M442" s="831"/>
      <c r="N442" s="831">
        <v>2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576</v>
      </c>
      <c r="B443" s="822" t="s">
        <v>4796</v>
      </c>
      <c r="C443" s="822" t="s">
        <v>4570</v>
      </c>
      <c r="D443" s="822" t="s">
        <v>5135</v>
      </c>
      <c r="E443" s="822" t="s">
        <v>5136</v>
      </c>
      <c r="F443" s="831">
        <v>67</v>
      </c>
      <c r="G443" s="831">
        <v>3281861</v>
      </c>
      <c r="H443" s="831">
        <v>0.85700538876058507</v>
      </c>
      <c r="I443" s="831">
        <v>48983</v>
      </c>
      <c r="J443" s="831">
        <v>78</v>
      </c>
      <c r="K443" s="831">
        <v>3829452</v>
      </c>
      <c r="L443" s="831">
        <v>1</v>
      </c>
      <c r="M443" s="831">
        <v>49095.538461538461</v>
      </c>
      <c r="N443" s="831">
        <v>63</v>
      </c>
      <c r="O443" s="831">
        <v>3099474</v>
      </c>
      <c r="P443" s="827">
        <v>0.80937794754967551</v>
      </c>
      <c r="Q443" s="832">
        <v>49198</v>
      </c>
    </row>
    <row r="444" spans="1:17" ht="14.45" customHeight="1" x14ac:dyDescent="0.2">
      <c r="A444" s="821" t="s">
        <v>576</v>
      </c>
      <c r="B444" s="822" t="s">
        <v>4796</v>
      </c>
      <c r="C444" s="822" t="s">
        <v>4570</v>
      </c>
      <c r="D444" s="822" t="s">
        <v>5137</v>
      </c>
      <c r="E444" s="822" t="s">
        <v>5138</v>
      </c>
      <c r="F444" s="831">
        <v>2</v>
      </c>
      <c r="G444" s="831">
        <v>3756</v>
      </c>
      <c r="H444" s="831">
        <v>0.11708594407556346</v>
      </c>
      <c r="I444" s="831">
        <v>1878</v>
      </c>
      <c r="J444" s="831">
        <v>17</v>
      </c>
      <c r="K444" s="831">
        <v>32079</v>
      </c>
      <c r="L444" s="831">
        <v>1</v>
      </c>
      <c r="M444" s="831">
        <v>1887</v>
      </c>
      <c r="N444" s="831">
        <v>4</v>
      </c>
      <c r="O444" s="831">
        <v>7576</v>
      </c>
      <c r="P444" s="827">
        <v>0.23616696281056143</v>
      </c>
      <c r="Q444" s="832">
        <v>1894</v>
      </c>
    </row>
    <row r="445" spans="1:17" ht="14.45" customHeight="1" x14ac:dyDescent="0.2">
      <c r="A445" s="821" t="s">
        <v>576</v>
      </c>
      <c r="B445" s="822" t="s">
        <v>4796</v>
      </c>
      <c r="C445" s="822" t="s">
        <v>4570</v>
      </c>
      <c r="D445" s="822" t="s">
        <v>5139</v>
      </c>
      <c r="E445" s="822" t="s">
        <v>5140</v>
      </c>
      <c r="F445" s="831"/>
      <c r="G445" s="831"/>
      <c r="H445" s="831"/>
      <c r="I445" s="831"/>
      <c r="J445" s="831">
        <v>1</v>
      </c>
      <c r="K445" s="831">
        <v>6323</v>
      </c>
      <c r="L445" s="831">
        <v>1</v>
      </c>
      <c r="M445" s="831">
        <v>6323</v>
      </c>
      <c r="N445" s="831">
        <v>1</v>
      </c>
      <c r="O445" s="831">
        <v>6347</v>
      </c>
      <c r="P445" s="827">
        <v>1.0037956666139491</v>
      </c>
      <c r="Q445" s="832">
        <v>6347</v>
      </c>
    </row>
    <row r="446" spans="1:17" ht="14.45" customHeight="1" x14ac:dyDescent="0.2">
      <c r="A446" s="821" t="s">
        <v>576</v>
      </c>
      <c r="B446" s="822" t="s">
        <v>4796</v>
      </c>
      <c r="C446" s="822" t="s">
        <v>4570</v>
      </c>
      <c r="D446" s="822" t="s">
        <v>4747</v>
      </c>
      <c r="E446" s="822" t="s">
        <v>4748</v>
      </c>
      <c r="F446" s="831">
        <v>1</v>
      </c>
      <c r="G446" s="831">
        <v>9361</v>
      </c>
      <c r="H446" s="831">
        <v>0.1659575222494061</v>
      </c>
      <c r="I446" s="831">
        <v>9361</v>
      </c>
      <c r="J446" s="831">
        <v>6</v>
      </c>
      <c r="K446" s="831">
        <v>56406</v>
      </c>
      <c r="L446" s="831">
        <v>1</v>
      </c>
      <c r="M446" s="831">
        <v>9401</v>
      </c>
      <c r="N446" s="831">
        <v>2</v>
      </c>
      <c r="O446" s="831">
        <v>18904</v>
      </c>
      <c r="P446" s="827">
        <v>0.33514165159734782</v>
      </c>
      <c r="Q446" s="832">
        <v>9452</v>
      </c>
    </row>
    <row r="447" spans="1:17" ht="14.45" customHeight="1" x14ac:dyDescent="0.2">
      <c r="A447" s="821" t="s">
        <v>576</v>
      </c>
      <c r="B447" s="822" t="s">
        <v>4796</v>
      </c>
      <c r="C447" s="822" t="s">
        <v>4570</v>
      </c>
      <c r="D447" s="822" t="s">
        <v>5141</v>
      </c>
      <c r="E447" s="822" t="s">
        <v>5142</v>
      </c>
      <c r="F447" s="831">
        <v>18</v>
      </c>
      <c r="G447" s="831">
        <v>8028</v>
      </c>
      <c r="H447" s="831">
        <v>4.4799107142857144</v>
      </c>
      <c r="I447" s="831">
        <v>446</v>
      </c>
      <c r="J447" s="831">
        <v>4</v>
      </c>
      <c r="K447" s="831">
        <v>1792</v>
      </c>
      <c r="L447" s="831">
        <v>1</v>
      </c>
      <c r="M447" s="831">
        <v>448</v>
      </c>
      <c r="N447" s="831">
        <v>4</v>
      </c>
      <c r="O447" s="831">
        <v>1804</v>
      </c>
      <c r="P447" s="827">
        <v>1.0066964285714286</v>
      </c>
      <c r="Q447" s="832">
        <v>451</v>
      </c>
    </row>
    <row r="448" spans="1:17" ht="14.45" customHeight="1" x14ac:dyDescent="0.2">
      <c r="A448" s="821" t="s">
        <v>576</v>
      </c>
      <c r="B448" s="822" t="s">
        <v>4796</v>
      </c>
      <c r="C448" s="822" t="s">
        <v>4570</v>
      </c>
      <c r="D448" s="822" t="s">
        <v>4794</v>
      </c>
      <c r="E448" s="822" t="s">
        <v>4795</v>
      </c>
      <c r="F448" s="831">
        <v>25</v>
      </c>
      <c r="G448" s="831">
        <v>21650</v>
      </c>
      <c r="H448" s="831">
        <v>1.9120374459065619</v>
      </c>
      <c r="I448" s="831">
        <v>866</v>
      </c>
      <c r="J448" s="831">
        <v>13</v>
      </c>
      <c r="K448" s="831">
        <v>11323</v>
      </c>
      <c r="L448" s="831">
        <v>1</v>
      </c>
      <c r="M448" s="831">
        <v>871</v>
      </c>
      <c r="N448" s="831">
        <v>10</v>
      </c>
      <c r="O448" s="831">
        <v>8420</v>
      </c>
      <c r="P448" s="827">
        <v>0.74361918219553125</v>
      </c>
      <c r="Q448" s="832">
        <v>842</v>
      </c>
    </row>
    <row r="449" spans="1:17" ht="14.45" customHeight="1" x14ac:dyDescent="0.2">
      <c r="A449" s="821" t="s">
        <v>576</v>
      </c>
      <c r="B449" s="822" t="s">
        <v>4796</v>
      </c>
      <c r="C449" s="822" t="s">
        <v>4570</v>
      </c>
      <c r="D449" s="822" t="s">
        <v>5143</v>
      </c>
      <c r="E449" s="822" t="s">
        <v>5144</v>
      </c>
      <c r="F449" s="831">
        <v>25</v>
      </c>
      <c r="G449" s="831">
        <v>0</v>
      </c>
      <c r="H449" s="831"/>
      <c r="I449" s="831">
        <v>0</v>
      </c>
      <c r="J449" s="831">
        <v>28</v>
      </c>
      <c r="K449" s="831">
        <v>0</v>
      </c>
      <c r="L449" s="831"/>
      <c r="M449" s="831">
        <v>0</v>
      </c>
      <c r="N449" s="831">
        <v>22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576</v>
      </c>
      <c r="B450" s="822" t="s">
        <v>4796</v>
      </c>
      <c r="C450" s="822" t="s">
        <v>4570</v>
      </c>
      <c r="D450" s="822" t="s">
        <v>4755</v>
      </c>
      <c r="E450" s="822" t="s">
        <v>4756</v>
      </c>
      <c r="F450" s="831">
        <v>268</v>
      </c>
      <c r="G450" s="831">
        <v>0</v>
      </c>
      <c r="H450" s="831"/>
      <c r="I450" s="831">
        <v>0</v>
      </c>
      <c r="J450" s="831">
        <v>287</v>
      </c>
      <c r="K450" s="831">
        <v>0</v>
      </c>
      <c r="L450" s="831"/>
      <c r="M450" s="831">
        <v>0</v>
      </c>
      <c r="N450" s="831">
        <v>235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576</v>
      </c>
      <c r="B451" s="822" t="s">
        <v>4796</v>
      </c>
      <c r="C451" s="822" t="s">
        <v>4570</v>
      </c>
      <c r="D451" s="822" t="s">
        <v>4759</v>
      </c>
      <c r="E451" s="822" t="s">
        <v>4760</v>
      </c>
      <c r="F451" s="831"/>
      <c r="G451" s="831"/>
      <c r="H451" s="831"/>
      <c r="I451" s="831"/>
      <c r="J451" s="831">
        <v>1</v>
      </c>
      <c r="K451" s="831">
        <v>7044</v>
      </c>
      <c r="L451" s="831">
        <v>1</v>
      </c>
      <c r="M451" s="831">
        <v>7044</v>
      </c>
      <c r="N451" s="831"/>
      <c r="O451" s="831"/>
      <c r="P451" s="827"/>
      <c r="Q451" s="832"/>
    </row>
    <row r="452" spans="1:17" ht="14.45" customHeight="1" x14ac:dyDescent="0.2">
      <c r="A452" s="821" t="s">
        <v>576</v>
      </c>
      <c r="B452" s="822" t="s">
        <v>4796</v>
      </c>
      <c r="C452" s="822" t="s">
        <v>4570</v>
      </c>
      <c r="D452" s="822" t="s">
        <v>5145</v>
      </c>
      <c r="E452" s="822" t="s">
        <v>5146</v>
      </c>
      <c r="F452" s="831">
        <v>215</v>
      </c>
      <c r="G452" s="831">
        <v>8325387</v>
      </c>
      <c r="H452" s="831">
        <v>0.91650120873459362</v>
      </c>
      <c r="I452" s="831">
        <v>38722.73023255814</v>
      </c>
      <c r="J452" s="831">
        <v>234</v>
      </c>
      <c r="K452" s="831">
        <v>9083880</v>
      </c>
      <c r="L452" s="831">
        <v>1</v>
      </c>
      <c r="M452" s="831">
        <v>38820</v>
      </c>
      <c r="N452" s="831">
        <v>193</v>
      </c>
      <c r="O452" s="831">
        <v>7509051</v>
      </c>
      <c r="P452" s="827">
        <v>0.8266347639995244</v>
      </c>
      <c r="Q452" s="832">
        <v>38907</v>
      </c>
    </row>
    <row r="453" spans="1:17" ht="14.45" customHeight="1" x14ac:dyDescent="0.2">
      <c r="A453" s="821" t="s">
        <v>576</v>
      </c>
      <c r="B453" s="822" t="s">
        <v>4796</v>
      </c>
      <c r="C453" s="822" t="s">
        <v>4570</v>
      </c>
      <c r="D453" s="822" t="s">
        <v>4761</v>
      </c>
      <c r="E453" s="822" t="s">
        <v>4762</v>
      </c>
      <c r="F453" s="831">
        <v>100</v>
      </c>
      <c r="G453" s="831">
        <v>0</v>
      </c>
      <c r="H453" s="831"/>
      <c r="I453" s="831">
        <v>0</v>
      </c>
      <c r="J453" s="831">
        <v>121</v>
      </c>
      <c r="K453" s="831">
        <v>0</v>
      </c>
      <c r="L453" s="831"/>
      <c r="M453" s="831">
        <v>0</v>
      </c>
      <c r="N453" s="831">
        <v>95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576</v>
      </c>
      <c r="B454" s="822" t="s">
        <v>4796</v>
      </c>
      <c r="C454" s="822" t="s">
        <v>4570</v>
      </c>
      <c r="D454" s="822" t="s">
        <v>5147</v>
      </c>
      <c r="E454" s="822" t="s">
        <v>5148</v>
      </c>
      <c r="F454" s="831">
        <v>1</v>
      </c>
      <c r="G454" s="831">
        <v>0</v>
      </c>
      <c r="H454" s="831"/>
      <c r="I454" s="831">
        <v>0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576</v>
      </c>
      <c r="B455" s="822" t="s">
        <v>4796</v>
      </c>
      <c r="C455" s="822" t="s">
        <v>4570</v>
      </c>
      <c r="D455" s="822" t="s">
        <v>5149</v>
      </c>
      <c r="E455" s="822" t="s">
        <v>5150</v>
      </c>
      <c r="F455" s="831"/>
      <c r="G455" s="831"/>
      <c r="H455" s="831"/>
      <c r="I455" s="831"/>
      <c r="J455" s="831">
        <v>1</v>
      </c>
      <c r="K455" s="831">
        <v>0</v>
      </c>
      <c r="L455" s="831"/>
      <c r="M455" s="831">
        <v>0</v>
      </c>
      <c r="N455" s="831"/>
      <c r="O455" s="831"/>
      <c r="P455" s="827"/>
      <c r="Q455" s="832"/>
    </row>
    <row r="456" spans="1:17" ht="14.45" customHeight="1" x14ac:dyDescent="0.2">
      <c r="A456" s="821" t="s">
        <v>576</v>
      </c>
      <c r="B456" s="822" t="s">
        <v>4796</v>
      </c>
      <c r="C456" s="822" t="s">
        <v>4570</v>
      </c>
      <c r="D456" s="822" t="s">
        <v>4640</v>
      </c>
      <c r="E456" s="822" t="s">
        <v>4641</v>
      </c>
      <c r="F456" s="831">
        <v>311</v>
      </c>
      <c r="G456" s="831">
        <v>116314</v>
      </c>
      <c r="H456" s="831">
        <v>0.95183306055646477</v>
      </c>
      <c r="I456" s="831">
        <v>374</v>
      </c>
      <c r="J456" s="831">
        <v>325</v>
      </c>
      <c r="K456" s="831">
        <v>122200</v>
      </c>
      <c r="L456" s="831">
        <v>1</v>
      </c>
      <c r="M456" s="831">
        <v>376</v>
      </c>
      <c r="N456" s="831">
        <v>263</v>
      </c>
      <c r="O456" s="831">
        <v>99677</v>
      </c>
      <c r="P456" s="827">
        <v>0.81568739770867427</v>
      </c>
      <c r="Q456" s="832">
        <v>379</v>
      </c>
    </row>
    <row r="457" spans="1:17" ht="14.45" customHeight="1" x14ac:dyDescent="0.2">
      <c r="A457" s="821" t="s">
        <v>576</v>
      </c>
      <c r="B457" s="822" t="s">
        <v>4796</v>
      </c>
      <c r="C457" s="822" t="s">
        <v>4570</v>
      </c>
      <c r="D457" s="822" t="s">
        <v>5151</v>
      </c>
      <c r="E457" s="822" t="s">
        <v>5152</v>
      </c>
      <c r="F457" s="831">
        <v>223</v>
      </c>
      <c r="G457" s="831">
        <v>0</v>
      </c>
      <c r="H457" s="831"/>
      <c r="I457" s="831">
        <v>0</v>
      </c>
      <c r="J457" s="831">
        <v>238</v>
      </c>
      <c r="K457" s="831">
        <v>0</v>
      </c>
      <c r="L457" s="831"/>
      <c r="M457" s="831">
        <v>0</v>
      </c>
      <c r="N457" s="831">
        <v>203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576</v>
      </c>
      <c r="B458" s="822" t="s">
        <v>4796</v>
      </c>
      <c r="C458" s="822" t="s">
        <v>4570</v>
      </c>
      <c r="D458" s="822" t="s">
        <v>4763</v>
      </c>
      <c r="E458" s="822" t="s">
        <v>4764</v>
      </c>
      <c r="F458" s="831">
        <v>23</v>
      </c>
      <c r="G458" s="831">
        <v>0</v>
      </c>
      <c r="H458" s="831"/>
      <c r="I458" s="831">
        <v>0</v>
      </c>
      <c r="J458" s="831">
        <v>46</v>
      </c>
      <c r="K458" s="831">
        <v>0</v>
      </c>
      <c r="L458" s="831"/>
      <c r="M458" s="831">
        <v>0</v>
      </c>
      <c r="N458" s="831">
        <v>30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576</v>
      </c>
      <c r="B459" s="822" t="s">
        <v>4796</v>
      </c>
      <c r="C459" s="822" t="s">
        <v>4570</v>
      </c>
      <c r="D459" s="822" t="s">
        <v>4765</v>
      </c>
      <c r="E459" s="822" t="s">
        <v>4766</v>
      </c>
      <c r="F459" s="831">
        <v>10</v>
      </c>
      <c r="G459" s="831">
        <v>0</v>
      </c>
      <c r="H459" s="831"/>
      <c r="I459" s="831">
        <v>0</v>
      </c>
      <c r="J459" s="831">
        <v>23</v>
      </c>
      <c r="K459" s="831">
        <v>0</v>
      </c>
      <c r="L459" s="831"/>
      <c r="M459" s="831">
        <v>0</v>
      </c>
      <c r="N459" s="831">
        <v>20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576</v>
      </c>
      <c r="B460" s="822" t="s">
        <v>4796</v>
      </c>
      <c r="C460" s="822" t="s">
        <v>4570</v>
      </c>
      <c r="D460" s="822" t="s">
        <v>5153</v>
      </c>
      <c r="E460" s="822" t="s">
        <v>5154</v>
      </c>
      <c r="F460" s="831">
        <v>60</v>
      </c>
      <c r="G460" s="831">
        <v>0</v>
      </c>
      <c r="H460" s="831"/>
      <c r="I460" s="831">
        <v>0</v>
      </c>
      <c r="J460" s="831">
        <v>80</v>
      </c>
      <c r="K460" s="831">
        <v>0</v>
      </c>
      <c r="L460" s="831"/>
      <c r="M460" s="831">
        <v>0</v>
      </c>
      <c r="N460" s="831">
        <v>63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576</v>
      </c>
      <c r="B461" s="822" t="s">
        <v>4796</v>
      </c>
      <c r="C461" s="822" t="s">
        <v>4570</v>
      </c>
      <c r="D461" s="822" t="s">
        <v>5155</v>
      </c>
      <c r="E461" s="822" t="s">
        <v>5156</v>
      </c>
      <c r="F461" s="831">
        <v>13</v>
      </c>
      <c r="G461" s="831">
        <v>90532</v>
      </c>
      <c r="H461" s="831">
        <v>0.71963879747539783</v>
      </c>
      <c r="I461" s="831">
        <v>6964</v>
      </c>
      <c r="J461" s="831">
        <v>18</v>
      </c>
      <c r="K461" s="831">
        <v>125802</v>
      </c>
      <c r="L461" s="831">
        <v>1</v>
      </c>
      <c r="M461" s="831">
        <v>6989</v>
      </c>
      <c r="N461" s="831">
        <v>12</v>
      </c>
      <c r="O461" s="831">
        <v>84120</v>
      </c>
      <c r="P461" s="827">
        <v>0.66866981447035823</v>
      </c>
      <c r="Q461" s="832">
        <v>7010</v>
      </c>
    </row>
    <row r="462" spans="1:17" ht="14.45" customHeight="1" x14ac:dyDescent="0.2">
      <c r="A462" s="821" t="s">
        <v>576</v>
      </c>
      <c r="B462" s="822" t="s">
        <v>4796</v>
      </c>
      <c r="C462" s="822" t="s">
        <v>4570</v>
      </c>
      <c r="D462" s="822" t="s">
        <v>5157</v>
      </c>
      <c r="E462" s="822" t="s">
        <v>5158</v>
      </c>
      <c r="F462" s="831">
        <v>4</v>
      </c>
      <c r="G462" s="831">
        <v>0</v>
      </c>
      <c r="H462" s="831"/>
      <c r="I462" s="831">
        <v>0</v>
      </c>
      <c r="J462" s="831">
        <v>1</v>
      </c>
      <c r="K462" s="831">
        <v>0</v>
      </c>
      <c r="L462" s="831"/>
      <c r="M462" s="831">
        <v>0</v>
      </c>
      <c r="N462" s="831">
        <v>1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576</v>
      </c>
      <c r="B463" s="822" t="s">
        <v>4796</v>
      </c>
      <c r="C463" s="822" t="s">
        <v>4570</v>
      </c>
      <c r="D463" s="822" t="s">
        <v>4642</v>
      </c>
      <c r="E463" s="822" t="s">
        <v>4643</v>
      </c>
      <c r="F463" s="831">
        <v>375</v>
      </c>
      <c r="G463" s="831">
        <v>94500</v>
      </c>
      <c r="H463" s="831">
        <v>0.94191053345028308</v>
      </c>
      <c r="I463" s="831">
        <v>252</v>
      </c>
      <c r="J463" s="831">
        <v>395</v>
      </c>
      <c r="K463" s="831">
        <v>100328</v>
      </c>
      <c r="L463" s="831">
        <v>1</v>
      </c>
      <c r="M463" s="831">
        <v>253.99493670886076</v>
      </c>
      <c r="N463" s="831">
        <v>322</v>
      </c>
      <c r="O463" s="831">
        <v>82110</v>
      </c>
      <c r="P463" s="827">
        <v>0.8184155968423571</v>
      </c>
      <c r="Q463" s="832">
        <v>255</v>
      </c>
    </row>
    <row r="464" spans="1:17" ht="14.45" customHeight="1" x14ac:dyDescent="0.2">
      <c r="A464" s="821" t="s">
        <v>576</v>
      </c>
      <c r="B464" s="822" t="s">
        <v>4796</v>
      </c>
      <c r="C464" s="822" t="s">
        <v>4570</v>
      </c>
      <c r="D464" s="822" t="s">
        <v>5159</v>
      </c>
      <c r="E464" s="822" t="s">
        <v>5160</v>
      </c>
      <c r="F464" s="831">
        <v>17</v>
      </c>
      <c r="G464" s="831">
        <v>222513</v>
      </c>
      <c r="H464" s="831">
        <v>0.89207880304050802</v>
      </c>
      <c r="I464" s="831">
        <v>13089</v>
      </c>
      <c r="J464" s="831">
        <v>19</v>
      </c>
      <c r="K464" s="831">
        <v>249432</v>
      </c>
      <c r="L464" s="831">
        <v>1</v>
      </c>
      <c r="M464" s="831">
        <v>13128</v>
      </c>
      <c r="N464" s="831">
        <v>11</v>
      </c>
      <c r="O464" s="831">
        <v>144804</v>
      </c>
      <c r="P464" s="827">
        <v>0.58053497546425481</v>
      </c>
      <c r="Q464" s="832">
        <v>13164</v>
      </c>
    </row>
    <row r="465" spans="1:17" ht="14.45" customHeight="1" x14ac:dyDescent="0.2">
      <c r="A465" s="821" t="s">
        <v>576</v>
      </c>
      <c r="B465" s="822" t="s">
        <v>4796</v>
      </c>
      <c r="C465" s="822" t="s">
        <v>4570</v>
      </c>
      <c r="D465" s="822" t="s">
        <v>5161</v>
      </c>
      <c r="E465" s="822" t="s">
        <v>5162</v>
      </c>
      <c r="F465" s="831">
        <v>3</v>
      </c>
      <c r="G465" s="831">
        <v>0</v>
      </c>
      <c r="H465" s="831"/>
      <c r="I465" s="831">
        <v>0</v>
      </c>
      <c r="J465" s="831">
        <v>7</v>
      </c>
      <c r="K465" s="831">
        <v>0</v>
      </c>
      <c r="L465" s="831"/>
      <c r="M465" s="831">
        <v>0</v>
      </c>
      <c r="N465" s="831">
        <v>5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576</v>
      </c>
      <c r="B466" s="822" t="s">
        <v>4796</v>
      </c>
      <c r="C466" s="822" t="s">
        <v>4570</v>
      </c>
      <c r="D466" s="822" t="s">
        <v>5163</v>
      </c>
      <c r="E466" s="822" t="s">
        <v>5164</v>
      </c>
      <c r="F466" s="831">
        <v>213</v>
      </c>
      <c r="G466" s="831">
        <v>0</v>
      </c>
      <c r="H466" s="831"/>
      <c r="I466" s="831">
        <v>0</v>
      </c>
      <c r="J466" s="831">
        <v>233</v>
      </c>
      <c r="K466" s="831">
        <v>0</v>
      </c>
      <c r="L466" s="831"/>
      <c r="M466" s="831">
        <v>0</v>
      </c>
      <c r="N466" s="831">
        <v>191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576</v>
      </c>
      <c r="B467" s="822" t="s">
        <v>4796</v>
      </c>
      <c r="C467" s="822" t="s">
        <v>4570</v>
      </c>
      <c r="D467" s="822" t="s">
        <v>5165</v>
      </c>
      <c r="E467" s="822" t="s">
        <v>5166</v>
      </c>
      <c r="F467" s="831">
        <v>8</v>
      </c>
      <c r="G467" s="831">
        <v>0</v>
      </c>
      <c r="H467" s="831"/>
      <c r="I467" s="831">
        <v>0</v>
      </c>
      <c r="J467" s="831">
        <v>14</v>
      </c>
      <c r="K467" s="831">
        <v>0</v>
      </c>
      <c r="L467" s="831"/>
      <c r="M467" s="831">
        <v>0</v>
      </c>
      <c r="N467" s="831">
        <v>8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576</v>
      </c>
      <c r="B468" s="822" t="s">
        <v>4796</v>
      </c>
      <c r="C468" s="822" t="s">
        <v>4570</v>
      </c>
      <c r="D468" s="822" t="s">
        <v>5167</v>
      </c>
      <c r="E468" s="822" t="s">
        <v>5168</v>
      </c>
      <c r="F468" s="831">
        <v>1</v>
      </c>
      <c r="G468" s="831">
        <v>6356</v>
      </c>
      <c r="H468" s="831">
        <v>0.9940569283703472</v>
      </c>
      <c r="I468" s="831">
        <v>6356</v>
      </c>
      <c r="J468" s="831">
        <v>1</v>
      </c>
      <c r="K468" s="831">
        <v>6394</v>
      </c>
      <c r="L468" s="831">
        <v>1</v>
      </c>
      <c r="M468" s="831">
        <v>6394</v>
      </c>
      <c r="N468" s="831"/>
      <c r="O468" s="831"/>
      <c r="P468" s="827"/>
      <c r="Q468" s="832"/>
    </row>
    <row r="469" spans="1:17" ht="14.45" customHeight="1" x14ac:dyDescent="0.2">
      <c r="A469" s="821" t="s">
        <v>576</v>
      </c>
      <c r="B469" s="822" t="s">
        <v>4796</v>
      </c>
      <c r="C469" s="822" t="s">
        <v>4570</v>
      </c>
      <c r="D469" s="822" t="s">
        <v>5169</v>
      </c>
      <c r="E469" s="822" t="s">
        <v>5170</v>
      </c>
      <c r="F469" s="831"/>
      <c r="G469" s="831"/>
      <c r="H469" s="831"/>
      <c r="I469" s="831"/>
      <c r="J469" s="831">
        <v>1</v>
      </c>
      <c r="K469" s="831">
        <v>0</v>
      </c>
      <c r="L469" s="831"/>
      <c r="M469" s="831">
        <v>0</v>
      </c>
      <c r="N469" s="831">
        <v>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576</v>
      </c>
      <c r="B470" s="822" t="s">
        <v>4796</v>
      </c>
      <c r="C470" s="822" t="s">
        <v>4570</v>
      </c>
      <c r="D470" s="822" t="s">
        <v>5171</v>
      </c>
      <c r="E470" s="822" t="s">
        <v>5172</v>
      </c>
      <c r="F470" s="831">
        <v>3</v>
      </c>
      <c r="G470" s="831">
        <v>0</v>
      </c>
      <c r="H470" s="831"/>
      <c r="I470" s="831">
        <v>0</v>
      </c>
      <c r="J470" s="831">
        <v>8</v>
      </c>
      <c r="K470" s="831">
        <v>0</v>
      </c>
      <c r="L470" s="831"/>
      <c r="M470" s="831">
        <v>0</v>
      </c>
      <c r="N470" s="831">
        <v>4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576</v>
      </c>
      <c r="B471" s="822" t="s">
        <v>4796</v>
      </c>
      <c r="C471" s="822" t="s">
        <v>4570</v>
      </c>
      <c r="D471" s="822" t="s">
        <v>5173</v>
      </c>
      <c r="E471" s="822" t="s">
        <v>5174</v>
      </c>
      <c r="F471" s="831">
        <v>7</v>
      </c>
      <c r="G471" s="831">
        <v>0</v>
      </c>
      <c r="H471" s="831"/>
      <c r="I471" s="831">
        <v>0</v>
      </c>
      <c r="J471" s="831">
        <v>10</v>
      </c>
      <c r="K471" s="831">
        <v>0</v>
      </c>
      <c r="L471" s="831"/>
      <c r="M471" s="831">
        <v>0</v>
      </c>
      <c r="N471" s="831">
        <v>2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576</v>
      </c>
      <c r="B472" s="822" t="s">
        <v>4796</v>
      </c>
      <c r="C472" s="822" t="s">
        <v>4570</v>
      </c>
      <c r="D472" s="822" t="s">
        <v>5175</v>
      </c>
      <c r="E472" s="822" t="s">
        <v>5176</v>
      </c>
      <c r="F472" s="831">
        <v>2</v>
      </c>
      <c r="G472" s="831">
        <v>0</v>
      </c>
      <c r="H472" s="831"/>
      <c r="I472" s="831">
        <v>0</v>
      </c>
      <c r="J472" s="831">
        <v>2</v>
      </c>
      <c r="K472" s="831">
        <v>0</v>
      </c>
      <c r="L472" s="831"/>
      <c r="M472" s="831">
        <v>0</v>
      </c>
      <c r="N472" s="831">
        <v>2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576</v>
      </c>
      <c r="B473" s="822" t="s">
        <v>4796</v>
      </c>
      <c r="C473" s="822" t="s">
        <v>4570</v>
      </c>
      <c r="D473" s="822" t="s">
        <v>5177</v>
      </c>
      <c r="E473" s="822" t="s">
        <v>5084</v>
      </c>
      <c r="F473" s="831"/>
      <c r="G473" s="831"/>
      <c r="H473" s="831"/>
      <c r="I473" s="831"/>
      <c r="J473" s="831">
        <v>1</v>
      </c>
      <c r="K473" s="831">
        <v>0</v>
      </c>
      <c r="L473" s="831"/>
      <c r="M473" s="831">
        <v>0</v>
      </c>
      <c r="N473" s="831">
        <v>1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576</v>
      </c>
      <c r="B474" s="822" t="s">
        <v>4796</v>
      </c>
      <c r="C474" s="822" t="s">
        <v>4570</v>
      </c>
      <c r="D474" s="822" t="s">
        <v>5178</v>
      </c>
      <c r="E474" s="822" t="s">
        <v>5179</v>
      </c>
      <c r="F474" s="831">
        <v>66</v>
      </c>
      <c r="G474" s="831">
        <v>0</v>
      </c>
      <c r="H474" s="831"/>
      <c r="I474" s="831">
        <v>0</v>
      </c>
      <c r="J474" s="831">
        <v>56</v>
      </c>
      <c r="K474" s="831">
        <v>0</v>
      </c>
      <c r="L474" s="831"/>
      <c r="M474" s="831">
        <v>0</v>
      </c>
      <c r="N474" s="831">
        <v>46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576</v>
      </c>
      <c r="B475" s="822" t="s">
        <v>4796</v>
      </c>
      <c r="C475" s="822" t="s">
        <v>4570</v>
      </c>
      <c r="D475" s="822" t="s">
        <v>5180</v>
      </c>
      <c r="E475" s="822" t="s">
        <v>5181</v>
      </c>
      <c r="F475" s="831">
        <v>9</v>
      </c>
      <c r="G475" s="831">
        <v>0</v>
      </c>
      <c r="H475" s="831"/>
      <c r="I475" s="831">
        <v>0</v>
      </c>
      <c r="J475" s="831">
        <v>11</v>
      </c>
      <c r="K475" s="831">
        <v>0</v>
      </c>
      <c r="L475" s="831"/>
      <c r="M475" s="831">
        <v>0</v>
      </c>
      <c r="N475" s="831">
        <v>10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576</v>
      </c>
      <c r="B476" s="822" t="s">
        <v>4796</v>
      </c>
      <c r="C476" s="822" t="s">
        <v>4570</v>
      </c>
      <c r="D476" s="822" t="s">
        <v>5182</v>
      </c>
      <c r="E476" s="822" t="s">
        <v>5179</v>
      </c>
      <c r="F476" s="831">
        <v>47</v>
      </c>
      <c r="G476" s="831">
        <v>0</v>
      </c>
      <c r="H476" s="831"/>
      <c r="I476" s="831">
        <v>0</v>
      </c>
      <c r="J476" s="831">
        <v>53</v>
      </c>
      <c r="K476" s="831">
        <v>0</v>
      </c>
      <c r="L476" s="831"/>
      <c r="M476" s="831">
        <v>0</v>
      </c>
      <c r="N476" s="831">
        <v>36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576</v>
      </c>
      <c r="B477" s="822" t="s">
        <v>4796</v>
      </c>
      <c r="C477" s="822" t="s">
        <v>4570</v>
      </c>
      <c r="D477" s="822" t="s">
        <v>5183</v>
      </c>
      <c r="E477" s="822" t="s">
        <v>5184</v>
      </c>
      <c r="F477" s="831">
        <v>12</v>
      </c>
      <c r="G477" s="831">
        <v>0</v>
      </c>
      <c r="H477" s="831"/>
      <c r="I477" s="831">
        <v>0</v>
      </c>
      <c r="J477" s="831">
        <v>15</v>
      </c>
      <c r="K477" s="831">
        <v>0</v>
      </c>
      <c r="L477" s="831"/>
      <c r="M477" s="831">
        <v>0</v>
      </c>
      <c r="N477" s="831">
        <v>11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576</v>
      </c>
      <c r="B478" s="822" t="s">
        <v>4796</v>
      </c>
      <c r="C478" s="822" t="s">
        <v>4570</v>
      </c>
      <c r="D478" s="822" t="s">
        <v>5185</v>
      </c>
      <c r="E478" s="822" t="s">
        <v>5186</v>
      </c>
      <c r="F478" s="831">
        <v>2</v>
      </c>
      <c r="G478" s="831">
        <v>0</v>
      </c>
      <c r="H478" s="831"/>
      <c r="I478" s="831">
        <v>0</v>
      </c>
      <c r="J478" s="831">
        <v>5</v>
      </c>
      <c r="K478" s="831">
        <v>0</v>
      </c>
      <c r="L478" s="831"/>
      <c r="M478" s="831">
        <v>0</v>
      </c>
      <c r="N478" s="831">
        <v>3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576</v>
      </c>
      <c r="B479" s="822" t="s">
        <v>4796</v>
      </c>
      <c r="C479" s="822" t="s">
        <v>4570</v>
      </c>
      <c r="D479" s="822" t="s">
        <v>5187</v>
      </c>
      <c r="E479" s="822" t="s">
        <v>5188</v>
      </c>
      <c r="F479" s="831">
        <v>11</v>
      </c>
      <c r="G479" s="831">
        <v>541453</v>
      </c>
      <c r="H479" s="831">
        <v>0.99752761171344617</v>
      </c>
      <c r="I479" s="831">
        <v>49223</v>
      </c>
      <c r="J479" s="831">
        <v>11</v>
      </c>
      <c r="K479" s="831">
        <v>542795</v>
      </c>
      <c r="L479" s="831">
        <v>1</v>
      </c>
      <c r="M479" s="831">
        <v>49345</v>
      </c>
      <c r="N479" s="831">
        <v>7</v>
      </c>
      <c r="O479" s="831">
        <v>346171</v>
      </c>
      <c r="P479" s="827">
        <v>0.63775642738050276</v>
      </c>
      <c r="Q479" s="832">
        <v>49453</v>
      </c>
    </row>
    <row r="480" spans="1:17" ht="14.45" customHeight="1" x14ac:dyDescent="0.2">
      <c r="A480" s="821" t="s">
        <v>576</v>
      </c>
      <c r="B480" s="822" t="s">
        <v>4796</v>
      </c>
      <c r="C480" s="822" t="s">
        <v>4570</v>
      </c>
      <c r="D480" s="822" t="s">
        <v>5189</v>
      </c>
      <c r="E480" s="822" t="s">
        <v>5190</v>
      </c>
      <c r="F480" s="831">
        <v>2</v>
      </c>
      <c r="G480" s="831">
        <v>0</v>
      </c>
      <c r="H480" s="831"/>
      <c r="I480" s="831">
        <v>0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576</v>
      </c>
      <c r="B481" s="822" t="s">
        <v>4796</v>
      </c>
      <c r="C481" s="822" t="s">
        <v>4570</v>
      </c>
      <c r="D481" s="822" t="s">
        <v>5191</v>
      </c>
      <c r="E481" s="822" t="s">
        <v>5192</v>
      </c>
      <c r="F481" s="831">
        <v>9</v>
      </c>
      <c r="G481" s="831">
        <v>0</v>
      </c>
      <c r="H481" s="831"/>
      <c r="I481" s="831">
        <v>0</v>
      </c>
      <c r="J481" s="831">
        <v>12</v>
      </c>
      <c r="K481" s="831">
        <v>0</v>
      </c>
      <c r="L481" s="831"/>
      <c r="M481" s="831">
        <v>0</v>
      </c>
      <c r="N481" s="831">
        <v>8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576</v>
      </c>
      <c r="B482" s="822" t="s">
        <v>4796</v>
      </c>
      <c r="C482" s="822" t="s">
        <v>4570</v>
      </c>
      <c r="D482" s="822" t="s">
        <v>5193</v>
      </c>
      <c r="E482" s="822" t="s">
        <v>5136</v>
      </c>
      <c r="F482" s="831">
        <v>1</v>
      </c>
      <c r="G482" s="831">
        <v>62299</v>
      </c>
      <c r="H482" s="831">
        <v>0.49885493738189041</v>
      </c>
      <c r="I482" s="831">
        <v>62299</v>
      </c>
      <c r="J482" s="831">
        <v>2</v>
      </c>
      <c r="K482" s="831">
        <v>124884</v>
      </c>
      <c r="L482" s="831">
        <v>1</v>
      </c>
      <c r="M482" s="831">
        <v>62442</v>
      </c>
      <c r="N482" s="831">
        <v>1</v>
      </c>
      <c r="O482" s="831">
        <v>62568</v>
      </c>
      <c r="P482" s="827">
        <v>0.50100893629287979</v>
      </c>
      <c r="Q482" s="832">
        <v>62568</v>
      </c>
    </row>
    <row r="483" spans="1:17" ht="14.45" customHeight="1" x14ac:dyDescent="0.2">
      <c r="A483" s="821" t="s">
        <v>576</v>
      </c>
      <c r="B483" s="822" t="s">
        <v>4796</v>
      </c>
      <c r="C483" s="822" t="s">
        <v>4570</v>
      </c>
      <c r="D483" s="822" t="s">
        <v>5194</v>
      </c>
      <c r="E483" s="822" t="s">
        <v>5102</v>
      </c>
      <c r="F483" s="831">
        <v>4</v>
      </c>
      <c r="G483" s="831">
        <v>0</v>
      </c>
      <c r="H483" s="831"/>
      <c r="I483" s="831">
        <v>0</v>
      </c>
      <c r="J483" s="831">
        <v>1</v>
      </c>
      <c r="K483" s="831">
        <v>0</v>
      </c>
      <c r="L483" s="831"/>
      <c r="M483" s="831">
        <v>0</v>
      </c>
      <c r="N483" s="831">
        <v>2</v>
      </c>
      <c r="O483" s="831">
        <v>0</v>
      </c>
      <c r="P483" s="827"/>
      <c r="Q483" s="832">
        <v>0</v>
      </c>
    </row>
    <row r="484" spans="1:17" ht="14.45" customHeight="1" x14ac:dyDescent="0.2">
      <c r="A484" s="821" t="s">
        <v>576</v>
      </c>
      <c r="B484" s="822" t="s">
        <v>4796</v>
      </c>
      <c r="C484" s="822" t="s">
        <v>4570</v>
      </c>
      <c r="D484" s="822" t="s">
        <v>5195</v>
      </c>
      <c r="E484" s="822" t="s">
        <v>5196</v>
      </c>
      <c r="F484" s="831">
        <v>1</v>
      </c>
      <c r="G484" s="831">
        <v>0</v>
      </c>
      <c r="H484" s="831"/>
      <c r="I484" s="831">
        <v>0</v>
      </c>
      <c r="J484" s="831">
        <v>2</v>
      </c>
      <c r="K484" s="831">
        <v>0</v>
      </c>
      <c r="L484" s="831"/>
      <c r="M484" s="831">
        <v>0</v>
      </c>
      <c r="N484" s="831">
        <v>1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576</v>
      </c>
      <c r="B485" s="822" t="s">
        <v>4796</v>
      </c>
      <c r="C485" s="822" t="s">
        <v>4570</v>
      </c>
      <c r="D485" s="822" t="s">
        <v>5197</v>
      </c>
      <c r="E485" s="822" t="s">
        <v>5198</v>
      </c>
      <c r="F485" s="831">
        <v>1</v>
      </c>
      <c r="G485" s="831">
        <v>0</v>
      </c>
      <c r="H485" s="831"/>
      <c r="I485" s="831">
        <v>0</v>
      </c>
      <c r="J485" s="831"/>
      <c r="K485" s="831"/>
      <c r="L485" s="831"/>
      <c r="M485" s="831"/>
      <c r="N485" s="831">
        <v>3</v>
      </c>
      <c r="O485" s="831">
        <v>0</v>
      </c>
      <c r="P485" s="827"/>
      <c r="Q485" s="832">
        <v>0</v>
      </c>
    </row>
    <row r="486" spans="1:17" ht="14.45" customHeight="1" x14ac:dyDescent="0.2">
      <c r="A486" s="821" t="s">
        <v>576</v>
      </c>
      <c r="B486" s="822" t="s">
        <v>4796</v>
      </c>
      <c r="C486" s="822" t="s">
        <v>4570</v>
      </c>
      <c r="D486" s="822" t="s">
        <v>5199</v>
      </c>
      <c r="E486" s="822" t="s">
        <v>5098</v>
      </c>
      <c r="F486" s="831">
        <v>1</v>
      </c>
      <c r="G486" s="831">
        <v>0</v>
      </c>
      <c r="H486" s="831"/>
      <c r="I486" s="831">
        <v>0</v>
      </c>
      <c r="J486" s="831">
        <v>2</v>
      </c>
      <c r="K486" s="831">
        <v>0</v>
      </c>
      <c r="L486" s="831"/>
      <c r="M486" s="831">
        <v>0</v>
      </c>
      <c r="N486" s="831">
        <v>1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576</v>
      </c>
      <c r="B487" s="822" t="s">
        <v>4796</v>
      </c>
      <c r="C487" s="822" t="s">
        <v>4570</v>
      </c>
      <c r="D487" s="822" t="s">
        <v>5200</v>
      </c>
      <c r="E487" s="822" t="s">
        <v>5201</v>
      </c>
      <c r="F487" s="831"/>
      <c r="G487" s="831"/>
      <c r="H487" s="831"/>
      <c r="I487" s="831"/>
      <c r="J487" s="831">
        <v>2</v>
      </c>
      <c r="K487" s="831">
        <v>0</v>
      </c>
      <c r="L487" s="831"/>
      <c r="M487" s="831">
        <v>0</v>
      </c>
      <c r="N487" s="831"/>
      <c r="O487" s="831"/>
      <c r="P487" s="827"/>
      <c r="Q487" s="832"/>
    </row>
    <row r="488" spans="1:17" ht="14.45" customHeight="1" x14ac:dyDescent="0.2">
      <c r="A488" s="821" t="s">
        <v>576</v>
      </c>
      <c r="B488" s="822" t="s">
        <v>4796</v>
      </c>
      <c r="C488" s="822" t="s">
        <v>4570</v>
      </c>
      <c r="D488" s="822" t="s">
        <v>5202</v>
      </c>
      <c r="E488" s="822" t="s">
        <v>5203</v>
      </c>
      <c r="F488" s="831">
        <v>3</v>
      </c>
      <c r="G488" s="831">
        <v>0</v>
      </c>
      <c r="H488" s="831"/>
      <c r="I488" s="831">
        <v>0</v>
      </c>
      <c r="J488" s="831">
        <v>9</v>
      </c>
      <c r="K488" s="831">
        <v>0</v>
      </c>
      <c r="L488" s="831"/>
      <c r="M488" s="831">
        <v>0</v>
      </c>
      <c r="N488" s="831">
        <v>11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576</v>
      </c>
      <c r="B489" s="822" t="s">
        <v>4796</v>
      </c>
      <c r="C489" s="822" t="s">
        <v>4570</v>
      </c>
      <c r="D489" s="822" t="s">
        <v>5204</v>
      </c>
      <c r="E489" s="822" t="s">
        <v>5203</v>
      </c>
      <c r="F489" s="831">
        <v>3</v>
      </c>
      <c r="G489" s="831">
        <v>0</v>
      </c>
      <c r="H489" s="831"/>
      <c r="I489" s="831">
        <v>0</v>
      </c>
      <c r="J489" s="831">
        <v>1</v>
      </c>
      <c r="K489" s="831">
        <v>0</v>
      </c>
      <c r="L489" s="831"/>
      <c r="M489" s="831">
        <v>0</v>
      </c>
      <c r="N489" s="831">
        <v>11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576</v>
      </c>
      <c r="B490" s="822" t="s">
        <v>4796</v>
      </c>
      <c r="C490" s="822" t="s">
        <v>4570</v>
      </c>
      <c r="D490" s="822" t="s">
        <v>5205</v>
      </c>
      <c r="E490" s="822" t="s">
        <v>5206</v>
      </c>
      <c r="F490" s="831">
        <v>2</v>
      </c>
      <c r="G490" s="831">
        <v>0</v>
      </c>
      <c r="H490" s="831"/>
      <c r="I490" s="831">
        <v>0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576</v>
      </c>
      <c r="B491" s="822" t="s">
        <v>4796</v>
      </c>
      <c r="C491" s="822" t="s">
        <v>4570</v>
      </c>
      <c r="D491" s="822" t="s">
        <v>5207</v>
      </c>
      <c r="E491" s="822" t="s">
        <v>5208</v>
      </c>
      <c r="F491" s="831">
        <v>3</v>
      </c>
      <c r="G491" s="831">
        <v>0</v>
      </c>
      <c r="H491" s="831"/>
      <c r="I491" s="831">
        <v>0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576</v>
      </c>
      <c r="B492" s="822" t="s">
        <v>4796</v>
      </c>
      <c r="C492" s="822" t="s">
        <v>4570</v>
      </c>
      <c r="D492" s="822" t="s">
        <v>5209</v>
      </c>
      <c r="E492" s="822" t="s">
        <v>5210</v>
      </c>
      <c r="F492" s="831"/>
      <c r="G492" s="831"/>
      <c r="H492" s="831"/>
      <c r="I492" s="831"/>
      <c r="J492" s="831">
        <v>1</v>
      </c>
      <c r="K492" s="831">
        <v>0</v>
      </c>
      <c r="L492" s="831"/>
      <c r="M492" s="831">
        <v>0</v>
      </c>
      <c r="N492" s="831"/>
      <c r="O492" s="831"/>
      <c r="P492" s="827"/>
      <c r="Q492" s="832"/>
    </row>
    <row r="493" spans="1:17" ht="14.45" customHeight="1" x14ac:dyDescent="0.2">
      <c r="A493" s="821" t="s">
        <v>576</v>
      </c>
      <c r="B493" s="822" t="s">
        <v>4796</v>
      </c>
      <c r="C493" s="822" t="s">
        <v>4570</v>
      </c>
      <c r="D493" s="822" t="s">
        <v>5211</v>
      </c>
      <c r="E493" s="822" t="s">
        <v>5212</v>
      </c>
      <c r="F493" s="831">
        <v>2</v>
      </c>
      <c r="G493" s="831">
        <v>0</v>
      </c>
      <c r="H493" s="831"/>
      <c r="I493" s="831">
        <v>0</v>
      </c>
      <c r="J493" s="831">
        <v>4</v>
      </c>
      <c r="K493" s="831">
        <v>0</v>
      </c>
      <c r="L493" s="831"/>
      <c r="M493" s="831">
        <v>0</v>
      </c>
      <c r="N493" s="831">
        <v>2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576</v>
      </c>
      <c r="B494" s="822" t="s">
        <v>4796</v>
      </c>
      <c r="C494" s="822" t="s">
        <v>4570</v>
      </c>
      <c r="D494" s="822" t="s">
        <v>5213</v>
      </c>
      <c r="E494" s="822" t="s">
        <v>5214</v>
      </c>
      <c r="F494" s="831">
        <v>1</v>
      </c>
      <c r="G494" s="831">
        <v>0</v>
      </c>
      <c r="H494" s="831"/>
      <c r="I494" s="831">
        <v>0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576</v>
      </c>
      <c r="B495" s="822" t="s">
        <v>4796</v>
      </c>
      <c r="C495" s="822" t="s">
        <v>4570</v>
      </c>
      <c r="D495" s="822" t="s">
        <v>5215</v>
      </c>
      <c r="E495" s="822" t="s">
        <v>5216</v>
      </c>
      <c r="F495" s="831"/>
      <c r="G495" s="831"/>
      <c r="H495" s="831"/>
      <c r="I495" s="831"/>
      <c r="J495" s="831">
        <v>1</v>
      </c>
      <c r="K495" s="831">
        <v>0</v>
      </c>
      <c r="L495" s="831"/>
      <c r="M495" s="831">
        <v>0</v>
      </c>
      <c r="N495" s="831"/>
      <c r="O495" s="831"/>
      <c r="P495" s="827"/>
      <c r="Q495" s="832"/>
    </row>
    <row r="496" spans="1:17" ht="14.45" customHeight="1" x14ac:dyDescent="0.2">
      <c r="A496" s="821" t="s">
        <v>576</v>
      </c>
      <c r="B496" s="822" t="s">
        <v>4796</v>
      </c>
      <c r="C496" s="822" t="s">
        <v>4570</v>
      </c>
      <c r="D496" s="822" t="s">
        <v>5217</v>
      </c>
      <c r="E496" s="822" t="s">
        <v>5218</v>
      </c>
      <c r="F496" s="831"/>
      <c r="G496" s="831"/>
      <c r="H496" s="831"/>
      <c r="I496" s="831"/>
      <c r="J496" s="831">
        <v>2</v>
      </c>
      <c r="K496" s="831">
        <v>0</v>
      </c>
      <c r="L496" s="831"/>
      <c r="M496" s="831">
        <v>0</v>
      </c>
      <c r="N496" s="831"/>
      <c r="O496" s="831"/>
      <c r="P496" s="827"/>
      <c r="Q496" s="832"/>
    </row>
    <row r="497" spans="1:17" ht="14.45" customHeight="1" x14ac:dyDescent="0.2">
      <c r="A497" s="821" t="s">
        <v>576</v>
      </c>
      <c r="B497" s="822" t="s">
        <v>4796</v>
      </c>
      <c r="C497" s="822" t="s">
        <v>4570</v>
      </c>
      <c r="D497" s="822" t="s">
        <v>5219</v>
      </c>
      <c r="E497" s="822" t="s">
        <v>5220</v>
      </c>
      <c r="F497" s="831">
        <v>9</v>
      </c>
      <c r="G497" s="831">
        <v>0</v>
      </c>
      <c r="H497" s="831"/>
      <c r="I497" s="831">
        <v>0</v>
      </c>
      <c r="J497" s="831">
        <v>3</v>
      </c>
      <c r="K497" s="831">
        <v>0</v>
      </c>
      <c r="L497" s="831"/>
      <c r="M497" s="831">
        <v>0</v>
      </c>
      <c r="N497" s="831">
        <v>2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576</v>
      </c>
      <c r="B498" s="822" t="s">
        <v>4796</v>
      </c>
      <c r="C498" s="822" t="s">
        <v>4570</v>
      </c>
      <c r="D498" s="822" t="s">
        <v>5221</v>
      </c>
      <c r="E498" s="822" t="s">
        <v>5222</v>
      </c>
      <c r="F498" s="831"/>
      <c r="G498" s="831"/>
      <c r="H498" s="831"/>
      <c r="I498" s="831"/>
      <c r="J498" s="831">
        <v>3</v>
      </c>
      <c r="K498" s="831">
        <v>0</v>
      </c>
      <c r="L498" s="831"/>
      <c r="M498" s="831">
        <v>0</v>
      </c>
      <c r="N498" s="831">
        <v>1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576</v>
      </c>
      <c r="B499" s="822" t="s">
        <v>4796</v>
      </c>
      <c r="C499" s="822" t="s">
        <v>4570</v>
      </c>
      <c r="D499" s="822" t="s">
        <v>5223</v>
      </c>
      <c r="E499" s="822" t="s">
        <v>5224</v>
      </c>
      <c r="F499" s="831">
        <v>1</v>
      </c>
      <c r="G499" s="831">
        <v>0</v>
      </c>
      <c r="H499" s="831"/>
      <c r="I499" s="831">
        <v>0</v>
      </c>
      <c r="J499" s="831">
        <v>1</v>
      </c>
      <c r="K499" s="831">
        <v>0</v>
      </c>
      <c r="L499" s="831"/>
      <c r="M499" s="831">
        <v>0</v>
      </c>
      <c r="N499" s="831">
        <v>1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576</v>
      </c>
      <c r="B500" s="822" t="s">
        <v>4796</v>
      </c>
      <c r="C500" s="822" t="s">
        <v>4570</v>
      </c>
      <c r="D500" s="822" t="s">
        <v>5225</v>
      </c>
      <c r="E500" s="822" t="s">
        <v>5226</v>
      </c>
      <c r="F500" s="831">
        <v>1</v>
      </c>
      <c r="G500" s="831">
        <v>0</v>
      </c>
      <c r="H500" s="831"/>
      <c r="I500" s="831">
        <v>0</v>
      </c>
      <c r="J500" s="831">
        <v>1</v>
      </c>
      <c r="K500" s="831">
        <v>0</v>
      </c>
      <c r="L500" s="831"/>
      <c r="M500" s="831">
        <v>0</v>
      </c>
      <c r="N500" s="831">
        <v>1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576</v>
      </c>
      <c r="B501" s="822" t="s">
        <v>4796</v>
      </c>
      <c r="C501" s="822" t="s">
        <v>4570</v>
      </c>
      <c r="D501" s="822" t="s">
        <v>5227</v>
      </c>
      <c r="E501" s="822" t="s">
        <v>5228</v>
      </c>
      <c r="F501" s="831">
        <v>2</v>
      </c>
      <c r="G501" s="831">
        <v>0</v>
      </c>
      <c r="H501" s="831"/>
      <c r="I501" s="831">
        <v>0</v>
      </c>
      <c r="J501" s="831">
        <v>1</v>
      </c>
      <c r="K501" s="831">
        <v>0</v>
      </c>
      <c r="L501" s="831"/>
      <c r="M501" s="831">
        <v>0</v>
      </c>
      <c r="N501" s="831"/>
      <c r="O501" s="831"/>
      <c r="P501" s="827"/>
      <c r="Q501" s="832"/>
    </row>
    <row r="502" spans="1:17" ht="14.45" customHeight="1" x14ac:dyDescent="0.2">
      <c r="A502" s="821" t="s">
        <v>576</v>
      </c>
      <c r="B502" s="822" t="s">
        <v>4796</v>
      </c>
      <c r="C502" s="822" t="s">
        <v>4570</v>
      </c>
      <c r="D502" s="822" t="s">
        <v>5229</v>
      </c>
      <c r="E502" s="822" t="s">
        <v>5230</v>
      </c>
      <c r="F502" s="831">
        <v>1</v>
      </c>
      <c r="G502" s="831">
        <v>0</v>
      </c>
      <c r="H502" s="831"/>
      <c r="I502" s="831">
        <v>0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576</v>
      </c>
      <c r="B503" s="822" t="s">
        <v>4796</v>
      </c>
      <c r="C503" s="822" t="s">
        <v>4570</v>
      </c>
      <c r="D503" s="822" t="s">
        <v>5231</v>
      </c>
      <c r="E503" s="822" t="s">
        <v>5232</v>
      </c>
      <c r="F503" s="831">
        <v>1</v>
      </c>
      <c r="G503" s="831">
        <v>0</v>
      </c>
      <c r="H503" s="831"/>
      <c r="I503" s="831">
        <v>0</v>
      </c>
      <c r="J503" s="831">
        <v>1</v>
      </c>
      <c r="K503" s="831">
        <v>0</v>
      </c>
      <c r="L503" s="831"/>
      <c r="M503" s="831">
        <v>0</v>
      </c>
      <c r="N503" s="831"/>
      <c r="O503" s="831"/>
      <c r="P503" s="827"/>
      <c r="Q503" s="832"/>
    </row>
    <row r="504" spans="1:17" ht="14.45" customHeight="1" x14ac:dyDescent="0.2">
      <c r="A504" s="821" t="s">
        <v>576</v>
      </c>
      <c r="B504" s="822" t="s">
        <v>4796</v>
      </c>
      <c r="C504" s="822" t="s">
        <v>4570</v>
      </c>
      <c r="D504" s="822" t="s">
        <v>5233</v>
      </c>
      <c r="E504" s="822" t="s">
        <v>5234</v>
      </c>
      <c r="F504" s="831"/>
      <c r="G504" s="831"/>
      <c r="H504" s="831"/>
      <c r="I504" s="831"/>
      <c r="J504" s="831">
        <v>1</v>
      </c>
      <c r="K504" s="831">
        <v>0</v>
      </c>
      <c r="L504" s="831"/>
      <c r="M504" s="831">
        <v>0</v>
      </c>
      <c r="N504" s="831"/>
      <c r="O504" s="831"/>
      <c r="P504" s="827"/>
      <c r="Q504" s="832"/>
    </row>
    <row r="505" spans="1:17" ht="14.45" customHeight="1" x14ac:dyDescent="0.2">
      <c r="A505" s="821" t="s">
        <v>576</v>
      </c>
      <c r="B505" s="822" t="s">
        <v>4796</v>
      </c>
      <c r="C505" s="822" t="s">
        <v>4570</v>
      </c>
      <c r="D505" s="822" t="s">
        <v>5235</v>
      </c>
      <c r="E505" s="822" t="s">
        <v>5236</v>
      </c>
      <c r="F505" s="831">
        <v>2</v>
      </c>
      <c r="G505" s="831">
        <v>0</v>
      </c>
      <c r="H505" s="831"/>
      <c r="I505" s="831">
        <v>0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576</v>
      </c>
      <c r="B506" s="822" t="s">
        <v>4796</v>
      </c>
      <c r="C506" s="822" t="s">
        <v>4570</v>
      </c>
      <c r="D506" s="822" t="s">
        <v>5237</v>
      </c>
      <c r="E506" s="822" t="s">
        <v>5238</v>
      </c>
      <c r="F506" s="831"/>
      <c r="G506" s="831"/>
      <c r="H506" s="831"/>
      <c r="I506" s="831"/>
      <c r="J506" s="831">
        <v>1</v>
      </c>
      <c r="K506" s="831">
        <v>0</v>
      </c>
      <c r="L506" s="831"/>
      <c r="M506" s="831">
        <v>0</v>
      </c>
      <c r="N506" s="831"/>
      <c r="O506" s="831"/>
      <c r="P506" s="827"/>
      <c r="Q506" s="832"/>
    </row>
    <row r="507" spans="1:17" ht="14.45" customHeight="1" x14ac:dyDescent="0.2">
      <c r="A507" s="821" t="s">
        <v>576</v>
      </c>
      <c r="B507" s="822" t="s">
        <v>4796</v>
      </c>
      <c r="C507" s="822" t="s">
        <v>4570</v>
      </c>
      <c r="D507" s="822" t="s">
        <v>5239</v>
      </c>
      <c r="E507" s="822" t="s">
        <v>5240</v>
      </c>
      <c r="F507" s="831">
        <v>5</v>
      </c>
      <c r="G507" s="831">
        <v>38070</v>
      </c>
      <c r="H507" s="831">
        <v>0.62263873215249499</v>
      </c>
      <c r="I507" s="831">
        <v>7614</v>
      </c>
      <c r="J507" s="831">
        <v>8</v>
      </c>
      <c r="K507" s="831">
        <v>61143</v>
      </c>
      <c r="L507" s="831">
        <v>1</v>
      </c>
      <c r="M507" s="831">
        <v>7642.875</v>
      </c>
      <c r="N507" s="831">
        <v>4</v>
      </c>
      <c r="O507" s="831">
        <v>30704</v>
      </c>
      <c r="P507" s="827">
        <v>0.502167051011563</v>
      </c>
      <c r="Q507" s="832">
        <v>7676</v>
      </c>
    </row>
    <row r="508" spans="1:17" ht="14.45" customHeight="1" x14ac:dyDescent="0.2">
      <c r="A508" s="821" t="s">
        <v>576</v>
      </c>
      <c r="B508" s="822" t="s">
        <v>4796</v>
      </c>
      <c r="C508" s="822" t="s">
        <v>4570</v>
      </c>
      <c r="D508" s="822" t="s">
        <v>5241</v>
      </c>
      <c r="E508" s="822" t="s">
        <v>5242</v>
      </c>
      <c r="F508" s="831"/>
      <c r="G508" s="831"/>
      <c r="H508" s="831"/>
      <c r="I508" s="831"/>
      <c r="J508" s="831">
        <v>1</v>
      </c>
      <c r="K508" s="831">
        <v>0</v>
      </c>
      <c r="L508" s="831"/>
      <c r="M508" s="831">
        <v>0</v>
      </c>
      <c r="N508" s="831"/>
      <c r="O508" s="831"/>
      <c r="P508" s="827"/>
      <c r="Q508" s="832"/>
    </row>
    <row r="509" spans="1:17" ht="14.45" customHeight="1" x14ac:dyDescent="0.2">
      <c r="A509" s="821" t="s">
        <v>576</v>
      </c>
      <c r="B509" s="822" t="s">
        <v>4796</v>
      </c>
      <c r="C509" s="822" t="s">
        <v>4570</v>
      </c>
      <c r="D509" s="822" t="s">
        <v>5243</v>
      </c>
      <c r="E509" s="822" t="s">
        <v>5244</v>
      </c>
      <c r="F509" s="831">
        <v>1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576</v>
      </c>
      <c r="B510" s="822" t="s">
        <v>4796</v>
      </c>
      <c r="C510" s="822" t="s">
        <v>4570</v>
      </c>
      <c r="D510" s="822" t="s">
        <v>5245</v>
      </c>
      <c r="E510" s="822" t="s">
        <v>5246</v>
      </c>
      <c r="F510" s="831"/>
      <c r="G510" s="831"/>
      <c r="H510" s="831"/>
      <c r="I510" s="831"/>
      <c r="J510" s="831">
        <v>4</v>
      </c>
      <c r="K510" s="831">
        <v>0</v>
      </c>
      <c r="L510" s="831"/>
      <c r="M510" s="831">
        <v>0</v>
      </c>
      <c r="N510" s="831">
        <v>3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576</v>
      </c>
      <c r="B511" s="822" t="s">
        <v>4796</v>
      </c>
      <c r="C511" s="822" t="s">
        <v>4570</v>
      </c>
      <c r="D511" s="822" t="s">
        <v>5247</v>
      </c>
      <c r="E511" s="822" t="s">
        <v>5248</v>
      </c>
      <c r="F511" s="831">
        <v>1</v>
      </c>
      <c r="G511" s="831">
        <v>0</v>
      </c>
      <c r="H511" s="831"/>
      <c r="I511" s="831">
        <v>0</v>
      </c>
      <c r="J511" s="831"/>
      <c r="K511" s="831"/>
      <c r="L511" s="831"/>
      <c r="M511" s="831"/>
      <c r="N511" s="831">
        <v>1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576</v>
      </c>
      <c r="B512" s="822" t="s">
        <v>4796</v>
      </c>
      <c r="C512" s="822" t="s">
        <v>4570</v>
      </c>
      <c r="D512" s="822" t="s">
        <v>5249</v>
      </c>
      <c r="E512" s="822" t="s">
        <v>5203</v>
      </c>
      <c r="F512" s="831">
        <v>1</v>
      </c>
      <c r="G512" s="831">
        <v>0</v>
      </c>
      <c r="H512" s="831"/>
      <c r="I512" s="831">
        <v>0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576</v>
      </c>
      <c r="B513" s="822" t="s">
        <v>4796</v>
      </c>
      <c r="C513" s="822" t="s">
        <v>4570</v>
      </c>
      <c r="D513" s="822" t="s">
        <v>5250</v>
      </c>
      <c r="E513" s="822" t="s">
        <v>5251</v>
      </c>
      <c r="F513" s="831">
        <v>2</v>
      </c>
      <c r="G513" s="831">
        <v>0</v>
      </c>
      <c r="H513" s="831"/>
      <c r="I513" s="831">
        <v>0</v>
      </c>
      <c r="J513" s="831">
        <v>8</v>
      </c>
      <c r="K513" s="831">
        <v>0</v>
      </c>
      <c r="L513" s="831"/>
      <c r="M513" s="831">
        <v>0</v>
      </c>
      <c r="N513" s="831">
        <v>9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576</v>
      </c>
      <c r="B514" s="822" t="s">
        <v>4796</v>
      </c>
      <c r="C514" s="822" t="s">
        <v>4570</v>
      </c>
      <c r="D514" s="822" t="s">
        <v>5252</v>
      </c>
      <c r="E514" s="822" t="s">
        <v>5122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576</v>
      </c>
      <c r="B515" s="822" t="s">
        <v>4796</v>
      </c>
      <c r="C515" s="822" t="s">
        <v>4570</v>
      </c>
      <c r="D515" s="822" t="s">
        <v>5253</v>
      </c>
      <c r="E515" s="822" t="s">
        <v>5254</v>
      </c>
      <c r="F515" s="831">
        <v>130</v>
      </c>
      <c r="G515" s="831">
        <v>0</v>
      </c>
      <c r="H515" s="831"/>
      <c r="I515" s="831">
        <v>0</v>
      </c>
      <c r="J515" s="831">
        <v>176</v>
      </c>
      <c r="K515" s="831">
        <v>0</v>
      </c>
      <c r="L515" s="831"/>
      <c r="M515" s="831">
        <v>0</v>
      </c>
      <c r="N515" s="831">
        <v>144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576</v>
      </c>
      <c r="B516" s="822" t="s">
        <v>4796</v>
      </c>
      <c r="C516" s="822" t="s">
        <v>4570</v>
      </c>
      <c r="D516" s="822" t="s">
        <v>5255</v>
      </c>
      <c r="E516" s="822" t="s">
        <v>5256</v>
      </c>
      <c r="F516" s="831">
        <v>1</v>
      </c>
      <c r="G516" s="831">
        <v>0</v>
      </c>
      <c r="H516" s="831"/>
      <c r="I516" s="831">
        <v>0</v>
      </c>
      <c r="J516" s="831">
        <v>1</v>
      </c>
      <c r="K516" s="831">
        <v>0</v>
      </c>
      <c r="L516" s="831"/>
      <c r="M516" s="831">
        <v>0</v>
      </c>
      <c r="N516" s="831"/>
      <c r="O516" s="831"/>
      <c r="P516" s="827"/>
      <c r="Q516" s="832"/>
    </row>
    <row r="517" spans="1:17" ht="14.45" customHeight="1" x14ac:dyDescent="0.2">
      <c r="A517" s="821" t="s">
        <v>576</v>
      </c>
      <c r="B517" s="822" t="s">
        <v>4796</v>
      </c>
      <c r="C517" s="822" t="s">
        <v>4570</v>
      </c>
      <c r="D517" s="822" t="s">
        <v>5257</v>
      </c>
      <c r="E517" s="822" t="s">
        <v>5258</v>
      </c>
      <c r="F517" s="831"/>
      <c r="G517" s="831"/>
      <c r="H517" s="831"/>
      <c r="I517" s="831"/>
      <c r="J517" s="831">
        <v>3</v>
      </c>
      <c r="K517" s="831">
        <v>0</v>
      </c>
      <c r="L517" s="831"/>
      <c r="M517" s="831">
        <v>0</v>
      </c>
      <c r="N517" s="831">
        <v>1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576</v>
      </c>
      <c r="B518" s="822" t="s">
        <v>4796</v>
      </c>
      <c r="C518" s="822" t="s">
        <v>4570</v>
      </c>
      <c r="D518" s="822" t="s">
        <v>5259</v>
      </c>
      <c r="E518" s="822" t="s">
        <v>5190</v>
      </c>
      <c r="F518" s="831"/>
      <c r="G518" s="831"/>
      <c r="H518" s="831"/>
      <c r="I518" s="831"/>
      <c r="J518" s="831">
        <v>1</v>
      </c>
      <c r="K518" s="831">
        <v>0</v>
      </c>
      <c r="L518" s="831"/>
      <c r="M518" s="831">
        <v>0</v>
      </c>
      <c r="N518" s="831"/>
      <c r="O518" s="831"/>
      <c r="P518" s="827"/>
      <c r="Q518" s="832"/>
    </row>
    <row r="519" spans="1:17" ht="14.45" customHeight="1" x14ac:dyDescent="0.2">
      <c r="A519" s="821" t="s">
        <v>576</v>
      </c>
      <c r="B519" s="822" t="s">
        <v>4796</v>
      </c>
      <c r="C519" s="822" t="s">
        <v>4570</v>
      </c>
      <c r="D519" s="822" t="s">
        <v>5260</v>
      </c>
      <c r="E519" s="822" t="s">
        <v>5261</v>
      </c>
      <c r="F519" s="831"/>
      <c r="G519" s="831"/>
      <c r="H519" s="831"/>
      <c r="I519" s="831"/>
      <c r="J519" s="831">
        <v>1</v>
      </c>
      <c r="K519" s="831">
        <v>0</v>
      </c>
      <c r="L519" s="831"/>
      <c r="M519" s="831">
        <v>0</v>
      </c>
      <c r="N519" s="831"/>
      <c r="O519" s="831"/>
      <c r="P519" s="827"/>
      <c r="Q519" s="832"/>
    </row>
    <row r="520" spans="1:17" ht="14.45" customHeight="1" x14ac:dyDescent="0.2">
      <c r="A520" s="821" t="s">
        <v>576</v>
      </c>
      <c r="B520" s="822" t="s">
        <v>4796</v>
      </c>
      <c r="C520" s="822" t="s">
        <v>4570</v>
      </c>
      <c r="D520" s="822" t="s">
        <v>5262</v>
      </c>
      <c r="E520" s="822" t="s">
        <v>5263</v>
      </c>
      <c r="F520" s="831"/>
      <c r="G520" s="831"/>
      <c r="H520" s="831"/>
      <c r="I520" s="831"/>
      <c r="J520" s="831">
        <v>1</v>
      </c>
      <c r="K520" s="831">
        <v>0</v>
      </c>
      <c r="L520" s="831"/>
      <c r="M520" s="831">
        <v>0</v>
      </c>
      <c r="N520" s="831"/>
      <c r="O520" s="831"/>
      <c r="P520" s="827"/>
      <c r="Q520" s="832"/>
    </row>
    <row r="521" spans="1:17" ht="14.45" customHeight="1" x14ac:dyDescent="0.2">
      <c r="A521" s="821" t="s">
        <v>576</v>
      </c>
      <c r="B521" s="822" t="s">
        <v>4796</v>
      </c>
      <c r="C521" s="822" t="s">
        <v>4570</v>
      </c>
      <c r="D521" s="822" t="s">
        <v>5264</v>
      </c>
      <c r="E521" s="822" t="s">
        <v>5265</v>
      </c>
      <c r="F521" s="831"/>
      <c r="G521" s="831"/>
      <c r="H521" s="831"/>
      <c r="I521" s="831"/>
      <c r="J521" s="831">
        <v>1</v>
      </c>
      <c r="K521" s="831">
        <v>0</v>
      </c>
      <c r="L521" s="831"/>
      <c r="M521" s="831">
        <v>0</v>
      </c>
      <c r="N521" s="831"/>
      <c r="O521" s="831"/>
      <c r="P521" s="827"/>
      <c r="Q521" s="832"/>
    </row>
    <row r="522" spans="1:17" ht="14.45" customHeight="1" x14ac:dyDescent="0.2">
      <c r="A522" s="821" t="s">
        <v>576</v>
      </c>
      <c r="B522" s="822" t="s">
        <v>4796</v>
      </c>
      <c r="C522" s="822" t="s">
        <v>4570</v>
      </c>
      <c r="D522" s="822" t="s">
        <v>5266</v>
      </c>
      <c r="E522" s="822" t="s">
        <v>5267</v>
      </c>
      <c r="F522" s="831"/>
      <c r="G522" s="831"/>
      <c r="H522" s="831"/>
      <c r="I522" s="831"/>
      <c r="J522" s="831">
        <v>1</v>
      </c>
      <c r="K522" s="831">
        <v>0</v>
      </c>
      <c r="L522" s="831"/>
      <c r="M522" s="831">
        <v>0</v>
      </c>
      <c r="N522" s="831"/>
      <c r="O522" s="831"/>
      <c r="P522" s="827"/>
      <c r="Q522" s="832"/>
    </row>
    <row r="523" spans="1:17" ht="14.45" customHeight="1" x14ac:dyDescent="0.2">
      <c r="A523" s="821" t="s">
        <v>576</v>
      </c>
      <c r="B523" s="822" t="s">
        <v>4796</v>
      </c>
      <c r="C523" s="822" t="s">
        <v>4570</v>
      </c>
      <c r="D523" s="822" t="s">
        <v>5268</v>
      </c>
      <c r="E523" s="822" t="s">
        <v>5269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576</v>
      </c>
      <c r="B524" s="822" t="s">
        <v>4796</v>
      </c>
      <c r="C524" s="822" t="s">
        <v>4570</v>
      </c>
      <c r="D524" s="822" t="s">
        <v>5270</v>
      </c>
      <c r="E524" s="822" t="s">
        <v>5271</v>
      </c>
      <c r="F524" s="831"/>
      <c r="G524" s="831"/>
      <c r="H524" s="831"/>
      <c r="I524" s="831"/>
      <c r="J524" s="831"/>
      <c r="K524" s="831"/>
      <c r="L524" s="831"/>
      <c r="M524" s="831"/>
      <c r="N524" s="831">
        <v>3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576</v>
      </c>
      <c r="B525" s="822" t="s">
        <v>4796</v>
      </c>
      <c r="C525" s="822" t="s">
        <v>4570</v>
      </c>
      <c r="D525" s="822" t="s">
        <v>5272</v>
      </c>
      <c r="E525" s="822" t="s">
        <v>5273</v>
      </c>
      <c r="F525" s="831"/>
      <c r="G525" s="831"/>
      <c r="H525" s="831"/>
      <c r="I525" s="831"/>
      <c r="J525" s="831"/>
      <c r="K525" s="831"/>
      <c r="L525" s="831"/>
      <c r="M525" s="831"/>
      <c r="N525" s="831">
        <v>14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576</v>
      </c>
      <c r="B526" s="822" t="s">
        <v>4796</v>
      </c>
      <c r="C526" s="822" t="s">
        <v>4570</v>
      </c>
      <c r="D526" s="822" t="s">
        <v>5274</v>
      </c>
      <c r="E526" s="822" t="s">
        <v>5275</v>
      </c>
      <c r="F526" s="831"/>
      <c r="G526" s="831"/>
      <c r="H526" s="831"/>
      <c r="I526" s="831"/>
      <c r="J526" s="831"/>
      <c r="K526" s="831"/>
      <c r="L526" s="831"/>
      <c r="M526" s="831"/>
      <c r="N526" s="831">
        <v>4</v>
      </c>
      <c r="O526" s="831">
        <v>218804</v>
      </c>
      <c r="P526" s="827"/>
      <c r="Q526" s="832">
        <v>54701</v>
      </c>
    </row>
    <row r="527" spans="1:17" ht="14.45" customHeight="1" x14ac:dyDescent="0.2">
      <c r="A527" s="821" t="s">
        <v>576</v>
      </c>
      <c r="B527" s="822" t="s">
        <v>4796</v>
      </c>
      <c r="C527" s="822" t="s">
        <v>4570</v>
      </c>
      <c r="D527" s="822" t="s">
        <v>5276</v>
      </c>
      <c r="E527" s="822" t="s">
        <v>5277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576</v>
      </c>
      <c r="B528" s="822" t="s">
        <v>4796</v>
      </c>
      <c r="C528" s="822" t="s">
        <v>4570</v>
      </c>
      <c r="D528" s="822" t="s">
        <v>5278</v>
      </c>
      <c r="E528" s="822" t="s">
        <v>5279</v>
      </c>
      <c r="F528" s="831"/>
      <c r="G528" s="831"/>
      <c r="H528" s="831"/>
      <c r="I528" s="831"/>
      <c r="J528" s="831"/>
      <c r="K528" s="831"/>
      <c r="L528" s="831"/>
      <c r="M528" s="831"/>
      <c r="N528" s="831">
        <v>2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576</v>
      </c>
      <c r="B529" s="822" t="s">
        <v>4796</v>
      </c>
      <c r="C529" s="822" t="s">
        <v>4570</v>
      </c>
      <c r="D529" s="822" t="s">
        <v>5280</v>
      </c>
      <c r="E529" s="822" t="s">
        <v>5281</v>
      </c>
      <c r="F529" s="831">
        <v>2</v>
      </c>
      <c r="G529" s="831">
        <v>8859</v>
      </c>
      <c r="H529" s="831"/>
      <c r="I529" s="831">
        <v>4429.5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576</v>
      </c>
      <c r="B530" s="822" t="s">
        <v>4796</v>
      </c>
      <c r="C530" s="822" t="s">
        <v>4570</v>
      </c>
      <c r="D530" s="822" t="s">
        <v>5282</v>
      </c>
      <c r="E530" s="822" t="s">
        <v>5283</v>
      </c>
      <c r="F530" s="831">
        <v>1</v>
      </c>
      <c r="G530" s="831">
        <v>0</v>
      </c>
      <c r="H530" s="831"/>
      <c r="I530" s="831">
        <v>0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576</v>
      </c>
      <c r="B531" s="822" t="s">
        <v>4796</v>
      </c>
      <c r="C531" s="822" t="s">
        <v>4570</v>
      </c>
      <c r="D531" s="822" t="s">
        <v>5284</v>
      </c>
      <c r="E531" s="822" t="s">
        <v>5285</v>
      </c>
      <c r="F531" s="831"/>
      <c r="G531" s="831"/>
      <c r="H531" s="831"/>
      <c r="I531" s="831"/>
      <c r="J531" s="831">
        <v>1</v>
      </c>
      <c r="K531" s="831">
        <v>0</v>
      </c>
      <c r="L531" s="831"/>
      <c r="M531" s="831">
        <v>0</v>
      </c>
      <c r="N531" s="831"/>
      <c r="O531" s="831"/>
      <c r="P531" s="827"/>
      <c r="Q531" s="832"/>
    </row>
    <row r="532" spans="1:17" ht="14.45" customHeight="1" x14ac:dyDescent="0.2">
      <c r="A532" s="821" t="s">
        <v>576</v>
      </c>
      <c r="B532" s="822" t="s">
        <v>4686</v>
      </c>
      <c r="C532" s="822" t="s">
        <v>4797</v>
      </c>
      <c r="D532" s="822" t="s">
        <v>4798</v>
      </c>
      <c r="E532" s="822" t="s">
        <v>1531</v>
      </c>
      <c r="F532" s="831"/>
      <c r="G532" s="831"/>
      <c r="H532" s="831"/>
      <c r="I532" s="831"/>
      <c r="J532" s="831"/>
      <c r="K532" s="831"/>
      <c r="L532" s="831"/>
      <c r="M532" s="831"/>
      <c r="N532" s="831">
        <v>0.4</v>
      </c>
      <c r="O532" s="831">
        <v>453.95</v>
      </c>
      <c r="P532" s="827"/>
      <c r="Q532" s="832">
        <v>1134.875</v>
      </c>
    </row>
    <row r="533" spans="1:17" ht="14.45" customHeight="1" x14ac:dyDescent="0.2">
      <c r="A533" s="821" t="s">
        <v>576</v>
      </c>
      <c r="B533" s="822" t="s">
        <v>4686</v>
      </c>
      <c r="C533" s="822" t="s">
        <v>4797</v>
      </c>
      <c r="D533" s="822" t="s">
        <v>5286</v>
      </c>
      <c r="E533" s="822" t="s">
        <v>5287</v>
      </c>
      <c r="F533" s="831"/>
      <c r="G533" s="831"/>
      <c r="H533" s="831"/>
      <c r="I533" s="831"/>
      <c r="J533" s="831"/>
      <c r="K533" s="831"/>
      <c r="L533" s="831"/>
      <c r="M533" s="831"/>
      <c r="N533" s="831">
        <v>5</v>
      </c>
      <c r="O533" s="831">
        <v>640.75</v>
      </c>
      <c r="P533" s="827"/>
      <c r="Q533" s="832">
        <v>128.15</v>
      </c>
    </row>
    <row r="534" spans="1:17" ht="14.45" customHeight="1" x14ac:dyDescent="0.2">
      <c r="A534" s="821" t="s">
        <v>576</v>
      </c>
      <c r="B534" s="822" t="s">
        <v>4686</v>
      </c>
      <c r="C534" s="822" t="s">
        <v>4797</v>
      </c>
      <c r="D534" s="822" t="s">
        <v>4799</v>
      </c>
      <c r="E534" s="822" t="s">
        <v>1507</v>
      </c>
      <c r="F534" s="831">
        <v>3</v>
      </c>
      <c r="G534" s="831">
        <v>14964.27</v>
      </c>
      <c r="H534" s="831">
        <v>0.18111221517156575</v>
      </c>
      <c r="I534" s="831">
        <v>4988.09</v>
      </c>
      <c r="J534" s="831">
        <v>18</v>
      </c>
      <c r="K534" s="831">
        <v>82624.3</v>
      </c>
      <c r="L534" s="831">
        <v>1</v>
      </c>
      <c r="M534" s="831">
        <v>4590.2388888888891</v>
      </c>
      <c r="N534" s="831">
        <v>14</v>
      </c>
      <c r="O534" s="831">
        <v>68083.709999999992</v>
      </c>
      <c r="P534" s="827">
        <v>0.82401557411076387</v>
      </c>
      <c r="Q534" s="832">
        <v>4863.1221428571425</v>
      </c>
    </row>
    <row r="535" spans="1:17" ht="14.45" customHeight="1" x14ac:dyDescent="0.2">
      <c r="A535" s="821" t="s">
        <v>576</v>
      </c>
      <c r="B535" s="822" t="s">
        <v>4686</v>
      </c>
      <c r="C535" s="822" t="s">
        <v>4797</v>
      </c>
      <c r="D535" s="822" t="s">
        <v>5288</v>
      </c>
      <c r="E535" s="822" t="s">
        <v>5289</v>
      </c>
      <c r="F535" s="831">
        <v>24</v>
      </c>
      <c r="G535" s="831">
        <v>1921.92</v>
      </c>
      <c r="H535" s="831"/>
      <c r="I535" s="831">
        <v>80.08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576</v>
      </c>
      <c r="B536" s="822" t="s">
        <v>4686</v>
      </c>
      <c r="C536" s="822" t="s">
        <v>4797</v>
      </c>
      <c r="D536" s="822" t="s">
        <v>4800</v>
      </c>
      <c r="E536" s="822" t="s">
        <v>4801</v>
      </c>
      <c r="F536" s="831">
        <v>3.9</v>
      </c>
      <c r="G536" s="831">
        <v>1622.31</v>
      </c>
      <c r="H536" s="831">
        <v>1.3123786564845974</v>
      </c>
      <c r="I536" s="831">
        <v>415.97692307692307</v>
      </c>
      <c r="J536" s="831">
        <v>3.3</v>
      </c>
      <c r="K536" s="831">
        <v>1236.1600000000001</v>
      </c>
      <c r="L536" s="831">
        <v>1</v>
      </c>
      <c r="M536" s="831">
        <v>374.59393939393942</v>
      </c>
      <c r="N536" s="831"/>
      <c r="O536" s="831"/>
      <c r="P536" s="827"/>
      <c r="Q536" s="832"/>
    </row>
    <row r="537" spans="1:17" ht="14.45" customHeight="1" x14ac:dyDescent="0.2">
      <c r="A537" s="821" t="s">
        <v>576</v>
      </c>
      <c r="B537" s="822" t="s">
        <v>4686</v>
      </c>
      <c r="C537" s="822" t="s">
        <v>4797</v>
      </c>
      <c r="D537" s="822" t="s">
        <v>4803</v>
      </c>
      <c r="E537" s="822" t="s">
        <v>1258</v>
      </c>
      <c r="F537" s="831">
        <v>262</v>
      </c>
      <c r="G537" s="831">
        <v>14766.88</v>
      </c>
      <c r="H537" s="831">
        <v>0.86521932993148865</v>
      </c>
      <c r="I537" s="831">
        <v>56.362137404580153</v>
      </c>
      <c r="J537" s="831">
        <v>423</v>
      </c>
      <c r="K537" s="831">
        <v>17067.209999999995</v>
      </c>
      <c r="L537" s="831">
        <v>1</v>
      </c>
      <c r="M537" s="831">
        <v>40.348014184397151</v>
      </c>
      <c r="N537" s="831">
        <v>328</v>
      </c>
      <c r="O537" s="831">
        <v>19155.2</v>
      </c>
      <c r="P537" s="827">
        <v>1.1223392692771699</v>
      </c>
      <c r="Q537" s="832">
        <v>58.400000000000006</v>
      </c>
    </row>
    <row r="538" spans="1:17" ht="14.45" customHeight="1" x14ac:dyDescent="0.2">
      <c r="A538" s="821" t="s">
        <v>576</v>
      </c>
      <c r="B538" s="822" t="s">
        <v>4686</v>
      </c>
      <c r="C538" s="822" t="s">
        <v>4797</v>
      </c>
      <c r="D538" s="822" t="s">
        <v>4806</v>
      </c>
      <c r="E538" s="822" t="s">
        <v>1806</v>
      </c>
      <c r="F538" s="831">
        <v>0.8</v>
      </c>
      <c r="G538" s="831">
        <v>9610.7199999999993</v>
      </c>
      <c r="H538" s="831"/>
      <c r="I538" s="831">
        <v>12013.399999999998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576</v>
      </c>
      <c r="B539" s="822" t="s">
        <v>4686</v>
      </c>
      <c r="C539" s="822" t="s">
        <v>4797</v>
      </c>
      <c r="D539" s="822" t="s">
        <v>5290</v>
      </c>
      <c r="E539" s="822" t="s">
        <v>5291</v>
      </c>
      <c r="F539" s="831"/>
      <c r="G539" s="831"/>
      <c r="H539" s="831"/>
      <c r="I539" s="831"/>
      <c r="J539" s="831"/>
      <c r="K539" s="831"/>
      <c r="L539" s="831"/>
      <c r="M539" s="831"/>
      <c r="N539" s="831">
        <v>32</v>
      </c>
      <c r="O539" s="831">
        <v>10685.12</v>
      </c>
      <c r="P539" s="827"/>
      <c r="Q539" s="832">
        <v>333.91</v>
      </c>
    </row>
    <row r="540" spans="1:17" ht="14.45" customHeight="1" x14ac:dyDescent="0.2">
      <c r="A540" s="821" t="s">
        <v>576</v>
      </c>
      <c r="B540" s="822" t="s">
        <v>4686</v>
      </c>
      <c r="C540" s="822" t="s">
        <v>4797</v>
      </c>
      <c r="D540" s="822" t="s">
        <v>4807</v>
      </c>
      <c r="E540" s="822"/>
      <c r="F540" s="831">
        <v>3.6</v>
      </c>
      <c r="G540" s="831">
        <v>1391.77</v>
      </c>
      <c r="H540" s="831"/>
      <c r="I540" s="831">
        <v>386.60277777777776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576</v>
      </c>
      <c r="B541" s="822" t="s">
        <v>4686</v>
      </c>
      <c r="C541" s="822" t="s">
        <v>4797</v>
      </c>
      <c r="D541" s="822" t="s">
        <v>4808</v>
      </c>
      <c r="E541" s="822" t="s">
        <v>1503</v>
      </c>
      <c r="F541" s="831">
        <v>9</v>
      </c>
      <c r="G541" s="831">
        <v>82424.429999999993</v>
      </c>
      <c r="H541" s="831">
        <v>0.31058214669157164</v>
      </c>
      <c r="I541" s="831">
        <v>9158.2699999999986</v>
      </c>
      <c r="J541" s="831">
        <v>29</v>
      </c>
      <c r="K541" s="831">
        <v>265386.89</v>
      </c>
      <c r="L541" s="831">
        <v>1</v>
      </c>
      <c r="M541" s="831">
        <v>9151.272068965518</v>
      </c>
      <c r="N541" s="831">
        <v>6</v>
      </c>
      <c r="O541" s="831">
        <v>54949.62</v>
      </c>
      <c r="P541" s="827">
        <v>0.20705476446104779</v>
      </c>
      <c r="Q541" s="832">
        <v>9158.27</v>
      </c>
    </row>
    <row r="542" spans="1:17" ht="14.45" customHeight="1" x14ac:dyDescent="0.2">
      <c r="A542" s="821" t="s">
        <v>576</v>
      </c>
      <c r="B542" s="822" t="s">
        <v>4686</v>
      </c>
      <c r="C542" s="822" t="s">
        <v>4797</v>
      </c>
      <c r="D542" s="822" t="s">
        <v>4809</v>
      </c>
      <c r="E542" s="822" t="s">
        <v>1503</v>
      </c>
      <c r="F542" s="831">
        <v>7</v>
      </c>
      <c r="G542" s="831">
        <v>122201.44999999998</v>
      </c>
      <c r="H542" s="831">
        <v>7</v>
      </c>
      <c r="I542" s="831">
        <v>17457.349999999999</v>
      </c>
      <c r="J542" s="831">
        <v>1</v>
      </c>
      <c r="K542" s="831">
        <v>17457.349999999999</v>
      </c>
      <c r="L542" s="831">
        <v>1</v>
      </c>
      <c r="M542" s="831">
        <v>17457.349999999999</v>
      </c>
      <c r="N542" s="831">
        <v>15</v>
      </c>
      <c r="O542" s="831">
        <v>261860.25</v>
      </c>
      <c r="P542" s="827">
        <v>15.000000000000002</v>
      </c>
      <c r="Q542" s="832">
        <v>17457.349999999999</v>
      </c>
    </row>
    <row r="543" spans="1:17" ht="14.45" customHeight="1" x14ac:dyDescent="0.2">
      <c r="A543" s="821" t="s">
        <v>576</v>
      </c>
      <c r="B543" s="822" t="s">
        <v>4686</v>
      </c>
      <c r="C543" s="822" t="s">
        <v>4797</v>
      </c>
      <c r="D543" s="822" t="s">
        <v>4810</v>
      </c>
      <c r="E543" s="822" t="s">
        <v>1816</v>
      </c>
      <c r="F543" s="831"/>
      <c r="G543" s="831"/>
      <c r="H543" s="831"/>
      <c r="I543" s="831"/>
      <c r="J543" s="831"/>
      <c r="K543" s="831"/>
      <c r="L543" s="831"/>
      <c r="M543" s="831"/>
      <c r="N543" s="831">
        <v>2.1</v>
      </c>
      <c r="O543" s="831">
        <v>453.91999999999996</v>
      </c>
      <c r="P543" s="827"/>
      <c r="Q543" s="832">
        <v>216.15238095238092</v>
      </c>
    </row>
    <row r="544" spans="1:17" ht="14.45" customHeight="1" x14ac:dyDescent="0.2">
      <c r="A544" s="821" t="s">
        <v>576</v>
      </c>
      <c r="B544" s="822" t="s">
        <v>4686</v>
      </c>
      <c r="C544" s="822" t="s">
        <v>4797</v>
      </c>
      <c r="D544" s="822" t="s">
        <v>4811</v>
      </c>
      <c r="E544" s="822"/>
      <c r="F544" s="831">
        <v>6.4</v>
      </c>
      <c r="G544" s="831">
        <v>3478.21</v>
      </c>
      <c r="H544" s="831"/>
      <c r="I544" s="831">
        <v>543.47031249999998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576</v>
      </c>
      <c r="B545" s="822" t="s">
        <v>4686</v>
      </c>
      <c r="C545" s="822" t="s">
        <v>4797</v>
      </c>
      <c r="D545" s="822" t="s">
        <v>4812</v>
      </c>
      <c r="E545" s="822" t="s">
        <v>2509</v>
      </c>
      <c r="F545" s="831">
        <v>32.6</v>
      </c>
      <c r="G545" s="831">
        <v>2517.3200000000002</v>
      </c>
      <c r="H545" s="831"/>
      <c r="I545" s="831">
        <v>77.218404907975469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576</v>
      </c>
      <c r="B546" s="822" t="s">
        <v>4686</v>
      </c>
      <c r="C546" s="822" t="s">
        <v>4797</v>
      </c>
      <c r="D546" s="822" t="s">
        <v>4813</v>
      </c>
      <c r="E546" s="822" t="s">
        <v>4814</v>
      </c>
      <c r="F546" s="831">
        <v>27.599999999999998</v>
      </c>
      <c r="G546" s="831">
        <v>7499.54</v>
      </c>
      <c r="H546" s="831">
        <v>1.3407430317310767</v>
      </c>
      <c r="I546" s="831">
        <v>271.72246376811597</v>
      </c>
      <c r="J546" s="831">
        <v>30.799999999999997</v>
      </c>
      <c r="K546" s="831">
        <v>5593.5700000000006</v>
      </c>
      <c r="L546" s="831">
        <v>1</v>
      </c>
      <c r="M546" s="831">
        <v>181.60941558441561</v>
      </c>
      <c r="N546" s="831">
        <v>9.2000000000000011</v>
      </c>
      <c r="O546" s="831">
        <v>1874.2</v>
      </c>
      <c r="P546" s="827">
        <v>0.33506329589153255</v>
      </c>
      <c r="Q546" s="832">
        <v>203.71739130434781</v>
      </c>
    </row>
    <row r="547" spans="1:17" ht="14.45" customHeight="1" x14ac:dyDescent="0.2">
      <c r="A547" s="821" t="s">
        <v>576</v>
      </c>
      <c r="B547" s="822" t="s">
        <v>4686</v>
      </c>
      <c r="C547" s="822" t="s">
        <v>4797</v>
      </c>
      <c r="D547" s="822" t="s">
        <v>5292</v>
      </c>
      <c r="E547" s="822" t="s">
        <v>5293</v>
      </c>
      <c r="F547" s="831">
        <v>1</v>
      </c>
      <c r="G547" s="831">
        <v>5985.75</v>
      </c>
      <c r="H547" s="831"/>
      <c r="I547" s="831">
        <v>5985.75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576</v>
      </c>
      <c r="B548" s="822" t="s">
        <v>4686</v>
      </c>
      <c r="C548" s="822" t="s">
        <v>4797</v>
      </c>
      <c r="D548" s="822" t="s">
        <v>4815</v>
      </c>
      <c r="E548" s="822" t="s">
        <v>4816</v>
      </c>
      <c r="F548" s="831">
        <v>2.0999999999999996</v>
      </c>
      <c r="G548" s="831">
        <v>6853.84</v>
      </c>
      <c r="H548" s="831">
        <v>0.21428508898635221</v>
      </c>
      <c r="I548" s="831">
        <v>3263.733333333334</v>
      </c>
      <c r="J548" s="831">
        <v>9.8000000000000007</v>
      </c>
      <c r="K548" s="831">
        <v>31984.68</v>
      </c>
      <c r="L548" s="831">
        <v>1</v>
      </c>
      <c r="M548" s="831">
        <v>3263.7428571428568</v>
      </c>
      <c r="N548" s="831"/>
      <c r="O548" s="831"/>
      <c r="P548" s="827"/>
      <c r="Q548" s="832"/>
    </row>
    <row r="549" spans="1:17" ht="14.45" customHeight="1" x14ac:dyDescent="0.2">
      <c r="A549" s="821" t="s">
        <v>576</v>
      </c>
      <c r="B549" s="822" t="s">
        <v>4686</v>
      </c>
      <c r="C549" s="822" t="s">
        <v>4797</v>
      </c>
      <c r="D549" s="822" t="s">
        <v>5294</v>
      </c>
      <c r="E549" s="822" t="s">
        <v>5295</v>
      </c>
      <c r="F549" s="831">
        <v>7</v>
      </c>
      <c r="G549" s="831">
        <v>1534.4</v>
      </c>
      <c r="H549" s="831"/>
      <c r="I549" s="831">
        <v>219.20000000000002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576</v>
      </c>
      <c r="B550" s="822" t="s">
        <v>4686</v>
      </c>
      <c r="C550" s="822" t="s">
        <v>4797</v>
      </c>
      <c r="D550" s="822" t="s">
        <v>4819</v>
      </c>
      <c r="E550" s="822" t="s">
        <v>4820</v>
      </c>
      <c r="F550" s="831"/>
      <c r="G550" s="831"/>
      <c r="H550" s="831"/>
      <c r="I550" s="831"/>
      <c r="J550" s="831">
        <v>0.2</v>
      </c>
      <c r="K550" s="831">
        <v>64.06</v>
      </c>
      <c r="L550" s="831">
        <v>1</v>
      </c>
      <c r="M550" s="831">
        <v>320.3</v>
      </c>
      <c r="N550" s="831"/>
      <c r="O550" s="831"/>
      <c r="P550" s="827"/>
      <c r="Q550" s="832"/>
    </row>
    <row r="551" spans="1:17" ht="14.45" customHeight="1" x14ac:dyDescent="0.2">
      <c r="A551" s="821" t="s">
        <v>576</v>
      </c>
      <c r="B551" s="822" t="s">
        <v>4686</v>
      </c>
      <c r="C551" s="822" t="s">
        <v>4797</v>
      </c>
      <c r="D551" s="822" t="s">
        <v>4821</v>
      </c>
      <c r="E551" s="822" t="s">
        <v>4822</v>
      </c>
      <c r="F551" s="831">
        <v>1.5</v>
      </c>
      <c r="G551" s="831">
        <v>118.19999999999999</v>
      </c>
      <c r="H551" s="831">
        <v>0.18212915453242728</v>
      </c>
      <c r="I551" s="831">
        <v>78.8</v>
      </c>
      <c r="J551" s="831">
        <v>11.05</v>
      </c>
      <c r="K551" s="831">
        <v>648.99</v>
      </c>
      <c r="L551" s="831">
        <v>1</v>
      </c>
      <c r="M551" s="831">
        <v>58.732126696832573</v>
      </c>
      <c r="N551" s="831">
        <v>3.05</v>
      </c>
      <c r="O551" s="831">
        <v>180.32</v>
      </c>
      <c r="P551" s="827">
        <v>0.27784711628838654</v>
      </c>
      <c r="Q551" s="832">
        <v>59.12131147540984</v>
      </c>
    </row>
    <row r="552" spans="1:17" ht="14.45" customHeight="1" x14ac:dyDescent="0.2">
      <c r="A552" s="821" t="s">
        <v>576</v>
      </c>
      <c r="B552" s="822" t="s">
        <v>4686</v>
      </c>
      <c r="C552" s="822" t="s">
        <v>4797</v>
      </c>
      <c r="D552" s="822" t="s">
        <v>5296</v>
      </c>
      <c r="E552" s="822" t="s">
        <v>5297</v>
      </c>
      <c r="F552" s="831"/>
      <c r="G552" s="831"/>
      <c r="H552" s="831"/>
      <c r="I552" s="831"/>
      <c r="J552" s="831">
        <v>3</v>
      </c>
      <c r="K552" s="831">
        <v>3862.08</v>
      </c>
      <c r="L552" s="831">
        <v>1</v>
      </c>
      <c r="M552" s="831">
        <v>1287.3599999999999</v>
      </c>
      <c r="N552" s="831"/>
      <c r="O552" s="831"/>
      <c r="P552" s="827"/>
      <c r="Q552" s="832"/>
    </row>
    <row r="553" spans="1:17" ht="14.45" customHeight="1" x14ac:dyDescent="0.2">
      <c r="A553" s="821" t="s">
        <v>576</v>
      </c>
      <c r="B553" s="822" t="s">
        <v>4686</v>
      </c>
      <c r="C553" s="822" t="s">
        <v>4797</v>
      </c>
      <c r="D553" s="822" t="s">
        <v>5298</v>
      </c>
      <c r="E553" s="822" t="s">
        <v>5299</v>
      </c>
      <c r="F553" s="831"/>
      <c r="G553" s="831"/>
      <c r="H553" s="831"/>
      <c r="I553" s="831"/>
      <c r="J553" s="831">
        <v>6</v>
      </c>
      <c r="K553" s="831">
        <v>7724.16</v>
      </c>
      <c r="L553" s="831">
        <v>1</v>
      </c>
      <c r="M553" s="831">
        <v>1287.3599999999999</v>
      </c>
      <c r="N553" s="831"/>
      <c r="O553" s="831"/>
      <c r="P553" s="827"/>
      <c r="Q553" s="832"/>
    </row>
    <row r="554" spans="1:17" ht="14.45" customHeight="1" x14ac:dyDescent="0.2">
      <c r="A554" s="821" t="s">
        <v>576</v>
      </c>
      <c r="B554" s="822" t="s">
        <v>4686</v>
      </c>
      <c r="C554" s="822" t="s">
        <v>4797</v>
      </c>
      <c r="D554" s="822" t="s">
        <v>4823</v>
      </c>
      <c r="E554" s="822" t="s">
        <v>1823</v>
      </c>
      <c r="F554" s="831">
        <v>1.5</v>
      </c>
      <c r="G554" s="831">
        <v>2783.47</v>
      </c>
      <c r="H554" s="831"/>
      <c r="I554" s="831">
        <v>1855.6466666666665</v>
      </c>
      <c r="J554" s="831"/>
      <c r="K554" s="831"/>
      <c r="L554" s="831"/>
      <c r="M554" s="831"/>
      <c r="N554" s="831">
        <v>2.4000000000000004</v>
      </c>
      <c r="O554" s="831">
        <v>897.59999999999991</v>
      </c>
      <c r="P554" s="827"/>
      <c r="Q554" s="832">
        <v>373.99999999999989</v>
      </c>
    </row>
    <row r="555" spans="1:17" ht="14.45" customHeight="1" x14ac:dyDescent="0.2">
      <c r="A555" s="821" t="s">
        <v>576</v>
      </c>
      <c r="B555" s="822" t="s">
        <v>4686</v>
      </c>
      <c r="C555" s="822" t="s">
        <v>4797</v>
      </c>
      <c r="D555" s="822" t="s">
        <v>4824</v>
      </c>
      <c r="E555" s="822"/>
      <c r="F555" s="831">
        <v>36</v>
      </c>
      <c r="G555" s="831">
        <v>3329.64</v>
      </c>
      <c r="H555" s="831"/>
      <c r="I555" s="831">
        <v>92.49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576</v>
      </c>
      <c r="B556" s="822" t="s">
        <v>4686</v>
      </c>
      <c r="C556" s="822" t="s">
        <v>4797</v>
      </c>
      <c r="D556" s="822" t="s">
        <v>4825</v>
      </c>
      <c r="E556" s="822" t="s">
        <v>4826</v>
      </c>
      <c r="F556" s="831">
        <v>102</v>
      </c>
      <c r="G556" s="831">
        <v>131310.72</v>
      </c>
      <c r="H556" s="831">
        <v>1.1086956521739131</v>
      </c>
      <c r="I556" s="831">
        <v>1287.3599999999999</v>
      </c>
      <c r="J556" s="831">
        <v>92</v>
      </c>
      <c r="K556" s="831">
        <v>118437.12</v>
      </c>
      <c r="L556" s="831">
        <v>1</v>
      </c>
      <c r="M556" s="831">
        <v>1287.3599999999999</v>
      </c>
      <c r="N556" s="831"/>
      <c r="O556" s="831"/>
      <c r="P556" s="827"/>
      <c r="Q556" s="832"/>
    </row>
    <row r="557" spans="1:17" ht="14.45" customHeight="1" x14ac:dyDescent="0.2">
      <c r="A557" s="821" t="s">
        <v>576</v>
      </c>
      <c r="B557" s="822" t="s">
        <v>4686</v>
      </c>
      <c r="C557" s="822" t="s">
        <v>4797</v>
      </c>
      <c r="D557" s="822" t="s">
        <v>4829</v>
      </c>
      <c r="E557" s="822" t="s">
        <v>4830</v>
      </c>
      <c r="F557" s="831">
        <v>8</v>
      </c>
      <c r="G557" s="831">
        <v>1753.6</v>
      </c>
      <c r="H557" s="831"/>
      <c r="I557" s="831">
        <v>219.2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576</v>
      </c>
      <c r="B558" s="822" t="s">
        <v>4686</v>
      </c>
      <c r="C558" s="822" t="s">
        <v>4797</v>
      </c>
      <c r="D558" s="822" t="s">
        <v>4831</v>
      </c>
      <c r="E558" s="822" t="s">
        <v>4832</v>
      </c>
      <c r="F558" s="831">
        <v>13.8</v>
      </c>
      <c r="G558" s="831">
        <v>5327.74</v>
      </c>
      <c r="H558" s="831">
        <v>11.68953638896812</v>
      </c>
      <c r="I558" s="831">
        <v>386.06811594202895</v>
      </c>
      <c r="J558" s="831">
        <v>2.5000000000000004</v>
      </c>
      <c r="K558" s="831">
        <v>455.77</v>
      </c>
      <c r="L558" s="831">
        <v>1</v>
      </c>
      <c r="M558" s="831">
        <v>182.30799999999996</v>
      </c>
      <c r="N558" s="831">
        <v>0.5</v>
      </c>
      <c r="O558" s="831">
        <v>170.5</v>
      </c>
      <c r="P558" s="827">
        <v>0.3740921956249863</v>
      </c>
      <c r="Q558" s="832">
        <v>341</v>
      </c>
    </row>
    <row r="559" spans="1:17" ht="14.45" customHeight="1" x14ac:dyDescent="0.2">
      <c r="A559" s="821" t="s">
        <v>576</v>
      </c>
      <c r="B559" s="822" t="s">
        <v>4686</v>
      </c>
      <c r="C559" s="822" t="s">
        <v>4797</v>
      </c>
      <c r="D559" s="822" t="s">
        <v>4833</v>
      </c>
      <c r="E559" s="822" t="s">
        <v>4832</v>
      </c>
      <c r="F559" s="831"/>
      <c r="G559" s="831"/>
      <c r="H559" s="831"/>
      <c r="I559" s="831"/>
      <c r="J559" s="831">
        <v>17.3</v>
      </c>
      <c r="K559" s="831">
        <v>5163.7099999999991</v>
      </c>
      <c r="L559" s="831">
        <v>1</v>
      </c>
      <c r="M559" s="831">
        <v>298.48034682080919</v>
      </c>
      <c r="N559" s="831">
        <v>3.9</v>
      </c>
      <c r="O559" s="831">
        <v>2633.7900000000004</v>
      </c>
      <c r="P559" s="827">
        <v>0.51005769107870136</v>
      </c>
      <c r="Q559" s="832">
        <v>675.33076923076931</v>
      </c>
    </row>
    <row r="560" spans="1:17" ht="14.45" customHeight="1" x14ac:dyDescent="0.2">
      <c r="A560" s="821" t="s">
        <v>576</v>
      </c>
      <c r="B560" s="822" t="s">
        <v>4686</v>
      </c>
      <c r="C560" s="822" t="s">
        <v>4797</v>
      </c>
      <c r="D560" s="822" t="s">
        <v>4834</v>
      </c>
      <c r="E560" s="822" t="s">
        <v>1850</v>
      </c>
      <c r="F560" s="831">
        <v>4.2</v>
      </c>
      <c r="G560" s="831">
        <v>1754.58</v>
      </c>
      <c r="H560" s="831">
        <v>0.8008891769635611</v>
      </c>
      <c r="I560" s="831">
        <v>417.75714285714281</v>
      </c>
      <c r="J560" s="831">
        <v>14.7</v>
      </c>
      <c r="K560" s="831">
        <v>2190.79</v>
      </c>
      <c r="L560" s="831">
        <v>1</v>
      </c>
      <c r="M560" s="831">
        <v>149.03333333333333</v>
      </c>
      <c r="N560" s="831">
        <v>2.4</v>
      </c>
      <c r="O560" s="831">
        <v>765.6</v>
      </c>
      <c r="P560" s="827">
        <v>0.34946297910799301</v>
      </c>
      <c r="Q560" s="832">
        <v>319</v>
      </c>
    </row>
    <row r="561" spans="1:17" ht="14.45" customHeight="1" x14ac:dyDescent="0.2">
      <c r="A561" s="821" t="s">
        <v>576</v>
      </c>
      <c r="B561" s="822" t="s">
        <v>4686</v>
      </c>
      <c r="C561" s="822" t="s">
        <v>4797</v>
      </c>
      <c r="D561" s="822" t="s">
        <v>4835</v>
      </c>
      <c r="E561" s="822" t="s">
        <v>1837</v>
      </c>
      <c r="F561" s="831"/>
      <c r="G561" s="831"/>
      <c r="H561" s="831"/>
      <c r="I561" s="831"/>
      <c r="J561" s="831">
        <v>20</v>
      </c>
      <c r="K561" s="831">
        <v>1057.5999999999999</v>
      </c>
      <c r="L561" s="831">
        <v>1</v>
      </c>
      <c r="M561" s="831">
        <v>52.879999999999995</v>
      </c>
      <c r="N561" s="831">
        <v>21</v>
      </c>
      <c r="O561" s="831">
        <v>1110.48</v>
      </c>
      <c r="P561" s="827">
        <v>1.05</v>
      </c>
      <c r="Q561" s="832">
        <v>52.88</v>
      </c>
    </row>
    <row r="562" spans="1:17" ht="14.45" customHeight="1" x14ac:dyDescent="0.2">
      <c r="A562" s="821" t="s">
        <v>576</v>
      </c>
      <c r="B562" s="822" t="s">
        <v>4686</v>
      </c>
      <c r="C562" s="822" t="s">
        <v>4797</v>
      </c>
      <c r="D562" s="822" t="s">
        <v>5300</v>
      </c>
      <c r="E562" s="822" t="s">
        <v>5301</v>
      </c>
      <c r="F562" s="831"/>
      <c r="G562" s="831"/>
      <c r="H562" s="831"/>
      <c r="I562" s="831"/>
      <c r="J562" s="831">
        <v>2</v>
      </c>
      <c r="K562" s="831">
        <v>7260</v>
      </c>
      <c r="L562" s="831">
        <v>1</v>
      </c>
      <c r="M562" s="831">
        <v>3630</v>
      </c>
      <c r="N562" s="831"/>
      <c r="O562" s="831"/>
      <c r="P562" s="827"/>
      <c r="Q562" s="832"/>
    </row>
    <row r="563" spans="1:17" ht="14.45" customHeight="1" x14ac:dyDescent="0.2">
      <c r="A563" s="821" t="s">
        <v>576</v>
      </c>
      <c r="B563" s="822" t="s">
        <v>4686</v>
      </c>
      <c r="C563" s="822" t="s">
        <v>4797</v>
      </c>
      <c r="D563" s="822" t="s">
        <v>4836</v>
      </c>
      <c r="E563" s="822" t="s">
        <v>1501</v>
      </c>
      <c r="F563" s="831">
        <v>8</v>
      </c>
      <c r="G563" s="831">
        <v>25382.240000000002</v>
      </c>
      <c r="H563" s="831">
        <v>0.74097869450959297</v>
      </c>
      <c r="I563" s="831">
        <v>3172.78</v>
      </c>
      <c r="J563" s="831">
        <v>12</v>
      </c>
      <c r="K563" s="831">
        <v>34255.020000000004</v>
      </c>
      <c r="L563" s="831">
        <v>1</v>
      </c>
      <c r="M563" s="831">
        <v>2854.5850000000005</v>
      </c>
      <c r="N563" s="831">
        <v>3</v>
      </c>
      <c r="O563" s="831">
        <v>9518.34</v>
      </c>
      <c r="P563" s="827">
        <v>0.27786701044109735</v>
      </c>
      <c r="Q563" s="832">
        <v>3172.78</v>
      </c>
    </row>
    <row r="564" spans="1:17" ht="14.45" customHeight="1" x14ac:dyDescent="0.2">
      <c r="A564" s="821" t="s">
        <v>576</v>
      </c>
      <c r="B564" s="822" t="s">
        <v>4686</v>
      </c>
      <c r="C564" s="822" t="s">
        <v>4797</v>
      </c>
      <c r="D564" s="822" t="s">
        <v>4837</v>
      </c>
      <c r="E564" s="822" t="s">
        <v>1850</v>
      </c>
      <c r="F564" s="831"/>
      <c r="G564" s="831"/>
      <c r="H564" s="831"/>
      <c r="I564" s="831"/>
      <c r="J564" s="831"/>
      <c r="K564" s="831"/>
      <c r="L564" s="831"/>
      <c r="M564" s="831"/>
      <c r="N564" s="831">
        <v>0.89999999999999991</v>
      </c>
      <c r="O564" s="831">
        <v>574.77</v>
      </c>
      <c r="P564" s="827"/>
      <c r="Q564" s="832">
        <v>638.63333333333333</v>
      </c>
    </row>
    <row r="565" spans="1:17" ht="14.45" customHeight="1" x14ac:dyDescent="0.2">
      <c r="A565" s="821" t="s">
        <v>576</v>
      </c>
      <c r="B565" s="822" t="s">
        <v>4686</v>
      </c>
      <c r="C565" s="822" t="s">
        <v>4797</v>
      </c>
      <c r="D565" s="822" t="s">
        <v>4840</v>
      </c>
      <c r="E565" s="822" t="s">
        <v>1501</v>
      </c>
      <c r="F565" s="831">
        <v>1</v>
      </c>
      <c r="G565" s="831">
        <v>6345.57</v>
      </c>
      <c r="H565" s="831">
        <v>0.5</v>
      </c>
      <c r="I565" s="831">
        <v>6345.57</v>
      </c>
      <c r="J565" s="831">
        <v>2</v>
      </c>
      <c r="K565" s="831">
        <v>12691.14</v>
      </c>
      <c r="L565" s="831">
        <v>1</v>
      </c>
      <c r="M565" s="831">
        <v>6345.57</v>
      </c>
      <c r="N565" s="831"/>
      <c r="O565" s="831"/>
      <c r="P565" s="827"/>
      <c r="Q565" s="832"/>
    </row>
    <row r="566" spans="1:17" ht="14.45" customHeight="1" x14ac:dyDescent="0.2">
      <c r="A566" s="821" t="s">
        <v>576</v>
      </c>
      <c r="B566" s="822" t="s">
        <v>4686</v>
      </c>
      <c r="C566" s="822" t="s">
        <v>4797</v>
      </c>
      <c r="D566" s="822" t="s">
        <v>4841</v>
      </c>
      <c r="E566" s="822" t="s">
        <v>4842</v>
      </c>
      <c r="F566" s="831"/>
      <c r="G566" s="831"/>
      <c r="H566" s="831"/>
      <c r="I566" s="831"/>
      <c r="J566" s="831"/>
      <c r="K566" s="831"/>
      <c r="L566" s="831"/>
      <c r="M566" s="831"/>
      <c r="N566" s="831">
        <v>2.4000000000000004</v>
      </c>
      <c r="O566" s="831">
        <v>1058.6500000000001</v>
      </c>
      <c r="P566" s="827"/>
      <c r="Q566" s="832">
        <v>441.10416666666663</v>
      </c>
    </row>
    <row r="567" spans="1:17" ht="14.45" customHeight="1" x14ac:dyDescent="0.2">
      <c r="A567" s="821" t="s">
        <v>576</v>
      </c>
      <c r="B567" s="822" t="s">
        <v>4686</v>
      </c>
      <c r="C567" s="822" t="s">
        <v>4797</v>
      </c>
      <c r="D567" s="822" t="s">
        <v>4843</v>
      </c>
      <c r="E567" s="822" t="s">
        <v>1820</v>
      </c>
      <c r="F567" s="831">
        <v>2</v>
      </c>
      <c r="G567" s="831">
        <v>131.5</v>
      </c>
      <c r="H567" s="831">
        <v>0.199860173870752</v>
      </c>
      <c r="I567" s="831">
        <v>65.75</v>
      </c>
      <c r="J567" s="831">
        <v>24</v>
      </c>
      <c r="K567" s="831">
        <v>657.96</v>
      </c>
      <c r="L567" s="831">
        <v>1</v>
      </c>
      <c r="M567" s="831">
        <v>27.415000000000003</v>
      </c>
      <c r="N567" s="831">
        <v>62</v>
      </c>
      <c r="O567" s="831">
        <v>1827.1399999999999</v>
      </c>
      <c r="P567" s="827">
        <v>2.7769773238494739</v>
      </c>
      <c r="Q567" s="832">
        <v>29.47</v>
      </c>
    </row>
    <row r="568" spans="1:17" ht="14.45" customHeight="1" x14ac:dyDescent="0.2">
      <c r="A568" s="821" t="s">
        <v>576</v>
      </c>
      <c r="B568" s="822" t="s">
        <v>4686</v>
      </c>
      <c r="C568" s="822" t="s">
        <v>4797</v>
      </c>
      <c r="D568" s="822" t="s">
        <v>5302</v>
      </c>
      <c r="E568" s="822" t="s">
        <v>1810</v>
      </c>
      <c r="F568" s="831"/>
      <c r="G568" s="831"/>
      <c r="H568" s="831"/>
      <c r="I568" s="831"/>
      <c r="J568" s="831"/>
      <c r="K568" s="831"/>
      <c r="L568" s="831"/>
      <c r="M568" s="831"/>
      <c r="N568" s="831">
        <v>0.9</v>
      </c>
      <c r="O568" s="831">
        <v>375.1</v>
      </c>
      <c r="P568" s="827"/>
      <c r="Q568" s="832">
        <v>416.77777777777777</v>
      </c>
    </row>
    <row r="569" spans="1:17" ht="14.45" customHeight="1" x14ac:dyDescent="0.2">
      <c r="A569" s="821" t="s">
        <v>576</v>
      </c>
      <c r="B569" s="822" t="s">
        <v>4686</v>
      </c>
      <c r="C569" s="822" t="s">
        <v>4797</v>
      </c>
      <c r="D569" s="822" t="s">
        <v>4848</v>
      </c>
      <c r="E569" s="822" t="s">
        <v>4849</v>
      </c>
      <c r="F569" s="831"/>
      <c r="G569" s="831"/>
      <c r="H569" s="831"/>
      <c r="I569" s="831"/>
      <c r="J569" s="831">
        <v>18.100000000000001</v>
      </c>
      <c r="K569" s="831">
        <v>8307.84</v>
      </c>
      <c r="L569" s="831">
        <v>1</v>
      </c>
      <c r="M569" s="831">
        <v>458.99668508287289</v>
      </c>
      <c r="N569" s="831">
        <v>0.4</v>
      </c>
      <c r="O569" s="831">
        <v>184.8</v>
      </c>
      <c r="P569" s="827">
        <v>2.2244048994684539E-2</v>
      </c>
      <c r="Q569" s="832">
        <v>462</v>
      </c>
    </row>
    <row r="570" spans="1:17" ht="14.45" customHeight="1" x14ac:dyDescent="0.2">
      <c r="A570" s="821" t="s">
        <v>576</v>
      </c>
      <c r="B570" s="822" t="s">
        <v>4686</v>
      </c>
      <c r="C570" s="822" t="s">
        <v>4797</v>
      </c>
      <c r="D570" s="822" t="s">
        <v>5303</v>
      </c>
      <c r="E570" s="822" t="s">
        <v>1978</v>
      </c>
      <c r="F570" s="831"/>
      <c r="G570" s="831"/>
      <c r="H570" s="831"/>
      <c r="I570" s="831"/>
      <c r="J570" s="831"/>
      <c r="K570" s="831"/>
      <c r="L570" s="831"/>
      <c r="M570" s="831"/>
      <c r="N570" s="831">
        <v>4</v>
      </c>
      <c r="O570" s="831">
        <v>4404.84</v>
      </c>
      <c r="P570" s="827"/>
      <c r="Q570" s="832">
        <v>1101.21</v>
      </c>
    </row>
    <row r="571" spans="1:17" ht="14.45" customHeight="1" x14ac:dyDescent="0.2">
      <c r="A571" s="821" t="s">
        <v>576</v>
      </c>
      <c r="B571" s="822" t="s">
        <v>4686</v>
      </c>
      <c r="C571" s="822" t="s">
        <v>4797</v>
      </c>
      <c r="D571" s="822" t="s">
        <v>5304</v>
      </c>
      <c r="E571" s="822" t="s">
        <v>5305</v>
      </c>
      <c r="F571" s="831">
        <v>1.4000000000000001</v>
      </c>
      <c r="G571" s="831">
        <v>4569.22</v>
      </c>
      <c r="H571" s="831"/>
      <c r="I571" s="831">
        <v>3263.7285714285713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576</v>
      </c>
      <c r="B572" s="822" t="s">
        <v>4686</v>
      </c>
      <c r="C572" s="822" t="s">
        <v>4797</v>
      </c>
      <c r="D572" s="822" t="s">
        <v>5306</v>
      </c>
      <c r="E572" s="822" t="s">
        <v>5307</v>
      </c>
      <c r="F572" s="831">
        <v>3</v>
      </c>
      <c r="G572" s="831">
        <v>9518.34</v>
      </c>
      <c r="H572" s="831"/>
      <c r="I572" s="831">
        <v>3172.78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576</v>
      </c>
      <c r="B573" s="822" t="s">
        <v>4686</v>
      </c>
      <c r="C573" s="822" t="s">
        <v>4797</v>
      </c>
      <c r="D573" s="822" t="s">
        <v>4850</v>
      </c>
      <c r="E573" s="822" t="s">
        <v>1831</v>
      </c>
      <c r="F573" s="831"/>
      <c r="G573" s="831"/>
      <c r="H573" s="831"/>
      <c r="I573" s="831"/>
      <c r="J573" s="831"/>
      <c r="K573" s="831"/>
      <c r="L573" s="831"/>
      <c r="M573" s="831"/>
      <c r="N573" s="831">
        <v>2.7</v>
      </c>
      <c r="O573" s="831">
        <v>407.04</v>
      </c>
      <c r="P573" s="827"/>
      <c r="Q573" s="832">
        <v>150.75555555555556</v>
      </c>
    </row>
    <row r="574" spans="1:17" ht="14.45" customHeight="1" x14ac:dyDescent="0.2">
      <c r="A574" s="821" t="s">
        <v>576</v>
      </c>
      <c r="B574" s="822" t="s">
        <v>4686</v>
      </c>
      <c r="C574" s="822" t="s">
        <v>4797</v>
      </c>
      <c r="D574" s="822" t="s">
        <v>4851</v>
      </c>
      <c r="E574" s="822" t="s">
        <v>1831</v>
      </c>
      <c r="F574" s="831">
        <v>2.4</v>
      </c>
      <c r="G574" s="831">
        <v>1921.92</v>
      </c>
      <c r="H574" s="831"/>
      <c r="I574" s="831">
        <v>800.80000000000007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576</v>
      </c>
      <c r="B575" s="822" t="s">
        <v>4686</v>
      </c>
      <c r="C575" s="822" t="s">
        <v>4797</v>
      </c>
      <c r="D575" s="822" t="s">
        <v>4852</v>
      </c>
      <c r="E575" s="822" t="s">
        <v>4853</v>
      </c>
      <c r="F575" s="831"/>
      <c r="G575" s="831"/>
      <c r="H575" s="831"/>
      <c r="I575" s="831"/>
      <c r="J575" s="831">
        <v>1.4</v>
      </c>
      <c r="K575" s="831">
        <v>204.33</v>
      </c>
      <c r="L575" s="831">
        <v>1</v>
      </c>
      <c r="M575" s="831">
        <v>145.95000000000002</v>
      </c>
      <c r="N575" s="831"/>
      <c r="O575" s="831"/>
      <c r="P575" s="827"/>
      <c r="Q575" s="832"/>
    </row>
    <row r="576" spans="1:17" ht="14.45" customHeight="1" x14ac:dyDescent="0.2">
      <c r="A576" s="821" t="s">
        <v>576</v>
      </c>
      <c r="B576" s="822" t="s">
        <v>4686</v>
      </c>
      <c r="C576" s="822" t="s">
        <v>4797</v>
      </c>
      <c r="D576" s="822" t="s">
        <v>4854</v>
      </c>
      <c r="E576" s="822" t="s">
        <v>1837</v>
      </c>
      <c r="F576" s="831"/>
      <c r="G576" s="831"/>
      <c r="H576" s="831"/>
      <c r="I576" s="831"/>
      <c r="J576" s="831">
        <v>76.2</v>
      </c>
      <c r="K576" s="831">
        <v>2544.3199999999997</v>
      </c>
      <c r="L576" s="831">
        <v>1</v>
      </c>
      <c r="M576" s="831">
        <v>33.390026246719152</v>
      </c>
      <c r="N576" s="831">
        <v>18</v>
      </c>
      <c r="O576" s="831">
        <v>600.91999999999996</v>
      </c>
      <c r="P576" s="827">
        <v>0.23618098352408504</v>
      </c>
      <c r="Q576" s="832">
        <v>33.384444444444441</v>
      </c>
    </row>
    <row r="577" spans="1:17" ht="14.45" customHeight="1" x14ac:dyDescent="0.2">
      <c r="A577" s="821" t="s">
        <v>576</v>
      </c>
      <c r="B577" s="822" t="s">
        <v>4686</v>
      </c>
      <c r="C577" s="822" t="s">
        <v>4797</v>
      </c>
      <c r="D577" s="822" t="s">
        <v>4855</v>
      </c>
      <c r="E577" s="822" t="s">
        <v>4856</v>
      </c>
      <c r="F577" s="831">
        <v>10.600000000000001</v>
      </c>
      <c r="G577" s="831">
        <v>3434.5400000000009</v>
      </c>
      <c r="H577" s="831">
        <v>1.3115038300277235</v>
      </c>
      <c r="I577" s="831">
        <v>324.01320754716983</v>
      </c>
      <c r="J577" s="831">
        <v>19.699999999999992</v>
      </c>
      <c r="K577" s="831">
        <v>2618.7799999999993</v>
      </c>
      <c r="L577" s="831">
        <v>1</v>
      </c>
      <c r="M577" s="831">
        <v>132.93299492385788</v>
      </c>
      <c r="N577" s="831">
        <v>11.8</v>
      </c>
      <c r="O577" s="831">
        <v>1543.74</v>
      </c>
      <c r="P577" s="827">
        <v>0.5894882349796472</v>
      </c>
      <c r="Q577" s="832">
        <v>130.82542372881355</v>
      </c>
    </row>
    <row r="578" spans="1:17" ht="14.45" customHeight="1" x14ac:dyDescent="0.2">
      <c r="A578" s="821" t="s">
        <v>576</v>
      </c>
      <c r="B578" s="822" t="s">
        <v>4686</v>
      </c>
      <c r="C578" s="822" t="s">
        <v>4797</v>
      </c>
      <c r="D578" s="822" t="s">
        <v>5308</v>
      </c>
      <c r="E578" s="822" t="s">
        <v>5309</v>
      </c>
      <c r="F578" s="831">
        <v>1.3</v>
      </c>
      <c r="G578" s="831">
        <v>9271.73</v>
      </c>
      <c r="H578" s="831"/>
      <c r="I578" s="831">
        <v>7132.0999999999995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576</v>
      </c>
      <c r="B579" s="822" t="s">
        <v>4686</v>
      </c>
      <c r="C579" s="822" t="s">
        <v>4797</v>
      </c>
      <c r="D579" s="822" t="s">
        <v>4857</v>
      </c>
      <c r="E579" s="822" t="s">
        <v>4839</v>
      </c>
      <c r="F579" s="831">
        <v>4</v>
      </c>
      <c r="G579" s="831">
        <v>127792.44</v>
      </c>
      <c r="H579" s="831">
        <v>0.36720837512204008</v>
      </c>
      <c r="I579" s="831">
        <v>31948.11</v>
      </c>
      <c r="J579" s="831">
        <v>11</v>
      </c>
      <c r="K579" s="831">
        <v>348010.69</v>
      </c>
      <c r="L579" s="831">
        <v>1</v>
      </c>
      <c r="M579" s="831">
        <v>31637.335454545453</v>
      </c>
      <c r="N579" s="831"/>
      <c r="O579" s="831"/>
      <c r="P579" s="827"/>
      <c r="Q579" s="832"/>
    </row>
    <row r="580" spans="1:17" ht="14.45" customHeight="1" x14ac:dyDescent="0.2">
      <c r="A580" s="821" t="s">
        <v>576</v>
      </c>
      <c r="B580" s="822" t="s">
        <v>4686</v>
      </c>
      <c r="C580" s="822" t="s">
        <v>4797</v>
      </c>
      <c r="D580" s="822" t="s">
        <v>4858</v>
      </c>
      <c r="E580" s="822" t="s">
        <v>4859</v>
      </c>
      <c r="F580" s="831">
        <v>8.6999999999999993</v>
      </c>
      <c r="G580" s="831">
        <v>18492.72</v>
      </c>
      <c r="H580" s="831"/>
      <c r="I580" s="831">
        <v>2125.6000000000004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576</v>
      </c>
      <c r="B581" s="822" t="s">
        <v>4686</v>
      </c>
      <c r="C581" s="822" t="s">
        <v>4797</v>
      </c>
      <c r="D581" s="822" t="s">
        <v>4860</v>
      </c>
      <c r="E581" s="822" t="s">
        <v>4861</v>
      </c>
      <c r="F581" s="831">
        <v>50</v>
      </c>
      <c r="G581" s="831">
        <v>10628</v>
      </c>
      <c r="H581" s="831"/>
      <c r="I581" s="831">
        <v>212.56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576</v>
      </c>
      <c r="B582" s="822" t="s">
        <v>4686</v>
      </c>
      <c r="C582" s="822" t="s">
        <v>4797</v>
      </c>
      <c r="D582" s="822" t="s">
        <v>5310</v>
      </c>
      <c r="E582" s="822" t="s">
        <v>1970</v>
      </c>
      <c r="F582" s="831"/>
      <c r="G582" s="831"/>
      <c r="H582" s="831"/>
      <c r="I582" s="831"/>
      <c r="J582" s="831">
        <v>0.4</v>
      </c>
      <c r="K582" s="831">
        <v>266.95</v>
      </c>
      <c r="L582" s="831">
        <v>1</v>
      </c>
      <c r="M582" s="831">
        <v>667.37499999999989</v>
      </c>
      <c r="N582" s="831">
        <v>0.45000000000000007</v>
      </c>
      <c r="O582" s="831">
        <v>274.36</v>
      </c>
      <c r="P582" s="827">
        <v>1.0277580071174379</v>
      </c>
      <c r="Q582" s="832">
        <v>609.68888888888887</v>
      </c>
    </row>
    <row r="583" spans="1:17" ht="14.45" customHeight="1" x14ac:dyDescent="0.2">
      <c r="A583" s="821" t="s">
        <v>576</v>
      </c>
      <c r="B583" s="822" t="s">
        <v>4686</v>
      </c>
      <c r="C583" s="822" t="s">
        <v>4797</v>
      </c>
      <c r="D583" s="822" t="s">
        <v>5311</v>
      </c>
      <c r="E583" s="822" t="s">
        <v>4863</v>
      </c>
      <c r="F583" s="831"/>
      <c r="G583" s="831"/>
      <c r="H583" s="831"/>
      <c r="I583" s="831"/>
      <c r="J583" s="831">
        <v>1.6</v>
      </c>
      <c r="K583" s="831">
        <v>1089.76</v>
      </c>
      <c r="L583" s="831">
        <v>1</v>
      </c>
      <c r="M583" s="831">
        <v>681.09999999999991</v>
      </c>
      <c r="N583" s="831"/>
      <c r="O583" s="831"/>
      <c r="P583" s="827"/>
      <c r="Q583" s="832"/>
    </row>
    <row r="584" spans="1:17" ht="14.45" customHeight="1" x14ac:dyDescent="0.2">
      <c r="A584" s="821" t="s">
        <v>576</v>
      </c>
      <c r="B584" s="822" t="s">
        <v>4686</v>
      </c>
      <c r="C584" s="822" t="s">
        <v>4797</v>
      </c>
      <c r="D584" s="822" t="s">
        <v>4862</v>
      </c>
      <c r="E584" s="822" t="s">
        <v>4863</v>
      </c>
      <c r="F584" s="831"/>
      <c r="G584" s="831"/>
      <c r="H584" s="831"/>
      <c r="I584" s="831"/>
      <c r="J584" s="831">
        <v>1.3</v>
      </c>
      <c r="K584" s="831">
        <v>2118.91</v>
      </c>
      <c r="L584" s="831">
        <v>1</v>
      </c>
      <c r="M584" s="831">
        <v>1629.9307692307691</v>
      </c>
      <c r="N584" s="831"/>
      <c r="O584" s="831"/>
      <c r="P584" s="827"/>
      <c r="Q584" s="832"/>
    </row>
    <row r="585" spans="1:17" ht="14.45" customHeight="1" x14ac:dyDescent="0.2">
      <c r="A585" s="821" t="s">
        <v>576</v>
      </c>
      <c r="B585" s="822" t="s">
        <v>4686</v>
      </c>
      <c r="C585" s="822" t="s">
        <v>4797</v>
      </c>
      <c r="D585" s="822" t="s">
        <v>4865</v>
      </c>
      <c r="E585" s="822" t="s">
        <v>4866</v>
      </c>
      <c r="F585" s="831">
        <v>0.8</v>
      </c>
      <c r="G585" s="831">
        <v>309.3</v>
      </c>
      <c r="H585" s="831"/>
      <c r="I585" s="831">
        <v>386.625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576</v>
      </c>
      <c r="B586" s="822" t="s">
        <v>4686</v>
      </c>
      <c r="C586" s="822" t="s">
        <v>4797</v>
      </c>
      <c r="D586" s="822" t="s">
        <v>4867</v>
      </c>
      <c r="E586" s="822" t="s">
        <v>4839</v>
      </c>
      <c r="F586" s="831"/>
      <c r="G586" s="831"/>
      <c r="H586" s="831"/>
      <c r="I586" s="831"/>
      <c r="J586" s="831"/>
      <c r="K586" s="831"/>
      <c r="L586" s="831"/>
      <c r="M586" s="831"/>
      <c r="N586" s="831">
        <v>13</v>
      </c>
      <c r="O586" s="831">
        <v>404927.89999999997</v>
      </c>
      <c r="P586" s="827"/>
      <c r="Q586" s="832">
        <v>31148.299999999996</v>
      </c>
    </row>
    <row r="587" spans="1:17" ht="14.45" customHeight="1" x14ac:dyDescent="0.2">
      <c r="A587" s="821" t="s">
        <v>576</v>
      </c>
      <c r="B587" s="822" t="s">
        <v>4686</v>
      </c>
      <c r="C587" s="822" t="s">
        <v>4797</v>
      </c>
      <c r="D587" s="822" t="s">
        <v>5312</v>
      </c>
      <c r="E587" s="822" t="s">
        <v>1520</v>
      </c>
      <c r="F587" s="831"/>
      <c r="G587" s="831"/>
      <c r="H587" s="831"/>
      <c r="I587" s="831"/>
      <c r="J587" s="831">
        <v>11</v>
      </c>
      <c r="K587" s="831">
        <v>1017.39</v>
      </c>
      <c r="L587" s="831">
        <v>1</v>
      </c>
      <c r="M587" s="831">
        <v>92.49</v>
      </c>
      <c r="N587" s="831"/>
      <c r="O587" s="831"/>
      <c r="P587" s="827"/>
      <c r="Q587" s="832"/>
    </row>
    <row r="588" spans="1:17" ht="14.45" customHeight="1" x14ac:dyDescent="0.2">
      <c r="A588" s="821" t="s">
        <v>576</v>
      </c>
      <c r="B588" s="822" t="s">
        <v>4686</v>
      </c>
      <c r="C588" s="822" t="s">
        <v>4797</v>
      </c>
      <c r="D588" s="822" t="s">
        <v>4868</v>
      </c>
      <c r="E588" s="822" t="s">
        <v>4869</v>
      </c>
      <c r="F588" s="831">
        <v>1</v>
      </c>
      <c r="G588" s="831">
        <v>3172.78</v>
      </c>
      <c r="H588" s="831">
        <v>1</v>
      </c>
      <c r="I588" s="831">
        <v>3172.78</v>
      </c>
      <c r="J588" s="831">
        <v>1</v>
      </c>
      <c r="K588" s="831">
        <v>3172.78</v>
      </c>
      <c r="L588" s="831">
        <v>1</v>
      </c>
      <c r="M588" s="831">
        <v>3172.78</v>
      </c>
      <c r="N588" s="831"/>
      <c r="O588" s="831"/>
      <c r="P588" s="827"/>
      <c r="Q588" s="832"/>
    </row>
    <row r="589" spans="1:17" ht="14.45" customHeight="1" x14ac:dyDescent="0.2">
      <c r="A589" s="821" t="s">
        <v>576</v>
      </c>
      <c r="B589" s="822" t="s">
        <v>4686</v>
      </c>
      <c r="C589" s="822" t="s">
        <v>4797</v>
      </c>
      <c r="D589" s="822" t="s">
        <v>4872</v>
      </c>
      <c r="E589" s="822" t="s">
        <v>1507</v>
      </c>
      <c r="F589" s="831">
        <v>6</v>
      </c>
      <c r="G589" s="831">
        <v>59544</v>
      </c>
      <c r="H589" s="831">
        <v>0.69174630392505387</v>
      </c>
      <c r="I589" s="831">
        <v>9924</v>
      </c>
      <c r="J589" s="831">
        <v>9</v>
      </c>
      <c r="K589" s="831">
        <v>86077.8</v>
      </c>
      <c r="L589" s="831">
        <v>1</v>
      </c>
      <c r="M589" s="831">
        <v>9564.2000000000007</v>
      </c>
      <c r="N589" s="831">
        <v>8</v>
      </c>
      <c r="O589" s="831">
        <v>76801.440000000002</v>
      </c>
      <c r="P589" s="827">
        <v>0.89223284052334051</v>
      </c>
      <c r="Q589" s="832">
        <v>9600.18</v>
      </c>
    </row>
    <row r="590" spans="1:17" ht="14.45" customHeight="1" x14ac:dyDescent="0.2">
      <c r="A590" s="821" t="s">
        <v>576</v>
      </c>
      <c r="B590" s="822" t="s">
        <v>4686</v>
      </c>
      <c r="C590" s="822" t="s">
        <v>4797</v>
      </c>
      <c r="D590" s="822" t="s">
        <v>5313</v>
      </c>
      <c r="E590" s="822" t="s">
        <v>5314</v>
      </c>
      <c r="F590" s="831"/>
      <c r="G590" s="831"/>
      <c r="H590" s="831"/>
      <c r="I590" s="831"/>
      <c r="J590" s="831">
        <v>5</v>
      </c>
      <c r="K590" s="831">
        <v>6436.8</v>
      </c>
      <c r="L590" s="831">
        <v>1</v>
      </c>
      <c r="M590" s="831">
        <v>1287.3600000000001</v>
      </c>
      <c r="N590" s="831"/>
      <c r="O590" s="831"/>
      <c r="P590" s="827"/>
      <c r="Q590" s="832"/>
    </row>
    <row r="591" spans="1:17" ht="14.45" customHeight="1" x14ac:dyDescent="0.2">
      <c r="A591" s="821" t="s">
        <v>576</v>
      </c>
      <c r="B591" s="822" t="s">
        <v>4686</v>
      </c>
      <c r="C591" s="822" t="s">
        <v>4797</v>
      </c>
      <c r="D591" s="822" t="s">
        <v>4874</v>
      </c>
      <c r="E591" s="822" t="s">
        <v>1189</v>
      </c>
      <c r="F591" s="831"/>
      <c r="G591" s="831"/>
      <c r="H591" s="831"/>
      <c r="I591" s="831"/>
      <c r="J591" s="831">
        <v>100</v>
      </c>
      <c r="K591" s="831">
        <v>128736.00000000001</v>
      </c>
      <c r="L591" s="831">
        <v>1</v>
      </c>
      <c r="M591" s="831">
        <v>1287.3600000000001</v>
      </c>
      <c r="N591" s="831">
        <v>93.3</v>
      </c>
      <c r="O591" s="831">
        <v>120110.68000000001</v>
      </c>
      <c r="P591" s="827">
        <v>0.93299993785732038</v>
      </c>
      <c r="Q591" s="832">
        <v>1287.3599142550913</v>
      </c>
    </row>
    <row r="592" spans="1:17" ht="14.45" customHeight="1" x14ac:dyDescent="0.2">
      <c r="A592" s="821" t="s">
        <v>576</v>
      </c>
      <c r="B592" s="822" t="s">
        <v>4686</v>
      </c>
      <c r="C592" s="822" t="s">
        <v>4797</v>
      </c>
      <c r="D592" s="822" t="s">
        <v>5315</v>
      </c>
      <c r="E592" s="822" t="s">
        <v>1506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1287.3599999999999</v>
      </c>
      <c r="P592" s="827"/>
      <c r="Q592" s="832">
        <v>1287.3599999999999</v>
      </c>
    </row>
    <row r="593" spans="1:17" ht="14.45" customHeight="1" x14ac:dyDescent="0.2">
      <c r="A593" s="821" t="s">
        <v>576</v>
      </c>
      <c r="B593" s="822" t="s">
        <v>4686</v>
      </c>
      <c r="C593" s="822" t="s">
        <v>4797</v>
      </c>
      <c r="D593" s="822" t="s">
        <v>5316</v>
      </c>
      <c r="E593" s="822" t="s">
        <v>5295</v>
      </c>
      <c r="F593" s="831"/>
      <c r="G593" s="831"/>
      <c r="H593" s="831"/>
      <c r="I593" s="831"/>
      <c r="J593" s="831"/>
      <c r="K593" s="831"/>
      <c r="L593" s="831"/>
      <c r="M593" s="831"/>
      <c r="N593" s="831">
        <v>0.1</v>
      </c>
      <c r="O593" s="831">
        <v>219.18</v>
      </c>
      <c r="P593" s="827"/>
      <c r="Q593" s="832">
        <v>2191.7999999999997</v>
      </c>
    </row>
    <row r="594" spans="1:17" ht="14.45" customHeight="1" x14ac:dyDescent="0.2">
      <c r="A594" s="821" t="s">
        <v>576</v>
      </c>
      <c r="B594" s="822" t="s">
        <v>4686</v>
      </c>
      <c r="C594" s="822" t="s">
        <v>4797</v>
      </c>
      <c r="D594" s="822" t="s">
        <v>5317</v>
      </c>
      <c r="E594" s="822" t="s">
        <v>5318</v>
      </c>
      <c r="F594" s="831"/>
      <c r="G594" s="831"/>
      <c r="H594" s="831"/>
      <c r="I594" s="831"/>
      <c r="J594" s="831">
        <v>1</v>
      </c>
      <c r="K594" s="831">
        <v>1017.27</v>
      </c>
      <c r="L594" s="831">
        <v>1</v>
      </c>
      <c r="M594" s="831">
        <v>1017.27</v>
      </c>
      <c r="N594" s="831"/>
      <c r="O594" s="831"/>
      <c r="P594" s="827"/>
      <c r="Q594" s="832"/>
    </row>
    <row r="595" spans="1:17" ht="14.45" customHeight="1" x14ac:dyDescent="0.2">
      <c r="A595" s="821" t="s">
        <v>576</v>
      </c>
      <c r="B595" s="822" t="s">
        <v>4686</v>
      </c>
      <c r="C595" s="822" t="s">
        <v>4797</v>
      </c>
      <c r="D595" s="822" t="s">
        <v>5319</v>
      </c>
      <c r="E595" s="822" t="s">
        <v>1507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9276.36</v>
      </c>
      <c r="P595" s="827"/>
      <c r="Q595" s="832">
        <v>9276.36</v>
      </c>
    </row>
    <row r="596" spans="1:17" ht="14.45" customHeight="1" x14ac:dyDescent="0.2">
      <c r="A596" s="821" t="s">
        <v>576</v>
      </c>
      <c r="B596" s="822" t="s">
        <v>4686</v>
      </c>
      <c r="C596" s="822" t="s">
        <v>4797</v>
      </c>
      <c r="D596" s="822" t="s">
        <v>5320</v>
      </c>
      <c r="E596" s="822" t="s">
        <v>4839</v>
      </c>
      <c r="F596" s="831"/>
      <c r="G596" s="831"/>
      <c r="H596" s="831"/>
      <c r="I596" s="831"/>
      <c r="J596" s="831"/>
      <c r="K596" s="831"/>
      <c r="L596" s="831"/>
      <c r="M596" s="831"/>
      <c r="N596" s="831">
        <v>6</v>
      </c>
      <c r="O596" s="831">
        <v>94379.28</v>
      </c>
      <c r="P596" s="827"/>
      <c r="Q596" s="832">
        <v>15729.88</v>
      </c>
    </row>
    <row r="597" spans="1:17" ht="14.45" customHeight="1" x14ac:dyDescent="0.2">
      <c r="A597" s="821" t="s">
        <v>576</v>
      </c>
      <c r="B597" s="822" t="s">
        <v>4686</v>
      </c>
      <c r="C597" s="822" t="s">
        <v>4797</v>
      </c>
      <c r="D597" s="822" t="s">
        <v>5321</v>
      </c>
      <c r="E597" s="822" t="s">
        <v>1520</v>
      </c>
      <c r="F597" s="831"/>
      <c r="G597" s="831"/>
      <c r="H597" s="831"/>
      <c r="I597" s="831"/>
      <c r="J597" s="831"/>
      <c r="K597" s="831"/>
      <c r="L597" s="831"/>
      <c r="M597" s="831"/>
      <c r="N597" s="831">
        <v>35</v>
      </c>
      <c r="O597" s="831">
        <v>3237.15</v>
      </c>
      <c r="P597" s="827"/>
      <c r="Q597" s="832">
        <v>92.490000000000009</v>
      </c>
    </row>
    <row r="598" spans="1:17" ht="14.45" customHeight="1" x14ac:dyDescent="0.2">
      <c r="A598" s="821" t="s">
        <v>576</v>
      </c>
      <c r="B598" s="822" t="s">
        <v>4686</v>
      </c>
      <c r="C598" s="822" t="s">
        <v>4797</v>
      </c>
      <c r="D598" s="822" t="s">
        <v>5322</v>
      </c>
      <c r="E598" s="822" t="s">
        <v>1316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1093.32</v>
      </c>
      <c r="P598" s="827"/>
      <c r="Q598" s="832">
        <v>546.66</v>
      </c>
    </row>
    <row r="599" spans="1:17" ht="14.45" customHeight="1" x14ac:dyDescent="0.2">
      <c r="A599" s="821" t="s">
        <v>576</v>
      </c>
      <c r="B599" s="822" t="s">
        <v>4686</v>
      </c>
      <c r="C599" s="822" t="s">
        <v>4797</v>
      </c>
      <c r="D599" s="822" t="s">
        <v>4875</v>
      </c>
      <c r="E599" s="822" t="s">
        <v>1237</v>
      </c>
      <c r="F599" s="831"/>
      <c r="G599" s="831"/>
      <c r="H599" s="831"/>
      <c r="I599" s="831"/>
      <c r="J599" s="831"/>
      <c r="K599" s="831"/>
      <c r="L599" s="831"/>
      <c r="M599" s="831"/>
      <c r="N599" s="831">
        <v>4.9000000000000004</v>
      </c>
      <c r="O599" s="831">
        <v>4042.9900000000002</v>
      </c>
      <c r="P599" s="827"/>
      <c r="Q599" s="832">
        <v>825.1</v>
      </c>
    </row>
    <row r="600" spans="1:17" ht="14.45" customHeight="1" x14ac:dyDescent="0.2">
      <c r="A600" s="821" t="s">
        <v>576</v>
      </c>
      <c r="B600" s="822" t="s">
        <v>4686</v>
      </c>
      <c r="C600" s="822" t="s">
        <v>4797</v>
      </c>
      <c r="D600" s="822" t="s">
        <v>4876</v>
      </c>
      <c r="E600" s="822" t="s">
        <v>1239</v>
      </c>
      <c r="F600" s="831"/>
      <c r="G600" s="831"/>
      <c r="H600" s="831"/>
      <c r="I600" s="831"/>
      <c r="J600" s="831"/>
      <c r="K600" s="831"/>
      <c r="L600" s="831"/>
      <c r="M600" s="831"/>
      <c r="N600" s="831">
        <v>0.8</v>
      </c>
      <c r="O600" s="831">
        <v>150.77000000000001</v>
      </c>
      <c r="P600" s="827"/>
      <c r="Q600" s="832">
        <v>188.46250000000001</v>
      </c>
    </row>
    <row r="601" spans="1:17" ht="14.45" customHeight="1" x14ac:dyDescent="0.2">
      <c r="A601" s="821" t="s">
        <v>576</v>
      </c>
      <c r="B601" s="822" t="s">
        <v>4686</v>
      </c>
      <c r="C601" s="822" t="s">
        <v>4797</v>
      </c>
      <c r="D601" s="822" t="s">
        <v>4877</v>
      </c>
      <c r="E601" s="822" t="s">
        <v>4878</v>
      </c>
      <c r="F601" s="831">
        <v>1</v>
      </c>
      <c r="G601" s="831">
        <v>3498.62</v>
      </c>
      <c r="H601" s="831"/>
      <c r="I601" s="831">
        <v>3498.62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576</v>
      </c>
      <c r="B602" s="822" t="s">
        <v>4686</v>
      </c>
      <c r="C602" s="822" t="s">
        <v>4879</v>
      </c>
      <c r="D602" s="822" t="s">
        <v>4880</v>
      </c>
      <c r="E602" s="822" t="s">
        <v>4881</v>
      </c>
      <c r="F602" s="831">
        <v>488</v>
      </c>
      <c r="G602" s="831">
        <v>1288881.2</v>
      </c>
      <c r="H602" s="831">
        <v>0.72557973675792609</v>
      </c>
      <c r="I602" s="831">
        <v>2641.15</v>
      </c>
      <c r="J602" s="831">
        <v>667</v>
      </c>
      <c r="K602" s="831">
        <v>1776346.7399999998</v>
      </c>
      <c r="L602" s="831">
        <v>1</v>
      </c>
      <c r="M602" s="831">
        <v>2663.1885157421284</v>
      </c>
      <c r="N602" s="831">
        <v>339</v>
      </c>
      <c r="O602" s="831">
        <v>915067.64000000013</v>
      </c>
      <c r="P602" s="827">
        <v>0.51514021412283517</v>
      </c>
      <c r="Q602" s="832">
        <v>2699.3145722713866</v>
      </c>
    </row>
    <row r="603" spans="1:17" ht="14.45" customHeight="1" x14ac:dyDescent="0.2">
      <c r="A603" s="821" t="s">
        <v>576</v>
      </c>
      <c r="B603" s="822" t="s">
        <v>4686</v>
      </c>
      <c r="C603" s="822" t="s">
        <v>4879</v>
      </c>
      <c r="D603" s="822" t="s">
        <v>4882</v>
      </c>
      <c r="E603" s="822" t="s">
        <v>4883</v>
      </c>
      <c r="F603" s="831">
        <v>22</v>
      </c>
      <c r="G603" s="831">
        <v>226801.3</v>
      </c>
      <c r="H603" s="831">
        <v>0.68511299677883963</v>
      </c>
      <c r="I603" s="831">
        <v>10309.15</v>
      </c>
      <c r="J603" s="831">
        <v>32</v>
      </c>
      <c r="K603" s="831">
        <v>331042.17999999993</v>
      </c>
      <c r="L603" s="831">
        <v>1</v>
      </c>
      <c r="M603" s="831">
        <v>10345.068124999998</v>
      </c>
      <c r="N603" s="831">
        <v>21</v>
      </c>
      <c r="O603" s="831">
        <v>218235.36</v>
      </c>
      <c r="P603" s="827">
        <v>0.65923732135886737</v>
      </c>
      <c r="Q603" s="832">
        <v>10392.16</v>
      </c>
    </row>
    <row r="604" spans="1:17" ht="14.45" customHeight="1" x14ac:dyDescent="0.2">
      <c r="A604" s="821" t="s">
        <v>576</v>
      </c>
      <c r="B604" s="822" t="s">
        <v>4686</v>
      </c>
      <c r="C604" s="822" t="s">
        <v>4879</v>
      </c>
      <c r="D604" s="822" t="s">
        <v>4884</v>
      </c>
      <c r="E604" s="822" t="s">
        <v>4885</v>
      </c>
      <c r="F604" s="831">
        <v>239</v>
      </c>
      <c r="G604" s="831">
        <v>289574.78999999998</v>
      </c>
      <c r="H604" s="831">
        <v>0.81802944128442701</v>
      </c>
      <c r="I604" s="831">
        <v>1211.6099999999999</v>
      </c>
      <c r="J604" s="831">
        <v>289</v>
      </c>
      <c r="K604" s="831">
        <v>353990.67</v>
      </c>
      <c r="L604" s="831">
        <v>1</v>
      </c>
      <c r="M604" s="831">
        <v>1224.8812110726642</v>
      </c>
      <c r="N604" s="831">
        <v>189</v>
      </c>
      <c r="O604" s="831">
        <v>234988.86</v>
      </c>
      <c r="P604" s="827">
        <v>0.66382783478445917</v>
      </c>
      <c r="Q604" s="832">
        <v>1243.3273015873015</v>
      </c>
    </row>
    <row r="605" spans="1:17" ht="14.45" customHeight="1" x14ac:dyDescent="0.2">
      <c r="A605" s="821" t="s">
        <v>576</v>
      </c>
      <c r="B605" s="822" t="s">
        <v>4686</v>
      </c>
      <c r="C605" s="822" t="s">
        <v>4613</v>
      </c>
      <c r="D605" s="822" t="s">
        <v>5323</v>
      </c>
      <c r="E605" s="822" t="s">
        <v>5324</v>
      </c>
      <c r="F605" s="831">
        <v>1</v>
      </c>
      <c r="G605" s="831">
        <v>4880</v>
      </c>
      <c r="H605" s="831"/>
      <c r="I605" s="831">
        <v>4880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576</v>
      </c>
      <c r="B606" s="822" t="s">
        <v>4686</v>
      </c>
      <c r="C606" s="822" t="s">
        <v>4613</v>
      </c>
      <c r="D606" s="822" t="s">
        <v>5325</v>
      </c>
      <c r="E606" s="822" t="s">
        <v>5326</v>
      </c>
      <c r="F606" s="831">
        <v>1</v>
      </c>
      <c r="G606" s="831">
        <v>6307.7</v>
      </c>
      <c r="H606" s="831"/>
      <c r="I606" s="831">
        <v>6307.7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576</v>
      </c>
      <c r="B607" s="822" t="s">
        <v>4686</v>
      </c>
      <c r="C607" s="822" t="s">
        <v>4613</v>
      </c>
      <c r="D607" s="822" t="s">
        <v>5327</v>
      </c>
      <c r="E607" s="822" t="s">
        <v>5328</v>
      </c>
      <c r="F607" s="831">
        <v>2</v>
      </c>
      <c r="G607" s="831">
        <v>1528.8</v>
      </c>
      <c r="H607" s="831">
        <v>0.25</v>
      </c>
      <c r="I607" s="831">
        <v>764.4</v>
      </c>
      <c r="J607" s="831">
        <v>8</v>
      </c>
      <c r="K607" s="831">
        <v>6115.2</v>
      </c>
      <c r="L607" s="831">
        <v>1</v>
      </c>
      <c r="M607" s="831">
        <v>764.4</v>
      </c>
      <c r="N607" s="831"/>
      <c r="O607" s="831"/>
      <c r="P607" s="827"/>
      <c r="Q607" s="832"/>
    </row>
    <row r="608" spans="1:17" ht="14.45" customHeight="1" x14ac:dyDescent="0.2">
      <c r="A608" s="821" t="s">
        <v>576</v>
      </c>
      <c r="B608" s="822" t="s">
        <v>4686</v>
      </c>
      <c r="C608" s="822" t="s">
        <v>4613</v>
      </c>
      <c r="D608" s="822" t="s">
        <v>5329</v>
      </c>
      <c r="E608" s="822" t="s">
        <v>5330</v>
      </c>
      <c r="F608" s="831"/>
      <c r="G608" s="831"/>
      <c r="H608" s="831"/>
      <c r="I608" s="831"/>
      <c r="J608" s="831"/>
      <c r="K608" s="831"/>
      <c r="L608" s="831"/>
      <c r="M608" s="831"/>
      <c r="N608" s="831">
        <v>2</v>
      </c>
      <c r="O608" s="831">
        <v>1578.58</v>
      </c>
      <c r="P608" s="827"/>
      <c r="Q608" s="832">
        <v>789.29</v>
      </c>
    </row>
    <row r="609" spans="1:17" ht="14.45" customHeight="1" x14ac:dyDescent="0.2">
      <c r="A609" s="821" t="s">
        <v>576</v>
      </c>
      <c r="B609" s="822" t="s">
        <v>4686</v>
      </c>
      <c r="C609" s="822" t="s">
        <v>4613</v>
      </c>
      <c r="D609" s="822" t="s">
        <v>5331</v>
      </c>
      <c r="E609" s="822" t="s">
        <v>5332</v>
      </c>
      <c r="F609" s="831">
        <v>1</v>
      </c>
      <c r="G609" s="831">
        <v>28950</v>
      </c>
      <c r="H609" s="831"/>
      <c r="I609" s="831">
        <v>28950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576</v>
      </c>
      <c r="B610" s="822" t="s">
        <v>4686</v>
      </c>
      <c r="C610" s="822" t="s">
        <v>4613</v>
      </c>
      <c r="D610" s="822" t="s">
        <v>4890</v>
      </c>
      <c r="E610" s="822" t="s">
        <v>4891</v>
      </c>
      <c r="F610" s="831">
        <v>1</v>
      </c>
      <c r="G610" s="831">
        <v>45021.47</v>
      </c>
      <c r="H610" s="831"/>
      <c r="I610" s="831">
        <v>45021.47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576</v>
      </c>
      <c r="B611" s="822" t="s">
        <v>4686</v>
      </c>
      <c r="C611" s="822" t="s">
        <v>4613</v>
      </c>
      <c r="D611" s="822" t="s">
        <v>4892</v>
      </c>
      <c r="E611" s="822" t="s">
        <v>4893</v>
      </c>
      <c r="F611" s="831"/>
      <c r="G611" s="831"/>
      <c r="H611" s="831"/>
      <c r="I611" s="831"/>
      <c r="J611" s="831"/>
      <c r="K611" s="831"/>
      <c r="L611" s="831"/>
      <c r="M611" s="831"/>
      <c r="N611" s="831">
        <v>4</v>
      </c>
      <c r="O611" s="831">
        <v>128857.1</v>
      </c>
      <c r="P611" s="827"/>
      <c r="Q611" s="832">
        <v>32214.275000000001</v>
      </c>
    </row>
    <row r="612" spans="1:17" ht="14.45" customHeight="1" x14ac:dyDescent="0.2">
      <c r="A612" s="821" t="s">
        <v>576</v>
      </c>
      <c r="B612" s="822" t="s">
        <v>4686</v>
      </c>
      <c r="C612" s="822" t="s">
        <v>4613</v>
      </c>
      <c r="D612" s="822" t="s">
        <v>4896</v>
      </c>
      <c r="E612" s="822" t="s">
        <v>4897</v>
      </c>
      <c r="F612" s="831">
        <v>7</v>
      </c>
      <c r="G612" s="831">
        <v>111423.54999999999</v>
      </c>
      <c r="H612" s="831"/>
      <c r="I612" s="831">
        <v>15917.649999999998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576</v>
      </c>
      <c r="B613" s="822" t="s">
        <v>4686</v>
      </c>
      <c r="C613" s="822" t="s">
        <v>4613</v>
      </c>
      <c r="D613" s="822" t="s">
        <v>4898</v>
      </c>
      <c r="E613" s="822" t="s">
        <v>4899</v>
      </c>
      <c r="F613" s="831">
        <v>7</v>
      </c>
      <c r="G613" s="831">
        <v>42732.619999999995</v>
      </c>
      <c r="H613" s="831"/>
      <c r="I613" s="831">
        <v>6104.6599999999989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576</v>
      </c>
      <c r="B614" s="822" t="s">
        <v>4686</v>
      </c>
      <c r="C614" s="822" t="s">
        <v>4613</v>
      </c>
      <c r="D614" s="822" t="s">
        <v>4900</v>
      </c>
      <c r="E614" s="822" t="s">
        <v>4901</v>
      </c>
      <c r="F614" s="831">
        <v>28</v>
      </c>
      <c r="G614" s="831">
        <v>198800</v>
      </c>
      <c r="H614" s="831">
        <v>0.77777777777777779</v>
      </c>
      <c r="I614" s="831">
        <v>7100</v>
      </c>
      <c r="J614" s="831">
        <v>36</v>
      </c>
      <c r="K614" s="831">
        <v>255600</v>
      </c>
      <c r="L614" s="831">
        <v>1</v>
      </c>
      <c r="M614" s="831">
        <v>7100</v>
      </c>
      <c r="N614" s="831">
        <v>33</v>
      </c>
      <c r="O614" s="831">
        <v>234300</v>
      </c>
      <c r="P614" s="827">
        <v>0.91666666666666663</v>
      </c>
      <c r="Q614" s="832">
        <v>7100</v>
      </c>
    </row>
    <row r="615" spans="1:17" ht="14.45" customHeight="1" x14ac:dyDescent="0.2">
      <c r="A615" s="821" t="s">
        <v>576</v>
      </c>
      <c r="B615" s="822" t="s">
        <v>4686</v>
      </c>
      <c r="C615" s="822" t="s">
        <v>4613</v>
      </c>
      <c r="D615" s="822" t="s">
        <v>4902</v>
      </c>
      <c r="E615" s="822" t="s">
        <v>4903</v>
      </c>
      <c r="F615" s="831">
        <v>7</v>
      </c>
      <c r="G615" s="831">
        <v>52817.729999999996</v>
      </c>
      <c r="H615" s="831"/>
      <c r="I615" s="831">
        <v>7545.3899999999994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576</v>
      </c>
      <c r="B616" s="822" t="s">
        <v>4686</v>
      </c>
      <c r="C616" s="822" t="s">
        <v>4613</v>
      </c>
      <c r="D616" s="822" t="s">
        <v>4904</v>
      </c>
      <c r="E616" s="822" t="s">
        <v>4905</v>
      </c>
      <c r="F616" s="831">
        <v>27</v>
      </c>
      <c r="G616" s="831">
        <v>31455</v>
      </c>
      <c r="H616" s="831">
        <v>0.72972972972972971</v>
      </c>
      <c r="I616" s="831">
        <v>1165</v>
      </c>
      <c r="J616" s="831">
        <v>37</v>
      </c>
      <c r="K616" s="831">
        <v>43105</v>
      </c>
      <c r="L616" s="831">
        <v>1</v>
      </c>
      <c r="M616" s="831">
        <v>1165</v>
      </c>
      <c r="N616" s="831">
        <v>30</v>
      </c>
      <c r="O616" s="831">
        <v>34950</v>
      </c>
      <c r="P616" s="827">
        <v>0.81081081081081086</v>
      </c>
      <c r="Q616" s="832">
        <v>1165</v>
      </c>
    </row>
    <row r="617" spans="1:17" ht="14.45" customHeight="1" x14ac:dyDescent="0.2">
      <c r="A617" s="821" t="s">
        <v>576</v>
      </c>
      <c r="B617" s="822" t="s">
        <v>4686</v>
      </c>
      <c r="C617" s="822" t="s">
        <v>4613</v>
      </c>
      <c r="D617" s="822" t="s">
        <v>4906</v>
      </c>
      <c r="E617" s="822" t="s">
        <v>4907</v>
      </c>
      <c r="F617" s="831">
        <v>6</v>
      </c>
      <c r="G617" s="831">
        <v>4452</v>
      </c>
      <c r="H617" s="831">
        <v>0.46153846153846156</v>
      </c>
      <c r="I617" s="831">
        <v>742</v>
      </c>
      <c r="J617" s="831">
        <v>13</v>
      </c>
      <c r="K617" s="831">
        <v>9646</v>
      </c>
      <c r="L617" s="831">
        <v>1</v>
      </c>
      <c r="M617" s="831">
        <v>742</v>
      </c>
      <c r="N617" s="831">
        <v>15</v>
      </c>
      <c r="O617" s="831">
        <v>11130</v>
      </c>
      <c r="P617" s="827">
        <v>1.1538461538461537</v>
      </c>
      <c r="Q617" s="832">
        <v>742</v>
      </c>
    </row>
    <row r="618" spans="1:17" ht="14.45" customHeight="1" x14ac:dyDescent="0.2">
      <c r="A618" s="821" t="s">
        <v>576</v>
      </c>
      <c r="B618" s="822" t="s">
        <v>4686</v>
      </c>
      <c r="C618" s="822" t="s">
        <v>4613</v>
      </c>
      <c r="D618" s="822" t="s">
        <v>4908</v>
      </c>
      <c r="E618" s="822" t="s">
        <v>4909</v>
      </c>
      <c r="F618" s="831">
        <v>31</v>
      </c>
      <c r="G618" s="831">
        <v>16306</v>
      </c>
      <c r="H618" s="831">
        <v>0.81578947368421051</v>
      </c>
      <c r="I618" s="831">
        <v>526</v>
      </c>
      <c r="J618" s="831">
        <v>38</v>
      </c>
      <c r="K618" s="831">
        <v>19988</v>
      </c>
      <c r="L618" s="831">
        <v>1</v>
      </c>
      <c r="M618" s="831">
        <v>526</v>
      </c>
      <c r="N618" s="831">
        <v>31</v>
      </c>
      <c r="O618" s="831">
        <v>16306</v>
      </c>
      <c r="P618" s="827">
        <v>0.81578947368421051</v>
      </c>
      <c r="Q618" s="832">
        <v>526</v>
      </c>
    </row>
    <row r="619" spans="1:17" ht="14.45" customHeight="1" x14ac:dyDescent="0.2">
      <c r="A619" s="821" t="s">
        <v>576</v>
      </c>
      <c r="B619" s="822" t="s">
        <v>4686</v>
      </c>
      <c r="C619" s="822" t="s">
        <v>4613</v>
      </c>
      <c r="D619" s="822" t="s">
        <v>4912</v>
      </c>
      <c r="E619" s="822" t="s">
        <v>4913</v>
      </c>
      <c r="F619" s="831">
        <v>23</v>
      </c>
      <c r="G619" s="831">
        <v>21524.32</v>
      </c>
      <c r="H619" s="831">
        <v>0.63888888888888895</v>
      </c>
      <c r="I619" s="831">
        <v>935.84</v>
      </c>
      <c r="J619" s="831">
        <v>36</v>
      </c>
      <c r="K619" s="831">
        <v>33690.239999999998</v>
      </c>
      <c r="L619" s="831">
        <v>1</v>
      </c>
      <c r="M619" s="831">
        <v>935.83999999999992</v>
      </c>
      <c r="N619" s="831">
        <v>27</v>
      </c>
      <c r="O619" s="831">
        <v>25267.68</v>
      </c>
      <c r="P619" s="827">
        <v>0.75</v>
      </c>
      <c r="Q619" s="832">
        <v>935.84</v>
      </c>
    </row>
    <row r="620" spans="1:17" ht="14.45" customHeight="1" x14ac:dyDescent="0.2">
      <c r="A620" s="821" t="s">
        <v>576</v>
      </c>
      <c r="B620" s="822" t="s">
        <v>4686</v>
      </c>
      <c r="C620" s="822" t="s">
        <v>4613</v>
      </c>
      <c r="D620" s="822" t="s">
        <v>4914</v>
      </c>
      <c r="E620" s="822" t="s">
        <v>4915</v>
      </c>
      <c r="F620" s="831">
        <v>4</v>
      </c>
      <c r="G620" s="831">
        <v>29018.2</v>
      </c>
      <c r="H620" s="831">
        <v>1</v>
      </c>
      <c r="I620" s="831">
        <v>7254.55</v>
      </c>
      <c r="J620" s="831">
        <v>4</v>
      </c>
      <c r="K620" s="831">
        <v>29018.2</v>
      </c>
      <c r="L620" s="831">
        <v>1</v>
      </c>
      <c r="M620" s="831">
        <v>7254.55</v>
      </c>
      <c r="N620" s="831">
        <v>7</v>
      </c>
      <c r="O620" s="831">
        <v>37768.5</v>
      </c>
      <c r="P620" s="827">
        <v>1.3015452371270444</v>
      </c>
      <c r="Q620" s="832">
        <v>5395.5</v>
      </c>
    </row>
    <row r="621" spans="1:17" ht="14.45" customHeight="1" x14ac:dyDescent="0.2">
      <c r="A621" s="821" t="s">
        <v>576</v>
      </c>
      <c r="B621" s="822" t="s">
        <v>4686</v>
      </c>
      <c r="C621" s="822" t="s">
        <v>4613</v>
      </c>
      <c r="D621" s="822" t="s">
        <v>4916</v>
      </c>
      <c r="E621" s="822" t="s">
        <v>4917</v>
      </c>
      <c r="F621" s="831">
        <v>1</v>
      </c>
      <c r="G621" s="831">
        <v>6649</v>
      </c>
      <c r="H621" s="831"/>
      <c r="I621" s="831">
        <v>6649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576</v>
      </c>
      <c r="B622" s="822" t="s">
        <v>4686</v>
      </c>
      <c r="C622" s="822" t="s">
        <v>4613</v>
      </c>
      <c r="D622" s="822" t="s">
        <v>4920</v>
      </c>
      <c r="E622" s="822" t="s">
        <v>4921</v>
      </c>
      <c r="F622" s="831">
        <v>5</v>
      </c>
      <c r="G622" s="831">
        <v>6803.75</v>
      </c>
      <c r="H622" s="831">
        <v>0.55555555555555558</v>
      </c>
      <c r="I622" s="831">
        <v>1360.75</v>
      </c>
      <c r="J622" s="831">
        <v>9</v>
      </c>
      <c r="K622" s="831">
        <v>12246.75</v>
      </c>
      <c r="L622" s="831">
        <v>1</v>
      </c>
      <c r="M622" s="831">
        <v>1360.75</v>
      </c>
      <c r="N622" s="831">
        <v>14</v>
      </c>
      <c r="O622" s="831">
        <v>19050.5</v>
      </c>
      <c r="P622" s="827">
        <v>1.5555555555555556</v>
      </c>
      <c r="Q622" s="832">
        <v>1360.75</v>
      </c>
    </row>
    <row r="623" spans="1:17" ht="14.45" customHeight="1" x14ac:dyDescent="0.2">
      <c r="A623" s="821" t="s">
        <v>576</v>
      </c>
      <c r="B623" s="822" t="s">
        <v>4686</v>
      </c>
      <c r="C623" s="822" t="s">
        <v>4613</v>
      </c>
      <c r="D623" s="822" t="s">
        <v>4922</v>
      </c>
      <c r="E623" s="822" t="s">
        <v>4923</v>
      </c>
      <c r="F623" s="831"/>
      <c r="G623" s="831"/>
      <c r="H623" s="831"/>
      <c r="I623" s="831"/>
      <c r="J623" s="831">
        <v>10</v>
      </c>
      <c r="K623" s="831">
        <v>46775</v>
      </c>
      <c r="L623" s="831">
        <v>1</v>
      </c>
      <c r="M623" s="831">
        <v>4677.5</v>
      </c>
      <c r="N623" s="831">
        <v>5</v>
      </c>
      <c r="O623" s="831">
        <v>23387.5</v>
      </c>
      <c r="P623" s="827">
        <v>0.5</v>
      </c>
      <c r="Q623" s="832">
        <v>4677.5</v>
      </c>
    </row>
    <row r="624" spans="1:17" ht="14.45" customHeight="1" x14ac:dyDescent="0.2">
      <c r="A624" s="821" t="s">
        <v>576</v>
      </c>
      <c r="B624" s="822" t="s">
        <v>4686</v>
      </c>
      <c r="C624" s="822" t="s">
        <v>4613</v>
      </c>
      <c r="D624" s="822" t="s">
        <v>4924</v>
      </c>
      <c r="E624" s="822" t="s">
        <v>4925</v>
      </c>
      <c r="F624" s="831"/>
      <c r="G624" s="831"/>
      <c r="H624" s="831"/>
      <c r="I624" s="831"/>
      <c r="J624" s="831">
        <v>1</v>
      </c>
      <c r="K624" s="831">
        <v>18952.96</v>
      </c>
      <c r="L624" s="831">
        <v>1</v>
      </c>
      <c r="M624" s="831">
        <v>18952.96</v>
      </c>
      <c r="N624" s="831">
        <v>1</v>
      </c>
      <c r="O624" s="831">
        <v>18952.7</v>
      </c>
      <c r="P624" s="827">
        <v>0.99998628182616334</v>
      </c>
      <c r="Q624" s="832">
        <v>18952.7</v>
      </c>
    </row>
    <row r="625" spans="1:17" ht="14.45" customHeight="1" x14ac:dyDescent="0.2">
      <c r="A625" s="821" t="s">
        <v>576</v>
      </c>
      <c r="B625" s="822" t="s">
        <v>4686</v>
      </c>
      <c r="C625" s="822" t="s">
        <v>4613</v>
      </c>
      <c r="D625" s="822" t="s">
        <v>4932</v>
      </c>
      <c r="E625" s="822" t="s">
        <v>4933</v>
      </c>
      <c r="F625" s="831">
        <v>1</v>
      </c>
      <c r="G625" s="831">
        <v>4798</v>
      </c>
      <c r="H625" s="831"/>
      <c r="I625" s="831">
        <v>4798</v>
      </c>
      <c r="J625" s="831"/>
      <c r="K625" s="831"/>
      <c r="L625" s="831"/>
      <c r="M625" s="831"/>
      <c r="N625" s="831">
        <v>1</v>
      </c>
      <c r="O625" s="831">
        <v>4798</v>
      </c>
      <c r="P625" s="827"/>
      <c r="Q625" s="832">
        <v>4798</v>
      </c>
    </row>
    <row r="626" spans="1:17" ht="14.45" customHeight="1" x14ac:dyDescent="0.2">
      <c r="A626" s="821" t="s">
        <v>576</v>
      </c>
      <c r="B626" s="822" t="s">
        <v>4686</v>
      </c>
      <c r="C626" s="822" t="s">
        <v>4613</v>
      </c>
      <c r="D626" s="822" t="s">
        <v>4934</v>
      </c>
      <c r="E626" s="822" t="s">
        <v>4935</v>
      </c>
      <c r="F626" s="831"/>
      <c r="G626" s="831"/>
      <c r="H626" s="831"/>
      <c r="I626" s="831"/>
      <c r="J626" s="831">
        <v>1</v>
      </c>
      <c r="K626" s="831">
        <v>34800</v>
      </c>
      <c r="L626" s="831">
        <v>1</v>
      </c>
      <c r="M626" s="831">
        <v>34800</v>
      </c>
      <c r="N626" s="831"/>
      <c r="O626" s="831"/>
      <c r="P626" s="827"/>
      <c r="Q626" s="832"/>
    </row>
    <row r="627" spans="1:17" ht="14.45" customHeight="1" x14ac:dyDescent="0.2">
      <c r="A627" s="821" t="s">
        <v>576</v>
      </c>
      <c r="B627" s="822" t="s">
        <v>4686</v>
      </c>
      <c r="C627" s="822" t="s">
        <v>4613</v>
      </c>
      <c r="D627" s="822" t="s">
        <v>4938</v>
      </c>
      <c r="E627" s="822" t="s">
        <v>4939</v>
      </c>
      <c r="F627" s="831">
        <v>4</v>
      </c>
      <c r="G627" s="831">
        <v>7352</v>
      </c>
      <c r="H627" s="831">
        <v>0.8</v>
      </c>
      <c r="I627" s="831">
        <v>1838</v>
      </c>
      <c r="J627" s="831">
        <v>5</v>
      </c>
      <c r="K627" s="831">
        <v>9190</v>
      </c>
      <c r="L627" s="831">
        <v>1</v>
      </c>
      <c r="M627" s="831">
        <v>1838</v>
      </c>
      <c r="N627" s="831">
        <v>7</v>
      </c>
      <c r="O627" s="831">
        <v>12866</v>
      </c>
      <c r="P627" s="827">
        <v>1.4</v>
      </c>
      <c r="Q627" s="832">
        <v>1838</v>
      </c>
    </row>
    <row r="628" spans="1:17" ht="14.45" customHeight="1" x14ac:dyDescent="0.2">
      <c r="A628" s="821" t="s">
        <v>576</v>
      </c>
      <c r="B628" s="822" t="s">
        <v>4686</v>
      </c>
      <c r="C628" s="822" t="s">
        <v>4613</v>
      </c>
      <c r="D628" s="822" t="s">
        <v>4942</v>
      </c>
      <c r="E628" s="822" t="s">
        <v>4943</v>
      </c>
      <c r="F628" s="831">
        <v>2</v>
      </c>
      <c r="G628" s="831">
        <v>138457.98000000001</v>
      </c>
      <c r="H628" s="831">
        <v>0.29457365330634605</v>
      </c>
      <c r="I628" s="831">
        <v>69228.990000000005</v>
      </c>
      <c r="J628" s="831">
        <v>7</v>
      </c>
      <c r="K628" s="831">
        <v>470028.39</v>
      </c>
      <c r="L628" s="831">
        <v>1</v>
      </c>
      <c r="M628" s="831">
        <v>67146.912857142859</v>
      </c>
      <c r="N628" s="831">
        <v>3</v>
      </c>
      <c r="O628" s="831">
        <v>202828.79</v>
      </c>
      <c r="P628" s="827">
        <v>0.43152455110211535</v>
      </c>
      <c r="Q628" s="832">
        <v>67609.596666666665</v>
      </c>
    </row>
    <row r="629" spans="1:17" ht="14.45" customHeight="1" x14ac:dyDescent="0.2">
      <c r="A629" s="821" t="s">
        <v>576</v>
      </c>
      <c r="B629" s="822" t="s">
        <v>4686</v>
      </c>
      <c r="C629" s="822" t="s">
        <v>4613</v>
      </c>
      <c r="D629" s="822" t="s">
        <v>4944</v>
      </c>
      <c r="E629" s="822" t="s">
        <v>4945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15801</v>
      </c>
      <c r="P629" s="827"/>
      <c r="Q629" s="832">
        <v>15801</v>
      </c>
    </row>
    <row r="630" spans="1:17" ht="14.45" customHeight="1" x14ac:dyDescent="0.2">
      <c r="A630" s="821" t="s">
        <v>576</v>
      </c>
      <c r="B630" s="822" t="s">
        <v>4686</v>
      </c>
      <c r="C630" s="822" t="s">
        <v>4613</v>
      </c>
      <c r="D630" s="822" t="s">
        <v>5333</v>
      </c>
      <c r="E630" s="822" t="s">
        <v>5334</v>
      </c>
      <c r="F630" s="831">
        <v>1</v>
      </c>
      <c r="G630" s="831">
        <v>1796</v>
      </c>
      <c r="H630" s="831"/>
      <c r="I630" s="831">
        <v>1796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576</v>
      </c>
      <c r="B631" s="822" t="s">
        <v>4686</v>
      </c>
      <c r="C631" s="822" t="s">
        <v>4613</v>
      </c>
      <c r="D631" s="822" t="s">
        <v>5335</v>
      </c>
      <c r="E631" s="822" t="s">
        <v>5336</v>
      </c>
      <c r="F631" s="831">
        <v>2</v>
      </c>
      <c r="G631" s="831">
        <v>3592</v>
      </c>
      <c r="H631" s="831"/>
      <c r="I631" s="831">
        <v>1796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576</v>
      </c>
      <c r="B632" s="822" t="s">
        <v>4686</v>
      </c>
      <c r="C632" s="822" t="s">
        <v>4613</v>
      </c>
      <c r="D632" s="822" t="s">
        <v>5337</v>
      </c>
      <c r="E632" s="822" t="s">
        <v>5338</v>
      </c>
      <c r="F632" s="831">
        <v>1</v>
      </c>
      <c r="G632" s="831">
        <v>1796</v>
      </c>
      <c r="H632" s="831"/>
      <c r="I632" s="831">
        <v>1796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576</v>
      </c>
      <c r="B633" s="822" t="s">
        <v>4686</v>
      </c>
      <c r="C633" s="822" t="s">
        <v>4613</v>
      </c>
      <c r="D633" s="822" t="s">
        <v>5339</v>
      </c>
      <c r="E633" s="822" t="s">
        <v>5340</v>
      </c>
      <c r="F633" s="831">
        <v>2</v>
      </c>
      <c r="G633" s="831">
        <v>47672.72</v>
      </c>
      <c r="H633" s="831"/>
      <c r="I633" s="831">
        <v>23836.36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576</v>
      </c>
      <c r="B634" s="822" t="s">
        <v>4686</v>
      </c>
      <c r="C634" s="822" t="s">
        <v>4613</v>
      </c>
      <c r="D634" s="822" t="s">
        <v>4946</v>
      </c>
      <c r="E634" s="822" t="s">
        <v>4947</v>
      </c>
      <c r="F634" s="831">
        <v>3</v>
      </c>
      <c r="G634" s="831">
        <v>14849.64</v>
      </c>
      <c r="H634" s="831">
        <v>1.5</v>
      </c>
      <c r="I634" s="831">
        <v>4949.88</v>
      </c>
      <c r="J634" s="831">
        <v>2</v>
      </c>
      <c r="K634" s="831">
        <v>9899.76</v>
      </c>
      <c r="L634" s="831">
        <v>1</v>
      </c>
      <c r="M634" s="831">
        <v>4949.88</v>
      </c>
      <c r="N634" s="831">
        <v>2</v>
      </c>
      <c r="O634" s="831">
        <v>9899.76</v>
      </c>
      <c r="P634" s="827">
        <v>1</v>
      </c>
      <c r="Q634" s="832">
        <v>4949.88</v>
      </c>
    </row>
    <row r="635" spans="1:17" ht="14.45" customHeight="1" x14ac:dyDescent="0.2">
      <c r="A635" s="821" t="s">
        <v>576</v>
      </c>
      <c r="B635" s="822" t="s">
        <v>4686</v>
      </c>
      <c r="C635" s="822" t="s">
        <v>4613</v>
      </c>
      <c r="D635" s="822" t="s">
        <v>4950</v>
      </c>
      <c r="E635" s="822" t="s">
        <v>4951</v>
      </c>
      <c r="F635" s="831">
        <v>6</v>
      </c>
      <c r="G635" s="831">
        <v>154921.62</v>
      </c>
      <c r="H635" s="831">
        <v>2.5655123692934629</v>
      </c>
      <c r="I635" s="831">
        <v>25820.27</v>
      </c>
      <c r="J635" s="831">
        <v>7</v>
      </c>
      <c r="K635" s="831">
        <v>60386.23</v>
      </c>
      <c r="L635" s="831">
        <v>1</v>
      </c>
      <c r="M635" s="831">
        <v>8626.6042857142857</v>
      </c>
      <c r="N635" s="831">
        <v>2</v>
      </c>
      <c r="O635" s="831">
        <v>51640.54</v>
      </c>
      <c r="P635" s="827">
        <v>0.85517078976448768</v>
      </c>
      <c r="Q635" s="832">
        <v>25820.27</v>
      </c>
    </row>
    <row r="636" spans="1:17" ht="14.45" customHeight="1" x14ac:dyDescent="0.2">
      <c r="A636" s="821" t="s">
        <v>576</v>
      </c>
      <c r="B636" s="822" t="s">
        <v>4686</v>
      </c>
      <c r="C636" s="822" t="s">
        <v>4613</v>
      </c>
      <c r="D636" s="822" t="s">
        <v>4952</v>
      </c>
      <c r="E636" s="822" t="s">
        <v>4953</v>
      </c>
      <c r="F636" s="831"/>
      <c r="G636" s="831"/>
      <c r="H636" s="831"/>
      <c r="I636" s="831"/>
      <c r="J636" s="831">
        <v>4</v>
      </c>
      <c r="K636" s="831">
        <v>58036.36</v>
      </c>
      <c r="L636" s="831">
        <v>1</v>
      </c>
      <c r="M636" s="831">
        <v>14509.09</v>
      </c>
      <c r="N636" s="831">
        <v>3</v>
      </c>
      <c r="O636" s="831">
        <v>43527.270000000004</v>
      </c>
      <c r="P636" s="827">
        <v>0.75000000000000011</v>
      </c>
      <c r="Q636" s="832">
        <v>14509.090000000002</v>
      </c>
    </row>
    <row r="637" spans="1:17" ht="14.45" customHeight="1" x14ac:dyDescent="0.2">
      <c r="A637" s="821" t="s">
        <v>576</v>
      </c>
      <c r="B637" s="822" t="s">
        <v>4686</v>
      </c>
      <c r="C637" s="822" t="s">
        <v>4613</v>
      </c>
      <c r="D637" s="822" t="s">
        <v>4954</v>
      </c>
      <c r="E637" s="822" t="s">
        <v>4955</v>
      </c>
      <c r="F637" s="831">
        <v>7</v>
      </c>
      <c r="G637" s="831">
        <v>62936.369999999995</v>
      </c>
      <c r="H637" s="831">
        <v>0.43749999999999989</v>
      </c>
      <c r="I637" s="831">
        <v>8990.91</v>
      </c>
      <c r="J637" s="831">
        <v>16</v>
      </c>
      <c r="K637" s="831">
        <v>143854.56000000003</v>
      </c>
      <c r="L637" s="831">
        <v>1</v>
      </c>
      <c r="M637" s="831">
        <v>8990.9100000000017</v>
      </c>
      <c r="N637" s="831">
        <v>5</v>
      </c>
      <c r="O637" s="831">
        <v>44954.55</v>
      </c>
      <c r="P637" s="827">
        <v>0.31249999999999994</v>
      </c>
      <c r="Q637" s="832">
        <v>8990.91</v>
      </c>
    </row>
    <row r="638" spans="1:17" ht="14.45" customHeight="1" x14ac:dyDescent="0.2">
      <c r="A638" s="821" t="s">
        <v>576</v>
      </c>
      <c r="B638" s="822" t="s">
        <v>4686</v>
      </c>
      <c r="C638" s="822" t="s">
        <v>4613</v>
      </c>
      <c r="D638" s="822" t="s">
        <v>4956</v>
      </c>
      <c r="E638" s="822" t="s">
        <v>4957</v>
      </c>
      <c r="F638" s="831">
        <v>28</v>
      </c>
      <c r="G638" s="831">
        <v>36540</v>
      </c>
      <c r="H638" s="831">
        <v>0.73684210526315785</v>
      </c>
      <c r="I638" s="831">
        <v>1305</v>
      </c>
      <c r="J638" s="831">
        <v>38</v>
      </c>
      <c r="K638" s="831">
        <v>49590</v>
      </c>
      <c r="L638" s="831">
        <v>1</v>
      </c>
      <c r="M638" s="831">
        <v>1305</v>
      </c>
      <c r="N638" s="831">
        <v>28</v>
      </c>
      <c r="O638" s="831">
        <v>36533.800000000003</v>
      </c>
      <c r="P638" s="827">
        <v>0.73671708005646308</v>
      </c>
      <c r="Q638" s="832">
        <v>1304.7785714285715</v>
      </c>
    </row>
    <row r="639" spans="1:17" ht="14.45" customHeight="1" x14ac:dyDescent="0.2">
      <c r="A639" s="821" t="s">
        <v>576</v>
      </c>
      <c r="B639" s="822" t="s">
        <v>4686</v>
      </c>
      <c r="C639" s="822" t="s">
        <v>4613</v>
      </c>
      <c r="D639" s="822" t="s">
        <v>4958</v>
      </c>
      <c r="E639" s="822" t="s">
        <v>4959</v>
      </c>
      <c r="F639" s="831">
        <v>27</v>
      </c>
      <c r="G639" s="831">
        <v>29106</v>
      </c>
      <c r="H639" s="831">
        <v>0.75</v>
      </c>
      <c r="I639" s="831">
        <v>1078</v>
      </c>
      <c r="J639" s="831">
        <v>36</v>
      </c>
      <c r="K639" s="831">
        <v>38808</v>
      </c>
      <c r="L639" s="831">
        <v>1</v>
      </c>
      <c r="M639" s="831">
        <v>1078</v>
      </c>
      <c r="N639" s="831">
        <v>26</v>
      </c>
      <c r="O639" s="831">
        <v>27999.4</v>
      </c>
      <c r="P639" s="827">
        <v>0.72148526077097508</v>
      </c>
      <c r="Q639" s="832">
        <v>1076.9000000000001</v>
      </c>
    </row>
    <row r="640" spans="1:17" ht="14.45" customHeight="1" x14ac:dyDescent="0.2">
      <c r="A640" s="821" t="s">
        <v>576</v>
      </c>
      <c r="B640" s="822" t="s">
        <v>4686</v>
      </c>
      <c r="C640" s="822" t="s">
        <v>4613</v>
      </c>
      <c r="D640" s="822" t="s">
        <v>4960</v>
      </c>
      <c r="E640" s="822" t="s">
        <v>4961</v>
      </c>
      <c r="F640" s="831">
        <v>2</v>
      </c>
      <c r="G640" s="831">
        <v>15585.85</v>
      </c>
      <c r="H640" s="831"/>
      <c r="I640" s="831">
        <v>7792.9250000000002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576</v>
      </c>
      <c r="B641" s="822" t="s">
        <v>4686</v>
      </c>
      <c r="C641" s="822" t="s">
        <v>4613</v>
      </c>
      <c r="D641" s="822" t="s">
        <v>4962</v>
      </c>
      <c r="E641" s="822" t="s">
        <v>4963</v>
      </c>
      <c r="F641" s="831">
        <v>4</v>
      </c>
      <c r="G641" s="831">
        <v>22688</v>
      </c>
      <c r="H641" s="831">
        <v>0.5714285714285714</v>
      </c>
      <c r="I641" s="831">
        <v>5672</v>
      </c>
      <c r="J641" s="831">
        <v>7</v>
      </c>
      <c r="K641" s="831">
        <v>39704</v>
      </c>
      <c r="L641" s="831">
        <v>1</v>
      </c>
      <c r="M641" s="831">
        <v>5672</v>
      </c>
      <c r="N641" s="831">
        <v>8</v>
      </c>
      <c r="O641" s="831">
        <v>25303.519999999997</v>
      </c>
      <c r="P641" s="827">
        <v>0.6373040499697763</v>
      </c>
      <c r="Q641" s="832">
        <v>3162.9399999999996</v>
      </c>
    </row>
    <row r="642" spans="1:17" ht="14.45" customHeight="1" x14ac:dyDescent="0.2">
      <c r="A642" s="821" t="s">
        <v>576</v>
      </c>
      <c r="B642" s="822" t="s">
        <v>4686</v>
      </c>
      <c r="C642" s="822" t="s">
        <v>4613</v>
      </c>
      <c r="D642" s="822" t="s">
        <v>4964</v>
      </c>
      <c r="E642" s="822" t="s">
        <v>4965</v>
      </c>
      <c r="F642" s="831">
        <v>51</v>
      </c>
      <c r="G642" s="831">
        <v>10812</v>
      </c>
      <c r="H642" s="831">
        <v>0.67105263157894735</v>
      </c>
      <c r="I642" s="831">
        <v>212</v>
      </c>
      <c r="J642" s="831">
        <v>76</v>
      </c>
      <c r="K642" s="831">
        <v>16112</v>
      </c>
      <c r="L642" s="831">
        <v>1</v>
      </c>
      <c r="M642" s="831">
        <v>212</v>
      </c>
      <c r="N642" s="831">
        <v>64</v>
      </c>
      <c r="O642" s="831">
        <v>12100.279999999997</v>
      </c>
      <c r="P642" s="827">
        <v>0.75101042701092335</v>
      </c>
      <c r="Q642" s="832">
        <v>189.06687499999995</v>
      </c>
    </row>
    <row r="643" spans="1:17" ht="14.45" customHeight="1" x14ac:dyDescent="0.2">
      <c r="A643" s="821" t="s">
        <v>576</v>
      </c>
      <c r="B643" s="822" t="s">
        <v>4686</v>
      </c>
      <c r="C643" s="822" t="s">
        <v>4613</v>
      </c>
      <c r="D643" s="822" t="s">
        <v>4966</v>
      </c>
      <c r="E643" s="822" t="s">
        <v>4967</v>
      </c>
      <c r="F643" s="831">
        <v>2</v>
      </c>
      <c r="G643" s="831">
        <v>2760</v>
      </c>
      <c r="H643" s="831">
        <v>0.33333333333333331</v>
      </c>
      <c r="I643" s="831">
        <v>1380</v>
      </c>
      <c r="J643" s="831">
        <v>6</v>
      </c>
      <c r="K643" s="831">
        <v>8280</v>
      </c>
      <c r="L643" s="831">
        <v>1</v>
      </c>
      <c r="M643" s="831">
        <v>1380</v>
      </c>
      <c r="N643" s="831"/>
      <c r="O643" s="831"/>
      <c r="P643" s="827"/>
      <c r="Q643" s="832"/>
    </row>
    <row r="644" spans="1:17" ht="14.45" customHeight="1" x14ac:dyDescent="0.2">
      <c r="A644" s="821" t="s">
        <v>576</v>
      </c>
      <c r="B644" s="822" t="s">
        <v>4686</v>
      </c>
      <c r="C644" s="822" t="s">
        <v>4613</v>
      </c>
      <c r="D644" s="822" t="s">
        <v>4968</v>
      </c>
      <c r="E644" s="822" t="s">
        <v>4969</v>
      </c>
      <c r="F644" s="831">
        <v>1</v>
      </c>
      <c r="G644" s="831">
        <v>1312</v>
      </c>
      <c r="H644" s="831">
        <v>0.5</v>
      </c>
      <c r="I644" s="831">
        <v>1312</v>
      </c>
      <c r="J644" s="831">
        <v>2</v>
      </c>
      <c r="K644" s="831">
        <v>2624</v>
      </c>
      <c r="L644" s="831">
        <v>1</v>
      </c>
      <c r="M644" s="831">
        <v>1312</v>
      </c>
      <c r="N644" s="831"/>
      <c r="O644" s="831"/>
      <c r="P644" s="827"/>
      <c r="Q644" s="832"/>
    </row>
    <row r="645" spans="1:17" ht="14.45" customHeight="1" x14ac:dyDescent="0.2">
      <c r="A645" s="821" t="s">
        <v>576</v>
      </c>
      <c r="B645" s="822" t="s">
        <v>4686</v>
      </c>
      <c r="C645" s="822" t="s">
        <v>4613</v>
      </c>
      <c r="D645" s="822" t="s">
        <v>4970</v>
      </c>
      <c r="E645" s="822" t="s">
        <v>4971</v>
      </c>
      <c r="F645" s="831">
        <v>3</v>
      </c>
      <c r="G645" s="831">
        <v>4680</v>
      </c>
      <c r="H645" s="831">
        <v>0.33333333333333331</v>
      </c>
      <c r="I645" s="831">
        <v>1560</v>
      </c>
      <c r="J645" s="831">
        <v>9</v>
      </c>
      <c r="K645" s="831">
        <v>14040</v>
      </c>
      <c r="L645" s="831">
        <v>1</v>
      </c>
      <c r="M645" s="831">
        <v>1560</v>
      </c>
      <c r="N645" s="831"/>
      <c r="O645" s="831"/>
      <c r="P645" s="827"/>
      <c r="Q645" s="832"/>
    </row>
    <row r="646" spans="1:17" ht="14.45" customHeight="1" x14ac:dyDescent="0.2">
      <c r="A646" s="821" t="s">
        <v>576</v>
      </c>
      <c r="B646" s="822" t="s">
        <v>4686</v>
      </c>
      <c r="C646" s="822" t="s">
        <v>4613</v>
      </c>
      <c r="D646" s="822" t="s">
        <v>4972</v>
      </c>
      <c r="E646" s="822" t="s">
        <v>4973</v>
      </c>
      <c r="F646" s="831">
        <v>7</v>
      </c>
      <c r="G646" s="831">
        <v>40661.74</v>
      </c>
      <c r="H646" s="831">
        <v>0.63636363636363635</v>
      </c>
      <c r="I646" s="831">
        <v>5808.82</v>
      </c>
      <c r="J646" s="831">
        <v>11</v>
      </c>
      <c r="K646" s="831">
        <v>63897.02</v>
      </c>
      <c r="L646" s="831">
        <v>1</v>
      </c>
      <c r="M646" s="831">
        <v>5808.82</v>
      </c>
      <c r="N646" s="831">
        <v>7</v>
      </c>
      <c r="O646" s="831">
        <v>40661.74</v>
      </c>
      <c r="P646" s="827">
        <v>0.63636363636363635</v>
      </c>
      <c r="Q646" s="832">
        <v>5808.82</v>
      </c>
    </row>
    <row r="647" spans="1:17" ht="14.45" customHeight="1" x14ac:dyDescent="0.2">
      <c r="A647" s="821" t="s">
        <v>576</v>
      </c>
      <c r="B647" s="822" t="s">
        <v>4686</v>
      </c>
      <c r="C647" s="822" t="s">
        <v>4613</v>
      </c>
      <c r="D647" s="822" t="s">
        <v>4974</v>
      </c>
      <c r="E647" s="822" t="s">
        <v>4975</v>
      </c>
      <c r="F647" s="831">
        <v>5</v>
      </c>
      <c r="G647" s="831">
        <v>41122.9</v>
      </c>
      <c r="H647" s="831">
        <v>0.45454545454545453</v>
      </c>
      <c r="I647" s="831">
        <v>8224.58</v>
      </c>
      <c r="J647" s="831">
        <v>11</v>
      </c>
      <c r="K647" s="831">
        <v>90470.38</v>
      </c>
      <c r="L647" s="831">
        <v>1</v>
      </c>
      <c r="M647" s="831">
        <v>8224.58</v>
      </c>
      <c r="N647" s="831">
        <v>7</v>
      </c>
      <c r="O647" s="831">
        <v>40122.020000000004</v>
      </c>
      <c r="P647" s="827">
        <v>0.44348238616882124</v>
      </c>
      <c r="Q647" s="832">
        <v>5731.7171428571437</v>
      </c>
    </row>
    <row r="648" spans="1:17" ht="14.45" customHeight="1" x14ac:dyDescent="0.2">
      <c r="A648" s="821" t="s">
        <v>576</v>
      </c>
      <c r="B648" s="822" t="s">
        <v>4686</v>
      </c>
      <c r="C648" s="822" t="s">
        <v>4613</v>
      </c>
      <c r="D648" s="822" t="s">
        <v>4976</v>
      </c>
      <c r="E648" s="822" t="s">
        <v>4977</v>
      </c>
      <c r="F648" s="831">
        <v>4</v>
      </c>
      <c r="G648" s="831">
        <v>36637.519999999997</v>
      </c>
      <c r="H648" s="831"/>
      <c r="I648" s="831">
        <v>9159.3799999999992</v>
      </c>
      <c r="J648" s="831"/>
      <c r="K648" s="831"/>
      <c r="L648" s="831"/>
      <c r="M648" s="831"/>
      <c r="N648" s="831">
        <v>2</v>
      </c>
      <c r="O648" s="831">
        <v>18318.759999999998</v>
      </c>
      <c r="P648" s="827"/>
      <c r="Q648" s="832">
        <v>9159.3799999999992</v>
      </c>
    </row>
    <row r="649" spans="1:17" ht="14.45" customHeight="1" x14ac:dyDescent="0.2">
      <c r="A649" s="821" t="s">
        <v>576</v>
      </c>
      <c r="B649" s="822" t="s">
        <v>4686</v>
      </c>
      <c r="C649" s="822" t="s">
        <v>4613</v>
      </c>
      <c r="D649" s="822" t="s">
        <v>4978</v>
      </c>
      <c r="E649" s="822" t="s">
        <v>4977</v>
      </c>
      <c r="F649" s="831">
        <v>1</v>
      </c>
      <c r="G649" s="831">
        <v>13766.02</v>
      </c>
      <c r="H649" s="831">
        <v>0.33333333333333337</v>
      </c>
      <c r="I649" s="831">
        <v>13766.02</v>
      </c>
      <c r="J649" s="831">
        <v>3</v>
      </c>
      <c r="K649" s="831">
        <v>41298.06</v>
      </c>
      <c r="L649" s="831">
        <v>1</v>
      </c>
      <c r="M649" s="831">
        <v>13766.019999999999</v>
      </c>
      <c r="N649" s="831"/>
      <c r="O649" s="831"/>
      <c r="P649" s="827"/>
      <c r="Q649" s="832"/>
    </row>
    <row r="650" spans="1:17" ht="14.45" customHeight="1" x14ac:dyDescent="0.2">
      <c r="A650" s="821" t="s">
        <v>576</v>
      </c>
      <c r="B650" s="822" t="s">
        <v>4686</v>
      </c>
      <c r="C650" s="822" t="s">
        <v>4613</v>
      </c>
      <c r="D650" s="822" t="s">
        <v>4979</v>
      </c>
      <c r="E650" s="822" t="s">
        <v>4980</v>
      </c>
      <c r="F650" s="831">
        <v>35</v>
      </c>
      <c r="G650" s="831">
        <v>43527.399999999994</v>
      </c>
      <c r="H650" s="831">
        <v>0.81395348837209303</v>
      </c>
      <c r="I650" s="831">
        <v>1243.6399999999999</v>
      </c>
      <c r="J650" s="831">
        <v>43</v>
      </c>
      <c r="K650" s="831">
        <v>53476.51999999999</v>
      </c>
      <c r="L650" s="831">
        <v>1</v>
      </c>
      <c r="M650" s="831">
        <v>1243.6399999999996</v>
      </c>
      <c r="N650" s="831">
        <v>24</v>
      </c>
      <c r="O650" s="831">
        <v>28512</v>
      </c>
      <c r="P650" s="827">
        <v>0.53316857566647957</v>
      </c>
      <c r="Q650" s="832">
        <v>1188</v>
      </c>
    </row>
    <row r="651" spans="1:17" ht="14.45" customHeight="1" x14ac:dyDescent="0.2">
      <c r="A651" s="821" t="s">
        <v>576</v>
      </c>
      <c r="B651" s="822" t="s">
        <v>4686</v>
      </c>
      <c r="C651" s="822" t="s">
        <v>4613</v>
      </c>
      <c r="D651" s="822" t="s">
        <v>4981</v>
      </c>
      <c r="E651" s="822" t="s">
        <v>4982</v>
      </c>
      <c r="F651" s="831"/>
      <c r="G651" s="831"/>
      <c r="H651" s="831"/>
      <c r="I651" s="831"/>
      <c r="J651" s="831">
        <v>1</v>
      </c>
      <c r="K651" s="831">
        <v>16137.22</v>
      </c>
      <c r="L651" s="831">
        <v>1</v>
      </c>
      <c r="M651" s="831">
        <v>16137.22</v>
      </c>
      <c r="N651" s="831"/>
      <c r="O651" s="831"/>
      <c r="P651" s="827"/>
      <c r="Q651" s="832"/>
    </row>
    <row r="652" spans="1:17" ht="14.45" customHeight="1" x14ac:dyDescent="0.2">
      <c r="A652" s="821" t="s">
        <v>576</v>
      </c>
      <c r="B652" s="822" t="s">
        <v>4686</v>
      </c>
      <c r="C652" s="822" t="s">
        <v>4613</v>
      </c>
      <c r="D652" s="822" t="s">
        <v>4983</v>
      </c>
      <c r="E652" s="822" t="s">
        <v>4984</v>
      </c>
      <c r="F652" s="831"/>
      <c r="G652" s="831"/>
      <c r="H652" s="831"/>
      <c r="I652" s="831"/>
      <c r="J652" s="831">
        <v>2</v>
      </c>
      <c r="K652" s="831">
        <v>2600.2800000000002</v>
      </c>
      <c r="L652" s="831">
        <v>1</v>
      </c>
      <c r="M652" s="831">
        <v>1300.1400000000001</v>
      </c>
      <c r="N652" s="831">
        <v>8</v>
      </c>
      <c r="O652" s="831">
        <v>10401.119999999999</v>
      </c>
      <c r="P652" s="827">
        <v>3.9999999999999991</v>
      </c>
      <c r="Q652" s="832">
        <v>1300.1399999999999</v>
      </c>
    </row>
    <row r="653" spans="1:17" ht="14.45" customHeight="1" x14ac:dyDescent="0.2">
      <c r="A653" s="821" t="s">
        <v>576</v>
      </c>
      <c r="B653" s="822" t="s">
        <v>4686</v>
      </c>
      <c r="C653" s="822" t="s">
        <v>4613</v>
      </c>
      <c r="D653" s="822" t="s">
        <v>4985</v>
      </c>
      <c r="E653" s="822" t="s">
        <v>4986</v>
      </c>
      <c r="F653" s="831">
        <v>2</v>
      </c>
      <c r="G653" s="831">
        <v>16898.939999999999</v>
      </c>
      <c r="H653" s="831"/>
      <c r="I653" s="831">
        <v>8449.4699999999993</v>
      </c>
      <c r="J653" s="831"/>
      <c r="K653" s="831"/>
      <c r="L653" s="831"/>
      <c r="M653" s="831"/>
      <c r="N653" s="831">
        <v>1</v>
      </c>
      <c r="O653" s="831">
        <v>8449.4699999999993</v>
      </c>
      <c r="P653" s="827"/>
      <c r="Q653" s="832">
        <v>8449.4699999999993</v>
      </c>
    </row>
    <row r="654" spans="1:17" ht="14.45" customHeight="1" x14ac:dyDescent="0.2">
      <c r="A654" s="821" t="s">
        <v>576</v>
      </c>
      <c r="B654" s="822" t="s">
        <v>4686</v>
      </c>
      <c r="C654" s="822" t="s">
        <v>4613</v>
      </c>
      <c r="D654" s="822" t="s">
        <v>4988</v>
      </c>
      <c r="E654" s="822" t="s">
        <v>4989</v>
      </c>
      <c r="F654" s="831">
        <v>38</v>
      </c>
      <c r="G654" s="831">
        <v>42650.44</v>
      </c>
      <c r="H654" s="831">
        <v>0.92682926829268297</v>
      </c>
      <c r="I654" s="831">
        <v>1122.3800000000001</v>
      </c>
      <c r="J654" s="831">
        <v>41</v>
      </c>
      <c r="K654" s="831">
        <v>46017.58</v>
      </c>
      <c r="L654" s="831">
        <v>1</v>
      </c>
      <c r="M654" s="831">
        <v>1122.3800000000001</v>
      </c>
      <c r="N654" s="831">
        <v>26</v>
      </c>
      <c r="O654" s="831">
        <v>29181.88</v>
      </c>
      <c r="P654" s="827">
        <v>0.63414634146341464</v>
      </c>
      <c r="Q654" s="832">
        <v>1122.3800000000001</v>
      </c>
    </row>
    <row r="655" spans="1:17" ht="14.45" customHeight="1" x14ac:dyDescent="0.2">
      <c r="A655" s="821" t="s">
        <v>576</v>
      </c>
      <c r="B655" s="822" t="s">
        <v>4686</v>
      </c>
      <c r="C655" s="822" t="s">
        <v>4613</v>
      </c>
      <c r="D655" s="822" t="s">
        <v>4990</v>
      </c>
      <c r="E655" s="822" t="s">
        <v>4991</v>
      </c>
      <c r="F655" s="831">
        <v>30</v>
      </c>
      <c r="G655" s="831">
        <v>51094.55999999999</v>
      </c>
      <c r="H655" s="831">
        <v>1.0381595758168807</v>
      </c>
      <c r="I655" s="831">
        <v>1703.1519999999996</v>
      </c>
      <c r="J655" s="831">
        <v>29</v>
      </c>
      <c r="K655" s="831">
        <v>49216.480000000003</v>
      </c>
      <c r="L655" s="831">
        <v>1</v>
      </c>
      <c r="M655" s="831">
        <v>1697.1200000000001</v>
      </c>
      <c r="N655" s="831">
        <v>9</v>
      </c>
      <c r="O655" s="831">
        <v>11061.59</v>
      </c>
      <c r="P655" s="827">
        <v>0.22475378166012683</v>
      </c>
      <c r="Q655" s="832">
        <v>1229.0655555555556</v>
      </c>
    </row>
    <row r="656" spans="1:17" ht="14.45" customHeight="1" x14ac:dyDescent="0.2">
      <c r="A656" s="821" t="s">
        <v>576</v>
      </c>
      <c r="B656" s="822" t="s">
        <v>4686</v>
      </c>
      <c r="C656" s="822" t="s">
        <v>4613</v>
      </c>
      <c r="D656" s="822" t="s">
        <v>4992</v>
      </c>
      <c r="E656" s="822" t="s">
        <v>4993</v>
      </c>
      <c r="F656" s="831">
        <v>1</v>
      </c>
      <c r="G656" s="831">
        <v>64289.599999999999</v>
      </c>
      <c r="H656" s="831">
        <v>1.1594156898106402</v>
      </c>
      <c r="I656" s="831">
        <v>64289.599999999999</v>
      </c>
      <c r="J656" s="831">
        <v>1</v>
      </c>
      <c r="K656" s="831">
        <v>55450</v>
      </c>
      <c r="L656" s="831">
        <v>1</v>
      </c>
      <c r="M656" s="831">
        <v>55450</v>
      </c>
      <c r="N656" s="831">
        <v>1</v>
      </c>
      <c r="O656" s="831">
        <v>55283.3</v>
      </c>
      <c r="P656" s="827">
        <v>0.99699368800721377</v>
      </c>
      <c r="Q656" s="832">
        <v>55283.3</v>
      </c>
    </row>
    <row r="657" spans="1:17" ht="14.45" customHeight="1" x14ac:dyDescent="0.2">
      <c r="A657" s="821" t="s">
        <v>576</v>
      </c>
      <c r="B657" s="822" t="s">
        <v>4686</v>
      </c>
      <c r="C657" s="822" t="s">
        <v>4613</v>
      </c>
      <c r="D657" s="822" t="s">
        <v>4994</v>
      </c>
      <c r="E657" s="822" t="s">
        <v>4995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58888.6</v>
      </c>
      <c r="P657" s="827"/>
      <c r="Q657" s="832">
        <v>58888.6</v>
      </c>
    </row>
    <row r="658" spans="1:17" ht="14.45" customHeight="1" x14ac:dyDescent="0.2">
      <c r="A658" s="821" t="s">
        <v>576</v>
      </c>
      <c r="B658" s="822" t="s">
        <v>4686</v>
      </c>
      <c r="C658" s="822" t="s">
        <v>4613</v>
      </c>
      <c r="D658" s="822" t="s">
        <v>4996</v>
      </c>
      <c r="E658" s="822" t="s">
        <v>4997</v>
      </c>
      <c r="F658" s="831"/>
      <c r="G658" s="831"/>
      <c r="H658" s="831"/>
      <c r="I658" s="831"/>
      <c r="J658" s="831">
        <v>2</v>
      </c>
      <c r="K658" s="831">
        <v>224</v>
      </c>
      <c r="L658" s="831">
        <v>1</v>
      </c>
      <c r="M658" s="831">
        <v>112</v>
      </c>
      <c r="N658" s="831"/>
      <c r="O658" s="831"/>
      <c r="P658" s="827"/>
      <c r="Q658" s="832"/>
    </row>
    <row r="659" spans="1:17" ht="14.45" customHeight="1" x14ac:dyDescent="0.2">
      <c r="A659" s="821" t="s">
        <v>576</v>
      </c>
      <c r="B659" s="822" t="s">
        <v>4686</v>
      </c>
      <c r="C659" s="822" t="s">
        <v>4613</v>
      </c>
      <c r="D659" s="822" t="s">
        <v>4998</v>
      </c>
      <c r="E659" s="822" t="s">
        <v>4999</v>
      </c>
      <c r="F659" s="831"/>
      <c r="G659" s="831"/>
      <c r="H659" s="831"/>
      <c r="I659" s="831"/>
      <c r="J659" s="831"/>
      <c r="K659" s="831"/>
      <c r="L659" s="831"/>
      <c r="M659" s="831"/>
      <c r="N659" s="831">
        <v>0</v>
      </c>
      <c r="O659" s="831">
        <v>0</v>
      </c>
      <c r="P659" s="827"/>
      <c r="Q659" s="832"/>
    </row>
    <row r="660" spans="1:17" ht="14.45" customHeight="1" x14ac:dyDescent="0.2">
      <c r="A660" s="821" t="s">
        <v>576</v>
      </c>
      <c r="B660" s="822" t="s">
        <v>4686</v>
      </c>
      <c r="C660" s="822" t="s">
        <v>4613</v>
      </c>
      <c r="D660" s="822" t="s">
        <v>5000</v>
      </c>
      <c r="E660" s="822" t="s">
        <v>5001</v>
      </c>
      <c r="F660" s="831">
        <v>2</v>
      </c>
      <c r="G660" s="831">
        <v>24540</v>
      </c>
      <c r="H660" s="831">
        <v>1</v>
      </c>
      <c r="I660" s="831">
        <v>12270</v>
      </c>
      <c r="J660" s="831">
        <v>2</v>
      </c>
      <c r="K660" s="831">
        <v>24540</v>
      </c>
      <c r="L660" s="831">
        <v>1</v>
      </c>
      <c r="M660" s="831">
        <v>12270</v>
      </c>
      <c r="N660" s="831">
        <v>3</v>
      </c>
      <c r="O660" s="831">
        <v>36810</v>
      </c>
      <c r="P660" s="827">
        <v>1.5</v>
      </c>
      <c r="Q660" s="832">
        <v>12270</v>
      </c>
    </row>
    <row r="661" spans="1:17" ht="14.45" customHeight="1" x14ac:dyDescent="0.2">
      <c r="A661" s="821" t="s">
        <v>576</v>
      </c>
      <c r="B661" s="822" t="s">
        <v>4686</v>
      </c>
      <c r="C661" s="822" t="s">
        <v>4613</v>
      </c>
      <c r="D661" s="822" t="s">
        <v>5002</v>
      </c>
      <c r="E661" s="822" t="s">
        <v>5003</v>
      </c>
      <c r="F661" s="831">
        <v>1</v>
      </c>
      <c r="G661" s="831">
        <v>57507</v>
      </c>
      <c r="H661" s="831"/>
      <c r="I661" s="831">
        <v>57507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576</v>
      </c>
      <c r="B662" s="822" t="s">
        <v>4686</v>
      </c>
      <c r="C662" s="822" t="s">
        <v>4613</v>
      </c>
      <c r="D662" s="822" t="s">
        <v>5341</v>
      </c>
      <c r="E662" s="822" t="s">
        <v>5342</v>
      </c>
      <c r="F662" s="831">
        <v>1</v>
      </c>
      <c r="G662" s="831">
        <v>5705.8</v>
      </c>
      <c r="H662" s="831"/>
      <c r="I662" s="831">
        <v>5705.8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576</v>
      </c>
      <c r="B663" s="822" t="s">
        <v>4686</v>
      </c>
      <c r="C663" s="822" t="s">
        <v>4613</v>
      </c>
      <c r="D663" s="822" t="s">
        <v>5006</v>
      </c>
      <c r="E663" s="822" t="s">
        <v>5007</v>
      </c>
      <c r="F663" s="831">
        <v>3</v>
      </c>
      <c r="G663" s="831">
        <v>41071.08</v>
      </c>
      <c r="H663" s="831">
        <v>0.6</v>
      </c>
      <c r="I663" s="831">
        <v>13690.36</v>
      </c>
      <c r="J663" s="831">
        <v>5</v>
      </c>
      <c r="K663" s="831">
        <v>68451.8</v>
      </c>
      <c r="L663" s="831">
        <v>1</v>
      </c>
      <c r="M663" s="831">
        <v>13690.36</v>
      </c>
      <c r="N663" s="831">
        <v>5</v>
      </c>
      <c r="O663" s="831">
        <v>50374.549999999996</v>
      </c>
      <c r="P663" s="827">
        <v>0.73591271522443524</v>
      </c>
      <c r="Q663" s="832">
        <v>10074.91</v>
      </c>
    </row>
    <row r="664" spans="1:17" ht="14.45" customHeight="1" x14ac:dyDescent="0.2">
      <c r="A664" s="821" t="s">
        <v>576</v>
      </c>
      <c r="B664" s="822" t="s">
        <v>4686</v>
      </c>
      <c r="C664" s="822" t="s">
        <v>4613</v>
      </c>
      <c r="D664" s="822" t="s">
        <v>5008</v>
      </c>
      <c r="E664" s="822" t="s">
        <v>5001</v>
      </c>
      <c r="F664" s="831">
        <v>3</v>
      </c>
      <c r="G664" s="831">
        <v>56850</v>
      </c>
      <c r="H664" s="831">
        <v>1</v>
      </c>
      <c r="I664" s="831">
        <v>18950</v>
      </c>
      <c r="J664" s="831">
        <v>3</v>
      </c>
      <c r="K664" s="831">
        <v>56850</v>
      </c>
      <c r="L664" s="831">
        <v>1</v>
      </c>
      <c r="M664" s="831">
        <v>18950</v>
      </c>
      <c r="N664" s="831">
        <v>5</v>
      </c>
      <c r="O664" s="831">
        <v>94750</v>
      </c>
      <c r="P664" s="827">
        <v>1.6666666666666667</v>
      </c>
      <c r="Q664" s="832">
        <v>18950</v>
      </c>
    </row>
    <row r="665" spans="1:17" ht="14.45" customHeight="1" x14ac:dyDescent="0.2">
      <c r="A665" s="821" t="s">
        <v>576</v>
      </c>
      <c r="B665" s="822" t="s">
        <v>4686</v>
      </c>
      <c r="C665" s="822" t="s">
        <v>4613</v>
      </c>
      <c r="D665" s="822" t="s">
        <v>5009</v>
      </c>
      <c r="E665" s="822" t="s">
        <v>5010</v>
      </c>
      <c r="F665" s="831">
        <v>1</v>
      </c>
      <c r="G665" s="831">
        <v>2487.27</v>
      </c>
      <c r="H665" s="831"/>
      <c r="I665" s="831">
        <v>2487.27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576</v>
      </c>
      <c r="B666" s="822" t="s">
        <v>4686</v>
      </c>
      <c r="C666" s="822" t="s">
        <v>4613</v>
      </c>
      <c r="D666" s="822" t="s">
        <v>5011</v>
      </c>
      <c r="E666" s="822" t="s">
        <v>5012</v>
      </c>
      <c r="F666" s="831">
        <v>2</v>
      </c>
      <c r="G666" s="831">
        <v>17367.38</v>
      </c>
      <c r="H666" s="831">
        <v>0.39999999999999997</v>
      </c>
      <c r="I666" s="831">
        <v>8683.69</v>
      </c>
      <c r="J666" s="831">
        <v>5</v>
      </c>
      <c r="K666" s="831">
        <v>43418.450000000004</v>
      </c>
      <c r="L666" s="831">
        <v>1</v>
      </c>
      <c r="M666" s="831">
        <v>8683.69</v>
      </c>
      <c r="N666" s="831">
        <v>4</v>
      </c>
      <c r="O666" s="831">
        <v>27958.799999999999</v>
      </c>
      <c r="P666" s="827">
        <v>0.64393823363109448</v>
      </c>
      <c r="Q666" s="832">
        <v>6989.7</v>
      </c>
    </row>
    <row r="667" spans="1:17" ht="14.45" customHeight="1" x14ac:dyDescent="0.2">
      <c r="A667" s="821" t="s">
        <v>576</v>
      </c>
      <c r="B667" s="822" t="s">
        <v>4686</v>
      </c>
      <c r="C667" s="822" t="s">
        <v>4613</v>
      </c>
      <c r="D667" s="822" t="s">
        <v>5343</v>
      </c>
      <c r="E667" s="822" t="s">
        <v>5344</v>
      </c>
      <c r="F667" s="831"/>
      <c r="G667" s="831"/>
      <c r="H667" s="831"/>
      <c r="I667" s="831"/>
      <c r="J667" s="831"/>
      <c r="K667" s="831"/>
      <c r="L667" s="831"/>
      <c r="M667" s="831"/>
      <c r="N667" s="831">
        <v>2</v>
      </c>
      <c r="O667" s="831">
        <v>2177.62</v>
      </c>
      <c r="P667" s="827"/>
      <c r="Q667" s="832">
        <v>1088.81</v>
      </c>
    </row>
    <row r="668" spans="1:17" ht="14.45" customHeight="1" x14ac:dyDescent="0.2">
      <c r="A668" s="821" t="s">
        <v>576</v>
      </c>
      <c r="B668" s="822" t="s">
        <v>4686</v>
      </c>
      <c r="C668" s="822" t="s">
        <v>4613</v>
      </c>
      <c r="D668" s="822" t="s">
        <v>5017</v>
      </c>
      <c r="E668" s="822" t="s">
        <v>5018</v>
      </c>
      <c r="F668" s="831">
        <v>4</v>
      </c>
      <c r="G668" s="831">
        <v>28361.119999999999</v>
      </c>
      <c r="H668" s="831">
        <v>0.2857142857142857</v>
      </c>
      <c r="I668" s="831">
        <v>7090.28</v>
      </c>
      <c r="J668" s="831">
        <v>14</v>
      </c>
      <c r="K668" s="831">
        <v>99263.92</v>
      </c>
      <c r="L668" s="831">
        <v>1</v>
      </c>
      <c r="M668" s="831">
        <v>7090.28</v>
      </c>
      <c r="N668" s="831">
        <v>6</v>
      </c>
      <c r="O668" s="831">
        <v>42541.68</v>
      </c>
      <c r="P668" s="827">
        <v>0.4285714285714286</v>
      </c>
      <c r="Q668" s="832">
        <v>7090.28</v>
      </c>
    </row>
    <row r="669" spans="1:17" ht="14.45" customHeight="1" x14ac:dyDescent="0.2">
      <c r="A669" s="821" t="s">
        <v>576</v>
      </c>
      <c r="B669" s="822" t="s">
        <v>4686</v>
      </c>
      <c r="C669" s="822" t="s">
        <v>4613</v>
      </c>
      <c r="D669" s="822" t="s">
        <v>5019</v>
      </c>
      <c r="E669" s="822" t="s">
        <v>5020</v>
      </c>
      <c r="F669" s="831">
        <v>5</v>
      </c>
      <c r="G669" s="831">
        <v>25569.35</v>
      </c>
      <c r="H669" s="831">
        <v>1.25</v>
      </c>
      <c r="I669" s="831">
        <v>5113.87</v>
      </c>
      <c r="J669" s="831">
        <v>4</v>
      </c>
      <c r="K669" s="831">
        <v>20455.48</v>
      </c>
      <c r="L669" s="831">
        <v>1</v>
      </c>
      <c r="M669" s="831">
        <v>5113.87</v>
      </c>
      <c r="N669" s="831">
        <v>4</v>
      </c>
      <c r="O669" s="831">
        <v>20455.48</v>
      </c>
      <c r="P669" s="827">
        <v>1</v>
      </c>
      <c r="Q669" s="832">
        <v>5113.87</v>
      </c>
    </row>
    <row r="670" spans="1:17" ht="14.45" customHeight="1" x14ac:dyDescent="0.2">
      <c r="A670" s="821" t="s">
        <v>576</v>
      </c>
      <c r="B670" s="822" t="s">
        <v>4686</v>
      </c>
      <c r="C670" s="822" t="s">
        <v>4613</v>
      </c>
      <c r="D670" s="822" t="s">
        <v>5021</v>
      </c>
      <c r="E670" s="822" t="s">
        <v>5022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41371.699999999997</v>
      </c>
      <c r="P670" s="827"/>
      <c r="Q670" s="832">
        <v>41371.699999999997</v>
      </c>
    </row>
    <row r="671" spans="1:17" ht="14.45" customHeight="1" x14ac:dyDescent="0.2">
      <c r="A671" s="821" t="s">
        <v>576</v>
      </c>
      <c r="B671" s="822" t="s">
        <v>4686</v>
      </c>
      <c r="C671" s="822" t="s">
        <v>4613</v>
      </c>
      <c r="D671" s="822" t="s">
        <v>5031</v>
      </c>
      <c r="E671" s="822" t="s">
        <v>5032</v>
      </c>
      <c r="F671" s="831">
        <v>23</v>
      </c>
      <c r="G671" s="831">
        <v>552074</v>
      </c>
      <c r="H671" s="831">
        <v>0.79176729750970931</v>
      </c>
      <c r="I671" s="831">
        <v>24003.217391304348</v>
      </c>
      <c r="J671" s="831">
        <v>40</v>
      </c>
      <c r="K671" s="831">
        <v>697268</v>
      </c>
      <c r="L671" s="831">
        <v>1</v>
      </c>
      <c r="M671" s="831">
        <v>17431.7</v>
      </c>
      <c r="N671" s="831">
        <v>33</v>
      </c>
      <c r="O671" s="831">
        <v>574992</v>
      </c>
      <c r="P671" s="827">
        <v>0.82463557771186979</v>
      </c>
      <c r="Q671" s="832">
        <v>17424</v>
      </c>
    </row>
    <row r="672" spans="1:17" ht="14.45" customHeight="1" x14ac:dyDescent="0.2">
      <c r="A672" s="821" t="s">
        <v>576</v>
      </c>
      <c r="B672" s="822" t="s">
        <v>4686</v>
      </c>
      <c r="C672" s="822" t="s">
        <v>4613</v>
      </c>
      <c r="D672" s="822" t="s">
        <v>5345</v>
      </c>
      <c r="E672" s="822" t="s">
        <v>5346</v>
      </c>
      <c r="F672" s="831"/>
      <c r="G672" s="831"/>
      <c r="H672" s="831"/>
      <c r="I672" s="831"/>
      <c r="J672" s="831">
        <v>6</v>
      </c>
      <c r="K672" s="831">
        <v>35280</v>
      </c>
      <c r="L672" s="831">
        <v>1</v>
      </c>
      <c r="M672" s="831">
        <v>5880</v>
      </c>
      <c r="N672" s="831">
        <v>1</v>
      </c>
      <c r="O672" s="831">
        <v>5880</v>
      </c>
      <c r="P672" s="827">
        <v>0.16666666666666666</v>
      </c>
      <c r="Q672" s="832">
        <v>5880</v>
      </c>
    </row>
    <row r="673" spans="1:17" ht="14.45" customHeight="1" x14ac:dyDescent="0.2">
      <c r="A673" s="821" t="s">
        <v>576</v>
      </c>
      <c r="B673" s="822" t="s">
        <v>4686</v>
      </c>
      <c r="C673" s="822" t="s">
        <v>4613</v>
      </c>
      <c r="D673" s="822" t="s">
        <v>5347</v>
      </c>
      <c r="E673" s="822" t="s">
        <v>5348</v>
      </c>
      <c r="F673" s="831"/>
      <c r="G673" s="831"/>
      <c r="H673" s="831"/>
      <c r="I673" s="831"/>
      <c r="J673" s="831">
        <v>1</v>
      </c>
      <c r="K673" s="831">
        <v>293127.45</v>
      </c>
      <c r="L673" s="831">
        <v>1</v>
      </c>
      <c r="M673" s="831">
        <v>293127.45</v>
      </c>
      <c r="N673" s="831"/>
      <c r="O673" s="831"/>
      <c r="P673" s="827"/>
      <c r="Q673" s="832"/>
    </row>
    <row r="674" spans="1:17" ht="14.45" customHeight="1" x14ac:dyDescent="0.2">
      <c r="A674" s="821" t="s">
        <v>576</v>
      </c>
      <c r="B674" s="822" t="s">
        <v>4686</v>
      </c>
      <c r="C674" s="822" t="s">
        <v>4613</v>
      </c>
      <c r="D674" s="822" t="s">
        <v>5349</v>
      </c>
      <c r="E674" s="822" t="s">
        <v>5350</v>
      </c>
      <c r="F674" s="831"/>
      <c r="G674" s="831"/>
      <c r="H674" s="831"/>
      <c r="I674" s="831"/>
      <c r="J674" s="831">
        <v>1</v>
      </c>
      <c r="K674" s="831">
        <v>4450.7700000000004</v>
      </c>
      <c r="L674" s="831">
        <v>1</v>
      </c>
      <c r="M674" s="831">
        <v>4450.7700000000004</v>
      </c>
      <c r="N674" s="831"/>
      <c r="O674" s="831"/>
      <c r="P674" s="827"/>
      <c r="Q674" s="832"/>
    </row>
    <row r="675" spans="1:17" ht="14.45" customHeight="1" x14ac:dyDescent="0.2">
      <c r="A675" s="821" t="s">
        <v>576</v>
      </c>
      <c r="B675" s="822" t="s">
        <v>4686</v>
      </c>
      <c r="C675" s="822" t="s">
        <v>4570</v>
      </c>
      <c r="D675" s="822" t="s">
        <v>5351</v>
      </c>
      <c r="E675" s="822" t="s">
        <v>5352</v>
      </c>
      <c r="F675" s="831">
        <v>592</v>
      </c>
      <c r="G675" s="831">
        <v>18923872</v>
      </c>
      <c r="H675" s="831">
        <v>0.76976982327309285</v>
      </c>
      <c r="I675" s="831">
        <v>31966</v>
      </c>
      <c r="J675" s="831">
        <v>769</v>
      </c>
      <c r="K675" s="831">
        <v>24583806</v>
      </c>
      <c r="L675" s="831">
        <v>1</v>
      </c>
      <c r="M675" s="831">
        <v>31968.538361508454</v>
      </c>
      <c r="N675" s="831">
        <v>520</v>
      </c>
      <c r="O675" s="831">
        <v>16627372</v>
      </c>
      <c r="P675" s="827">
        <v>0.67635467022478135</v>
      </c>
      <c r="Q675" s="832">
        <v>31975.715384615385</v>
      </c>
    </row>
    <row r="676" spans="1:17" ht="14.45" customHeight="1" x14ac:dyDescent="0.2">
      <c r="A676" s="821" t="s">
        <v>576</v>
      </c>
      <c r="B676" s="822" t="s">
        <v>4686</v>
      </c>
      <c r="C676" s="822" t="s">
        <v>4570</v>
      </c>
      <c r="D676" s="822" t="s">
        <v>5353</v>
      </c>
      <c r="E676" s="822" t="s">
        <v>5354</v>
      </c>
      <c r="F676" s="831">
        <v>4</v>
      </c>
      <c r="G676" s="831">
        <v>47588</v>
      </c>
      <c r="H676" s="831">
        <v>0.39989243878254149</v>
      </c>
      <c r="I676" s="831">
        <v>11897</v>
      </c>
      <c r="J676" s="831">
        <v>10</v>
      </c>
      <c r="K676" s="831">
        <v>119002</v>
      </c>
      <c r="L676" s="831">
        <v>1</v>
      </c>
      <c r="M676" s="831">
        <v>11900.2</v>
      </c>
      <c r="N676" s="831">
        <v>12</v>
      </c>
      <c r="O676" s="831">
        <v>142884</v>
      </c>
      <c r="P676" s="827">
        <v>1.200685702761298</v>
      </c>
      <c r="Q676" s="832">
        <v>11907</v>
      </c>
    </row>
    <row r="677" spans="1:17" ht="14.45" customHeight="1" x14ac:dyDescent="0.2">
      <c r="A677" s="821" t="s">
        <v>576</v>
      </c>
      <c r="B677" s="822" t="s">
        <v>4686</v>
      </c>
      <c r="C677" s="822" t="s">
        <v>4570</v>
      </c>
      <c r="D677" s="822" t="s">
        <v>4790</v>
      </c>
      <c r="E677" s="822" t="s">
        <v>4791</v>
      </c>
      <c r="F677" s="831"/>
      <c r="G677" s="831"/>
      <c r="H677" s="831"/>
      <c r="I677" s="831"/>
      <c r="J677" s="831">
        <v>1</v>
      </c>
      <c r="K677" s="831">
        <v>845</v>
      </c>
      <c r="L677" s="831">
        <v>1</v>
      </c>
      <c r="M677" s="831">
        <v>845</v>
      </c>
      <c r="N677" s="831"/>
      <c r="O677" s="831"/>
      <c r="P677" s="827"/>
      <c r="Q677" s="832"/>
    </row>
    <row r="678" spans="1:17" ht="14.45" customHeight="1" x14ac:dyDescent="0.2">
      <c r="A678" s="821" t="s">
        <v>576</v>
      </c>
      <c r="B678" s="822" t="s">
        <v>4686</v>
      </c>
      <c r="C678" s="822" t="s">
        <v>4570</v>
      </c>
      <c r="D678" s="822" t="s">
        <v>5059</v>
      </c>
      <c r="E678" s="822" t="s">
        <v>5060</v>
      </c>
      <c r="F678" s="831"/>
      <c r="G678" s="831"/>
      <c r="H678" s="831"/>
      <c r="I678" s="831"/>
      <c r="J678" s="831">
        <v>3</v>
      </c>
      <c r="K678" s="831">
        <v>2531</v>
      </c>
      <c r="L678" s="831">
        <v>1</v>
      </c>
      <c r="M678" s="831">
        <v>843.66666666666663</v>
      </c>
      <c r="N678" s="831"/>
      <c r="O678" s="831"/>
      <c r="P678" s="827"/>
      <c r="Q678" s="832"/>
    </row>
    <row r="679" spans="1:17" ht="14.45" customHeight="1" x14ac:dyDescent="0.2">
      <c r="A679" s="821" t="s">
        <v>576</v>
      </c>
      <c r="B679" s="822" t="s">
        <v>4686</v>
      </c>
      <c r="C679" s="822" t="s">
        <v>4570</v>
      </c>
      <c r="D679" s="822" t="s">
        <v>5355</v>
      </c>
      <c r="E679" s="822" t="s">
        <v>5356</v>
      </c>
      <c r="F679" s="831">
        <v>45</v>
      </c>
      <c r="G679" s="831">
        <v>419400</v>
      </c>
      <c r="H679" s="831">
        <v>0.5</v>
      </c>
      <c r="I679" s="831">
        <v>9320</v>
      </c>
      <c r="J679" s="831">
        <v>90</v>
      </c>
      <c r="K679" s="831">
        <v>838800</v>
      </c>
      <c r="L679" s="831">
        <v>1</v>
      </c>
      <c r="M679" s="831">
        <v>9320</v>
      </c>
      <c r="N679" s="831">
        <v>11</v>
      </c>
      <c r="O679" s="831">
        <v>102520</v>
      </c>
      <c r="P679" s="827">
        <v>0.12222222222222222</v>
      </c>
      <c r="Q679" s="832">
        <v>9320</v>
      </c>
    </row>
    <row r="680" spans="1:17" ht="14.45" customHeight="1" x14ac:dyDescent="0.2">
      <c r="A680" s="821" t="s">
        <v>576</v>
      </c>
      <c r="B680" s="822" t="s">
        <v>4686</v>
      </c>
      <c r="C680" s="822" t="s">
        <v>4570</v>
      </c>
      <c r="D680" s="822" t="s">
        <v>5063</v>
      </c>
      <c r="E680" s="822" t="s">
        <v>5064</v>
      </c>
      <c r="F680" s="831">
        <v>0</v>
      </c>
      <c r="G680" s="831">
        <v>0</v>
      </c>
      <c r="H680" s="831"/>
      <c r="I680" s="831"/>
      <c r="J680" s="831">
        <v>0</v>
      </c>
      <c r="K680" s="831">
        <v>0</v>
      </c>
      <c r="L680" s="831"/>
      <c r="M680" s="831"/>
      <c r="N680" s="831">
        <v>0</v>
      </c>
      <c r="O680" s="831">
        <v>0</v>
      </c>
      <c r="P680" s="827"/>
      <c r="Q680" s="832"/>
    </row>
    <row r="681" spans="1:17" ht="14.45" customHeight="1" x14ac:dyDescent="0.2">
      <c r="A681" s="821" t="s">
        <v>576</v>
      </c>
      <c r="B681" s="822" t="s">
        <v>4686</v>
      </c>
      <c r="C681" s="822" t="s">
        <v>4570</v>
      </c>
      <c r="D681" s="822" t="s">
        <v>5065</v>
      </c>
      <c r="E681" s="822" t="s">
        <v>5066</v>
      </c>
      <c r="F681" s="831">
        <v>713</v>
      </c>
      <c r="G681" s="831">
        <v>0</v>
      </c>
      <c r="H681" s="831"/>
      <c r="I681" s="831">
        <v>0</v>
      </c>
      <c r="J681" s="831">
        <v>702</v>
      </c>
      <c r="K681" s="831">
        <v>0</v>
      </c>
      <c r="L681" s="831"/>
      <c r="M681" s="831">
        <v>0</v>
      </c>
      <c r="N681" s="831">
        <v>649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576</v>
      </c>
      <c r="B682" s="822" t="s">
        <v>4686</v>
      </c>
      <c r="C682" s="822" t="s">
        <v>4570</v>
      </c>
      <c r="D682" s="822" t="s">
        <v>5357</v>
      </c>
      <c r="E682" s="822" t="s">
        <v>5358</v>
      </c>
      <c r="F682" s="831"/>
      <c r="G682" s="831"/>
      <c r="H682" s="831"/>
      <c r="I682" s="831"/>
      <c r="J682" s="831"/>
      <c r="K682" s="831"/>
      <c r="L682" s="831"/>
      <c r="M682" s="831"/>
      <c r="N682" s="831">
        <v>207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576</v>
      </c>
      <c r="B683" s="822" t="s">
        <v>4686</v>
      </c>
      <c r="C683" s="822" t="s">
        <v>4570</v>
      </c>
      <c r="D683" s="822" t="s">
        <v>5359</v>
      </c>
      <c r="E683" s="822" t="s">
        <v>5360</v>
      </c>
      <c r="F683" s="831">
        <v>5</v>
      </c>
      <c r="G683" s="831">
        <v>0</v>
      </c>
      <c r="H683" s="831"/>
      <c r="I683" s="831">
        <v>0</v>
      </c>
      <c r="J683" s="831">
        <v>4</v>
      </c>
      <c r="K683" s="831">
        <v>0</v>
      </c>
      <c r="L683" s="831"/>
      <c r="M683" s="831">
        <v>0</v>
      </c>
      <c r="N683" s="831">
        <v>11</v>
      </c>
      <c r="O683" s="831">
        <v>0</v>
      </c>
      <c r="P683" s="827"/>
      <c r="Q683" s="832">
        <v>0</v>
      </c>
    </row>
    <row r="684" spans="1:17" ht="14.45" customHeight="1" x14ac:dyDescent="0.2">
      <c r="A684" s="821" t="s">
        <v>576</v>
      </c>
      <c r="B684" s="822" t="s">
        <v>4686</v>
      </c>
      <c r="C684" s="822" t="s">
        <v>4570</v>
      </c>
      <c r="D684" s="822" t="s">
        <v>5067</v>
      </c>
      <c r="E684" s="822" t="s">
        <v>5068</v>
      </c>
      <c r="F684" s="831">
        <v>1</v>
      </c>
      <c r="G684" s="831">
        <v>0</v>
      </c>
      <c r="H684" s="831"/>
      <c r="I684" s="831">
        <v>0</v>
      </c>
      <c r="J684" s="831">
        <v>1</v>
      </c>
      <c r="K684" s="831">
        <v>0</v>
      </c>
      <c r="L684" s="831"/>
      <c r="M684" s="831">
        <v>0</v>
      </c>
      <c r="N684" s="831"/>
      <c r="O684" s="831"/>
      <c r="P684" s="827"/>
      <c r="Q684" s="832"/>
    </row>
    <row r="685" spans="1:17" ht="14.45" customHeight="1" x14ac:dyDescent="0.2">
      <c r="A685" s="821" t="s">
        <v>576</v>
      </c>
      <c r="B685" s="822" t="s">
        <v>4686</v>
      </c>
      <c r="C685" s="822" t="s">
        <v>4570</v>
      </c>
      <c r="D685" s="822" t="s">
        <v>4706</v>
      </c>
      <c r="E685" s="822" t="s">
        <v>4707</v>
      </c>
      <c r="F685" s="831"/>
      <c r="G685" s="831"/>
      <c r="H685" s="831"/>
      <c r="I685" s="831"/>
      <c r="J685" s="831">
        <v>8</v>
      </c>
      <c r="K685" s="831">
        <v>80520</v>
      </c>
      <c r="L685" s="831">
        <v>1</v>
      </c>
      <c r="M685" s="831">
        <v>10065</v>
      </c>
      <c r="N685" s="831">
        <v>3</v>
      </c>
      <c r="O685" s="831">
        <v>30207</v>
      </c>
      <c r="P685" s="827">
        <v>0.37514903129657229</v>
      </c>
      <c r="Q685" s="832">
        <v>10069</v>
      </c>
    </row>
    <row r="686" spans="1:17" ht="14.45" customHeight="1" x14ac:dyDescent="0.2">
      <c r="A686" s="821" t="s">
        <v>576</v>
      </c>
      <c r="B686" s="822" t="s">
        <v>4686</v>
      </c>
      <c r="C686" s="822" t="s">
        <v>4570</v>
      </c>
      <c r="D686" s="822" t="s">
        <v>5361</v>
      </c>
      <c r="E686" s="822" t="s">
        <v>5360</v>
      </c>
      <c r="F686" s="831">
        <v>6</v>
      </c>
      <c r="G686" s="831">
        <v>0</v>
      </c>
      <c r="H686" s="831"/>
      <c r="I686" s="831">
        <v>0</v>
      </c>
      <c r="J686" s="831">
        <v>7</v>
      </c>
      <c r="K686" s="831">
        <v>0</v>
      </c>
      <c r="L686" s="831"/>
      <c r="M686" s="831">
        <v>0</v>
      </c>
      <c r="N686" s="831">
        <v>9</v>
      </c>
      <c r="O686" s="831">
        <v>0</v>
      </c>
      <c r="P686" s="827"/>
      <c r="Q686" s="832">
        <v>0</v>
      </c>
    </row>
    <row r="687" spans="1:17" ht="14.45" customHeight="1" x14ac:dyDescent="0.2">
      <c r="A687" s="821" t="s">
        <v>576</v>
      </c>
      <c r="B687" s="822" t="s">
        <v>4686</v>
      </c>
      <c r="C687" s="822" t="s">
        <v>4570</v>
      </c>
      <c r="D687" s="822" t="s">
        <v>5362</v>
      </c>
      <c r="E687" s="822" t="s">
        <v>5363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5484</v>
      </c>
      <c r="P687" s="827"/>
      <c r="Q687" s="832">
        <v>5484</v>
      </c>
    </row>
    <row r="688" spans="1:17" ht="14.45" customHeight="1" x14ac:dyDescent="0.2">
      <c r="A688" s="821" t="s">
        <v>576</v>
      </c>
      <c r="B688" s="822" t="s">
        <v>4686</v>
      </c>
      <c r="C688" s="822" t="s">
        <v>4570</v>
      </c>
      <c r="D688" s="822" t="s">
        <v>5364</v>
      </c>
      <c r="E688" s="822" t="s">
        <v>5365</v>
      </c>
      <c r="F688" s="831">
        <v>47</v>
      </c>
      <c r="G688" s="831">
        <v>1126402</v>
      </c>
      <c r="H688" s="831">
        <v>0.83916066202983541</v>
      </c>
      <c r="I688" s="831">
        <v>23966</v>
      </c>
      <c r="J688" s="831">
        <v>56</v>
      </c>
      <c r="K688" s="831">
        <v>1342296</v>
      </c>
      <c r="L688" s="831">
        <v>1</v>
      </c>
      <c r="M688" s="831">
        <v>23969.571428571428</v>
      </c>
      <c r="N688" s="831">
        <v>69</v>
      </c>
      <c r="O688" s="831">
        <v>1654328</v>
      </c>
      <c r="P688" s="827">
        <v>1.2324613945061298</v>
      </c>
      <c r="Q688" s="832">
        <v>23975.768115942028</v>
      </c>
    </row>
    <row r="689" spans="1:17" ht="14.45" customHeight="1" x14ac:dyDescent="0.2">
      <c r="A689" s="821" t="s">
        <v>576</v>
      </c>
      <c r="B689" s="822" t="s">
        <v>4686</v>
      </c>
      <c r="C689" s="822" t="s">
        <v>4570</v>
      </c>
      <c r="D689" s="822" t="s">
        <v>5366</v>
      </c>
      <c r="E689" s="822" t="s">
        <v>5367</v>
      </c>
      <c r="F689" s="831">
        <v>2</v>
      </c>
      <c r="G689" s="831">
        <v>13352</v>
      </c>
      <c r="H689" s="831">
        <v>0.6664004791375524</v>
      </c>
      <c r="I689" s="831">
        <v>6676</v>
      </c>
      <c r="J689" s="831">
        <v>3</v>
      </c>
      <c r="K689" s="831">
        <v>20036</v>
      </c>
      <c r="L689" s="831">
        <v>1</v>
      </c>
      <c r="M689" s="831">
        <v>6678.666666666667</v>
      </c>
      <c r="N689" s="831">
        <v>1</v>
      </c>
      <c r="O689" s="831">
        <v>6686</v>
      </c>
      <c r="P689" s="827">
        <v>0.33369934118586542</v>
      </c>
      <c r="Q689" s="832">
        <v>6686</v>
      </c>
    </row>
    <row r="690" spans="1:17" ht="14.45" customHeight="1" x14ac:dyDescent="0.2">
      <c r="A690" s="821" t="s">
        <v>576</v>
      </c>
      <c r="B690" s="822" t="s">
        <v>4686</v>
      </c>
      <c r="C690" s="822" t="s">
        <v>4570</v>
      </c>
      <c r="D690" s="822" t="s">
        <v>5368</v>
      </c>
      <c r="E690" s="822" t="s">
        <v>5360</v>
      </c>
      <c r="F690" s="831">
        <v>4</v>
      </c>
      <c r="G690" s="831">
        <v>0</v>
      </c>
      <c r="H690" s="831"/>
      <c r="I690" s="831">
        <v>0</v>
      </c>
      <c r="J690" s="831">
        <v>9</v>
      </c>
      <c r="K690" s="831">
        <v>0</v>
      </c>
      <c r="L690" s="831"/>
      <c r="M690" s="831">
        <v>0</v>
      </c>
      <c r="N690" s="831">
        <v>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576</v>
      </c>
      <c r="B691" s="822" t="s">
        <v>4686</v>
      </c>
      <c r="C691" s="822" t="s">
        <v>4570</v>
      </c>
      <c r="D691" s="822" t="s">
        <v>5369</v>
      </c>
      <c r="E691" s="822" t="s">
        <v>5370</v>
      </c>
      <c r="F691" s="831">
        <v>218</v>
      </c>
      <c r="G691" s="831">
        <v>6096588</v>
      </c>
      <c r="H691" s="831">
        <v>0.96876572145904671</v>
      </c>
      <c r="I691" s="831">
        <v>27966</v>
      </c>
      <c r="J691" s="831">
        <v>225</v>
      </c>
      <c r="K691" s="831">
        <v>6293150</v>
      </c>
      <c r="L691" s="831">
        <v>1</v>
      </c>
      <c r="M691" s="831">
        <v>27969.555555555555</v>
      </c>
      <c r="N691" s="831">
        <v>193</v>
      </c>
      <c r="O691" s="831">
        <v>5399328</v>
      </c>
      <c r="P691" s="827">
        <v>0.85796906159872244</v>
      </c>
      <c r="Q691" s="832">
        <v>27975.792746113988</v>
      </c>
    </row>
    <row r="692" spans="1:17" ht="14.45" customHeight="1" x14ac:dyDescent="0.2">
      <c r="A692" s="821" t="s">
        <v>576</v>
      </c>
      <c r="B692" s="822" t="s">
        <v>4686</v>
      </c>
      <c r="C692" s="822" t="s">
        <v>4570</v>
      </c>
      <c r="D692" s="822" t="s">
        <v>4640</v>
      </c>
      <c r="E692" s="822" t="s">
        <v>4641</v>
      </c>
      <c r="F692" s="831">
        <v>46</v>
      </c>
      <c r="G692" s="831">
        <v>17202</v>
      </c>
      <c r="H692" s="831">
        <v>0.802706486234251</v>
      </c>
      <c r="I692" s="831">
        <v>373.95652173913044</v>
      </c>
      <c r="J692" s="831">
        <v>57</v>
      </c>
      <c r="K692" s="831">
        <v>21430</v>
      </c>
      <c r="L692" s="831">
        <v>1</v>
      </c>
      <c r="M692" s="831">
        <v>375.96491228070175</v>
      </c>
      <c r="N692" s="831">
        <v>50</v>
      </c>
      <c r="O692" s="831">
        <v>18950</v>
      </c>
      <c r="P692" s="827">
        <v>0.88427438170788619</v>
      </c>
      <c r="Q692" s="832">
        <v>379</v>
      </c>
    </row>
    <row r="693" spans="1:17" ht="14.45" customHeight="1" x14ac:dyDescent="0.2">
      <c r="A693" s="821" t="s">
        <v>576</v>
      </c>
      <c r="B693" s="822" t="s">
        <v>4686</v>
      </c>
      <c r="C693" s="822" t="s">
        <v>4570</v>
      </c>
      <c r="D693" s="822" t="s">
        <v>5371</v>
      </c>
      <c r="E693" s="822" t="s">
        <v>5372</v>
      </c>
      <c r="F693" s="831">
        <v>1</v>
      </c>
      <c r="G693" s="831">
        <v>0</v>
      </c>
      <c r="H693" s="831"/>
      <c r="I693" s="831">
        <v>0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576</v>
      </c>
      <c r="B694" s="822" t="s">
        <v>4686</v>
      </c>
      <c r="C694" s="822" t="s">
        <v>4570</v>
      </c>
      <c r="D694" s="822" t="s">
        <v>4642</v>
      </c>
      <c r="E694" s="822" t="s">
        <v>4643</v>
      </c>
      <c r="F694" s="831">
        <v>24</v>
      </c>
      <c r="G694" s="831">
        <v>6048</v>
      </c>
      <c r="H694" s="831">
        <v>0.82106978007059461</v>
      </c>
      <c r="I694" s="831">
        <v>252</v>
      </c>
      <c r="J694" s="831">
        <v>29</v>
      </c>
      <c r="K694" s="831">
        <v>7366</v>
      </c>
      <c r="L694" s="831">
        <v>1</v>
      </c>
      <c r="M694" s="831">
        <v>254</v>
      </c>
      <c r="N694" s="831">
        <v>23</v>
      </c>
      <c r="O694" s="831">
        <v>5865</v>
      </c>
      <c r="P694" s="827">
        <v>0.79622590279663319</v>
      </c>
      <c r="Q694" s="832">
        <v>255</v>
      </c>
    </row>
    <row r="695" spans="1:17" ht="14.45" customHeight="1" x14ac:dyDescent="0.2">
      <c r="A695" s="821" t="s">
        <v>576</v>
      </c>
      <c r="B695" s="822" t="s">
        <v>4686</v>
      </c>
      <c r="C695" s="822" t="s">
        <v>4570</v>
      </c>
      <c r="D695" s="822" t="s">
        <v>5373</v>
      </c>
      <c r="E695" s="822" t="s">
        <v>5360</v>
      </c>
      <c r="F695" s="831">
        <v>1</v>
      </c>
      <c r="G695" s="831">
        <v>0</v>
      </c>
      <c r="H695" s="831"/>
      <c r="I695" s="831">
        <v>0</v>
      </c>
      <c r="J695" s="831">
        <v>5</v>
      </c>
      <c r="K695" s="831">
        <v>0</v>
      </c>
      <c r="L695" s="831"/>
      <c r="M695" s="831">
        <v>0</v>
      </c>
      <c r="N695" s="831"/>
      <c r="O695" s="831"/>
      <c r="P695" s="827"/>
      <c r="Q695" s="832"/>
    </row>
    <row r="696" spans="1:17" ht="14.45" customHeight="1" x14ac:dyDescent="0.2">
      <c r="A696" s="821" t="s">
        <v>576</v>
      </c>
      <c r="B696" s="822" t="s">
        <v>4686</v>
      </c>
      <c r="C696" s="822" t="s">
        <v>4570</v>
      </c>
      <c r="D696" s="822" t="s">
        <v>5374</v>
      </c>
      <c r="E696" s="822" t="s">
        <v>5375</v>
      </c>
      <c r="F696" s="831"/>
      <c r="G696" s="831"/>
      <c r="H696" s="831"/>
      <c r="I696" s="831"/>
      <c r="J696" s="831">
        <v>2</v>
      </c>
      <c r="K696" s="831">
        <v>10530</v>
      </c>
      <c r="L696" s="831">
        <v>1</v>
      </c>
      <c r="M696" s="831">
        <v>5265</v>
      </c>
      <c r="N696" s="831"/>
      <c r="O696" s="831"/>
      <c r="P696" s="827"/>
      <c r="Q696" s="832"/>
    </row>
    <row r="697" spans="1:17" ht="14.45" customHeight="1" x14ac:dyDescent="0.2">
      <c r="A697" s="821" t="s">
        <v>576</v>
      </c>
      <c r="B697" s="822" t="s">
        <v>4686</v>
      </c>
      <c r="C697" s="822" t="s">
        <v>4570</v>
      </c>
      <c r="D697" s="822" t="s">
        <v>5257</v>
      </c>
      <c r="E697" s="822" t="s">
        <v>5258</v>
      </c>
      <c r="F697" s="831"/>
      <c r="G697" s="831"/>
      <c r="H697" s="831"/>
      <c r="I697" s="831"/>
      <c r="J697" s="831">
        <v>3</v>
      </c>
      <c r="K697" s="831">
        <v>0</v>
      </c>
      <c r="L697" s="831"/>
      <c r="M697" s="831">
        <v>0</v>
      </c>
      <c r="N697" s="831"/>
      <c r="O697" s="831"/>
      <c r="P697" s="827"/>
      <c r="Q697" s="832"/>
    </row>
    <row r="698" spans="1:17" ht="14.45" customHeight="1" x14ac:dyDescent="0.2">
      <c r="A698" s="821" t="s">
        <v>576</v>
      </c>
      <c r="B698" s="822" t="s">
        <v>4686</v>
      </c>
      <c r="C698" s="822" t="s">
        <v>4570</v>
      </c>
      <c r="D698" s="822" t="s">
        <v>5272</v>
      </c>
      <c r="E698" s="822" t="s">
        <v>5273</v>
      </c>
      <c r="F698" s="831"/>
      <c r="G698" s="831"/>
      <c r="H698" s="831"/>
      <c r="I698" s="831"/>
      <c r="J698" s="831"/>
      <c r="K698" s="831"/>
      <c r="L698" s="831"/>
      <c r="M698" s="831"/>
      <c r="N698" s="831">
        <v>7</v>
      </c>
      <c r="O698" s="831">
        <v>0</v>
      </c>
      <c r="P698" s="827"/>
      <c r="Q698" s="832">
        <v>0</v>
      </c>
    </row>
    <row r="699" spans="1:17" ht="14.45" customHeight="1" x14ac:dyDescent="0.2">
      <c r="A699" s="821" t="s">
        <v>576</v>
      </c>
      <c r="B699" s="822" t="s">
        <v>4686</v>
      </c>
      <c r="C699" s="822" t="s">
        <v>4570</v>
      </c>
      <c r="D699" s="822" t="s">
        <v>5376</v>
      </c>
      <c r="E699" s="822" t="s">
        <v>5377</v>
      </c>
      <c r="F699" s="831"/>
      <c r="G699" s="831"/>
      <c r="H699" s="831"/>
      <c r="I699" s="831"/>
      <c r="J699" s="831"/>
      <c r="K699" s="831"/>
      <c r="L699" s="831"/>
      <c r="M699" s="831"/>
      <c r="N699" s="831">
        <v>227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576</v>
      </c>
      <c r="B700" s="822" t="s">
        <v>4686</v>
      </c>
      <c r="C700" s="822" t="s">
        <v>4570</v>
      </c>
      <c r="D700" s="822" t="s">
        <v>5378</v>
      </c>
      <c r="E700" s="822" t="s">
        <v>5379</v>
      </c>
      <c r="F700" s="831"/>
      <c r="G700" s="831"/>
      <c r="H700" s="831"/>
      <c r="I700" s="831"/>
      <c r="J700" s="831"/>
      <c r="K700" s="831"/>
      <c r="L700" s="831"/>
      <c r="M700" s="831"/>
      <c r="N700" s="831">
        <v>2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576</v>
      </c>
      <c r="B701" s="822" t="s">
        <v>4686</v>
      </c>
      <c r="C701" s="822" t="s">
        <v>4570</v>
      </c>
      <c r="D701" s="822" t="s">
        <v>5274</v>
      </c>
      <c r="E701" s="822" t="s">
        <v>5275</v>
      </c>
      <c r="F701" s="831"/>
      <c r="G701" s="831"/>
      <c r="H701" s="831"/>
      <c r="I701" s="831"/>
      <c r="J701" s="831"/>
      <c r="K701" s="831"/>
      <c r="L701" s="831"/>
      <c r="M701" s="831"/>
      <c r="N701" s="831">
        <v>0</v>
      </c>
      <c r="O701" s="831">
        <v>0</v>
      </c>
      <c r="P701" s="827"/>
      <c r="Q701" s="832"/>
    </row>
    <row r="702" spans="1:17" ht="14.45" customHeight="1" x14ac:dyDescent="0.2">
      <c r="A702" s="821" t="s">
        <v>576</v>
      </c>
      <c r="B702" s="822" t="s">
        <v>4644</v>
      </c>
      <c r="C702" s="822" t="s">
        <v>4613</v>
      </c>
      <c r="D702" s="822" t="s">
        <v>4675</v>
      </c>
      <c r="E702" s="822" t="s">
        <v>4676</v>
      </c>
      <c r="F702" s="831"/>
      <c r="G702" s="831"/>
      <c r="H702" s="831"/>
      <c r="I702" s="831"/>
      <c r="J702" s="831">
        <v>1</v>
      </c>
      <c r="K702" s="831">
        <v>5884.89</v>
      </c>
      <c r="L702" s="831">
        <v>1</v>
      </c>
      <c r="M702" s="831">
        <v>5884.89</v>
      </c>
      <c r="N702" s="831"/>
      <c r="O702" s="831"/>
      <c r="P702" s="827"/>
      <c r="Q702" s="832"/>
    </row>
    <row r="703" spans="1:17" ht="14.45" customHeight="1" x14ac:dyDescent="0.2">
      <c r="A703" s="821" t="s">
        <v>576</v>
      </c>
      <c r="B703" s="822" t="s">
        <v>4644</v>
      </c>
      <c r="C703" s="822" t="s">
        <v>4613</v>
      </c>
      <c r="D703" s="822" t="s">
        <v>4614</v>
      </c>
      <c r="E703" s="822" t="s">
        <v>4615</v>
      </c>
      <c r="F703" s="831">
        <v>4</v>
      </c>
      <c r="G703" s="831">
        <v>26709.919999999998</v>
      </c>
      <c r="H703" s="831"/>
      <c r="I703" s="831">
        <v>6677.48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576</v>
      </c>
      <c r="B704" s="822" t="s">
        <v>4644</v>
      </c>
      <c r="C704" s="822" t="s">
        <v>4613</v>
      </c>
      <c r="D704" s="822" t="s">
        <v>4616</v>
      </c>
      <c r="E704" s="822" t="s">
        <v>4615</v>
      </c>
      <c r="F704" s="831">
        <v>4</v>
      </c>
      <c r="G704" s="831">
        <v>22272</v>
      </c>
      <c r="H704" s="831">
        <v>2</v>
      </c>
      <c r="I704" s="831">
        <v>5568</v>
      </c>
      <c r="J704" s="831">
        <v>2</v>
      </c>
      <c r="K704" s="831">
        <v>11136</v>
      </c>
      <c r="L704" s="831">
        <v>1</v>
      </c>
      <c r="M704" s="831">
        <v>5568</v>
      </c>
      <c r="N704" s="831"/>
      <c r="O704" s="831"/>
      <c r="P704" s="827"/>
      <c r="Q704" s="832"/>
    </row>
    <row r="705" spans="1:17" ht="14.45" customHeight="1" x14ac:dyDescent="0.2">
      <c r="A705" s="821" t="s">
        <v>576</v>
      </c>
      <c r="B705" s="822" t="s">
        <v>4644</v>
      </c>
      <c r="C705" s="822" t="s">
        <v>4613</v>
      </c>
      <c r="D705" s="822" t="s">
        <v>4647</v>
      </c>
      <c r="E705" s="822" t="s">
        <v>4618</v>
      </c>
      <c r="F705" s="831"/>
      <c r="G705" s="831"/>
      <c r="H705" s="831"/>
      <c r="I705" s="831"/>
      <c r="J705" s="831">
        <v>1</v>
      </c>
      <c r="K705" s="831">
        <v>4368.43</v>
      </c>
      <c r="L705" s="831">
        <v>1</v>
      </c>
      <c r="M705" s="831">
        <v>4368.43</v>
      </c>
      <c r="N705" s="831"/>
      <c r="O705" s="831"/>
      <c r="P705" s="827"/>
      <c r="Q705" s="832"/>
    </row>
    <row r="706" spans="1:17" ht="14.45" customHeight="1" x14ac:dyDescent="0.2">
      <c r="A706" s="821" t="s">
        <v>576</v>
      </c>
      <c r="B706" s="822" t="s">
        <v>4644</v>
      </c>
      <c r="C706" s="822" t="s">
        <v>4613</v>
      </c>
      <c r="D706" s="822" t="s">
        <v>4677</v>
      </c>
      <c r="E706" s="822" t="s">
        <v>4615</v>
      </c>
      <c r="F706" s="831">
        <v>3</v>
      </c>
      <c r="G706" s="831">
        <v>18213</v>
      </c>
      <c r="H706" s="831"/>
      <c r="I706" s="831">
        <v>6071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576</v>
      </c>
      <c r="B707" s="822" t="s">
        <v>4644</v>
      </c>
      <c r="C707" s="822" t="s">
        <v>4613</v>
      </c>
      <c r="D707" s="822" t="s">
        <v>4617</v>
      </c>
      <c r="E707" s="822" t="s">
        <v>4618</v>
      </c>
      <c r="F707" s="831">
        <v>1</v>
      </c>
      <c r="G707" s="831">
        <v>2492.4499999999998</v>
      </c>
      <c r="H707" s="831"/>
      <c r="I707" s="831">
        <v>2492.4499999999998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576</v>
      </c>
      <c r="B708" s="822" t="s">
        <v>4644</v>
      </c>
      <c r="C708" s="822" t="s">
        <v>4570</v>
      </c>
      <c r="D708" s="822" t="s">
        <v>5380</v>
      </c>
      <c r="E708" s="822" t="s">
        <v>5381</v>
      </c>
      <c r="F708" s="831">
        <v>324</v>
      </c>
      <c r="G708" s="831">
        <v>81646</v>
      </c>
      <c r="H708" s="831">
        <v>0.91320493031787575</v>
      </c>
      <c r="I708" s="831">
        <v>251.99382716049382</v>
      </c>
      <c r="J708" s="831">
        <v>352</v>
      </c>
      <c r="K708" s="831">
        <v>89406</v>
      </c>
      <c r="L708" s="831">
        <v>1</v>
      </c>
      <c r="M708" s="831">
        <v>253.99431818181819</v>
      </c>
      <c r="N708" s="831">
        <v>284</v>
      </c>
      <c r="O708" s="831">
        <v>72420</v>
      </c>
      <c r="P708" s="827">
        <v>0.81001275082209245</v>
      </c>
      <c r="Q708" s="832">
        <v>255</v>
      </c>
    </row>
    <row r="709" spans="1:17" ht="14.45" customHeight="1" x14ac:dyDescent="0.2">
      <c r="A709" s="821" t="s">
        <v>576</v>
      </c>
      <c r="B709" s="822" t="s">
        <v>4644</v>
      </c>
      <c r="C709" s="822" t="s">
        <v>4570</v>
      </c>
      <c r="D709" s="822" t="s">
        <v>5382</v>
      </c>
      <c r="E709" s="822" t="s">
        <v>5383</v>
      </c>
      <c r="F709" s="831">
        <v>319</v>
      </c>
      <c r="G709" s="831">
        <v>40513</v>
      </c>
      <c r="H709" s="831">
        <v>1.0207357016880827</v>
      </c>
      <c r="I709" s="831">
        <v>127</v>
      </c>
      <c r="J709" s="831">
        <v>315</v>
      </c>
      <c r="K709" s="831">
        <v>39690</v>
      </c>
      <c r="L709" s="831">
        <v>1</v>
      </c>
      <c r="M709" s="831">
        <v>126</v>
      </c>
      <c r="N709" s="831">
        <v>268</v>
      </c>
      <c r="O709" s="831">
        <v>34036</v>
      </c>
      <c r="P709" s="827">
        <v>0.85754598135550519</v>
      </c>
      <c r="Q709" s="832">
        <v>127</v>
      </c>
    </row>
    <row r="710" spans="1:17" ht="14.45" customHeight="1" x14ac:dyDescent="0.2">
      <c r="A710" s="821" t="s">
        <v>576</v>
      </c>
      <c r="B710" s="822" t="s">
        <v>4644</v>
      </c>
      <c r="C710" s="822" t="s">
        <v>4570</v>
      </c>
      <c r="D710" s="822" t="s">
        <v>5384</v>
      </c>
      <c r="E710" s="822" t="s">
        <v>5385</v>
      </c>
      <c r="F710" s="831"/>
      <c r="G710" s="831"/>
      <c r="H710" s="831"/>
      <c r="I710" s="831"/>
      <c r="J710" s="831">
        <v>11</v>
      </c>
      <c r="K710" s="831">
        <v>7601</v>
      </c>
      <c r="L710" s="831">
        <v>1</v>
      </c>
      <c r="M710" s="831">
        <v>691</v>
      </c>
      <c r="N710" s="831"/>
      <c r="O710" s="831"/>
      <c r="P710" s="827"/>
      <c r="Q710" s="832"/>
    </row>
    <row r="711" spans="1:17" ht="14.45" customHeight="1" x14ac:dyDescent="0.2">
      <c r="A711" s="821" t="s">
        <v>576</v>
      </c>
      <c r="B711" s="822" t="s">
        <v>4644</v>
      </c>
      <c r="C711" s="822" t="s">
        <v>4570</v>
      </c>
      <c r="D711" s="822" t="s">
        <v>5386</v>
      </c>
      <c r="E711" s="822" t="s">
        <v>5387</v>
      </c>
      <c r="F711" s="831">
        <v>220</v>
      </c>
      <c r="G711" s="831">
        <v>201078</v>
      </c>
      <c r="H711" s="831">
        <v>0.8923553480611004</v>
      </c>
      <c r="I711" s="831">
        <v>913.9909090909091</v>
      </c>
      <c r="J711" s="831">
        <v>246</v>
      </c>
      <c r="K711" s="831">
        <v>225334</v>
      </c>
      <c r="L711" s="831">
        <v>1</v>
      </c>
      <c r="M711" s="831">
        <v>915.99186991869919</v>
      </c>
      <c r="N711" s="831">
        <v>210</v>
      </c>
      <c r="O711" s="831">
        <v>192990</v>
      </c>
      <c r="P711" s="827">
        <v>0.85646196313028655</v>
      </c>
      <c r="Q711" s="832">
        <v>919</v>
      </c>
    </row>
    <row r="712" spans="1:17" ht="14.45" customHeight="1" x14ac:dyDescent="0.2">
      <c r="A712" s="821" t="s">
        <v>576</v>
      </c>
      <c r="B712" s="822" t="s">
        <v>4644</v>
      </c>
      <c r="C712" s="822" t="s">
        <v>4570</v>
      </c>
      <c r="D712" s="822" t="s">
        <v>5388</v>
      </c>
      <c r="E712" s="822" t="s">
        <v>5389</v>
      </c>
      <c r="F712" s="831">
        <v>3882</v>
      </c>
      <c r="G712" s="831">
        <v>333820</v>
      </c>
      <c r="H712" s="831">
        <v>0.89062841836217432</v>
      </c>
      <c r="I712" s="831">
        <v>85.99175682637815</v>
      </c>
      <c r="J712" s="831">
        <v>4260</v>
      </c>
      <c r="K712" s="831">
        <v>374814</v>
      </c>
      <c r="L712" s="831">
        <v>1</v>
      </c>
      <c r="M712" s="831">
        <v>87.984507042253526</v>
      </c>
      <c r="N712" s="831">
        <v>3370</v>
      </c>
      <c r="O712" s="831">
        <v>299930</v>
      </c>
      <c r="P712" s="827">
        <v>0.80021023761118848</v>
      </c>
      <c r="Q712" s="832">
        <v>89</v>
      </c>
    </row>
    <row r="713" spans="1:17" ht="14.45" customHeight="1" x14ac:dyDescent="0.2">
      <c r="A713" s="821" t="s">
        <v>576</v>
      </c>
      <c r="B713" s="822" t="s">
        <v>4644</v>
      </c>
      <c r="C713" s="822" t="s">
        <v>4570</v>
      </c>
      <c r="D713" s="822" t="s">
        <v>5390</v>
      </c>
      <c r="E713" s="822" t="s">
        <v>5391</v>
      </c>
      <c r="F713" s="831">
        <v>3884</v>
      </c>
      <c r="G713" s="831">
        <v>2112864</v>
      </c>
      <c r="H713" s="831">
        <v>0.91076120916182157</v>
      </c>
      <c r="I713" s="831">
        <v>543.99176107106075</v>
      </c>
      <c r="J713" s="831">
        <v>4249</v>
      </c>
      <c r="K713" s="831">
        <v>2319888</v>
      </c>
      <c r="L713" s="831">
        <v>1</v>
      </c>
      <c r="M713" s="831">
        <v>545.98446693339611</v>
      </c>
      <c r="N713" s="831">
        <v>3370</v>
      </c>
      <c r="O713" s="831">
        <v>1843390</v>
      </c>
      <c r="P713" s="827">
        <v>0.79460301531798083</v>
      </c>
      <c r="Q713" s="832">
        <v>547</v>
      </c>
    </row>
    <row r="714" spans="1:17" ht="14.45" customHeight="1" x14ac:dyDescent="0.2">
      <c r="A714" s="821" t="s">
        <v>576</v>
      </c>
      <c r="B714" s="822" t="s">
        <v>4644</v>
      </c>
      <c r="C714" s="822" t="s">
        <v>4570</v>
      </c>
      <c r="D714" s="822" t="s">
        <v>5392</v>
      </c>
      <c r="E714" s="822" t="s">
        <v>5393</v>
      </c>
      <c r="F714" s="831">
        <v>13</v>
      </c>
      <c r="G714" s="831">
        <v>4004</v>
      </c>
      <c r="H714" s="831">
        <v>2.1526881720430109</v>
      </c>
      <c r="I714" s="831">
        <v>308</v>
      </c>
      <c r="J714" s="831">
        <v>6</v>
      </c>
      <c r="K714" s="831">
        <v>1860</v>
      </c>
      <c r="L714" s="831">
        <v>1</v>
      </c>
      <c r="M714" s="831">
        <v>310</v>
      </c>
      <c r="N714" s="831">
        <v>8</v>
      </c>
      <c r="O714" s="831">
        <v>2488</v>
      </c>
      <c r="P714" s="827">
        <v>1.3376344086021505</v>
      </c>
      <c r="Q714" s="832">
        <v>311</v>
      </c>
    </row>
    <row r="715" spans="1:17" ht="14.45" customHeight="1" x14ac:dyDescent="0.2">
      <c r="A715" s="821" t="s">
        <v>576</v>
      </c>
      <c r="B715" s="822" t="s">
        <v>4644</v>
      </c>
      <c r="C715" s="822" t="s">
        <v>4570</v>
      </c>
      <c r="D715" s="822" t="s">
        <v>5394</v>
      </c>
      <c r="E715" s="822" t="s">
        <v>5395</v>
      </c>
      <c r="F715" s="831">
        <v>322</v>
      </c>
      <c r="G715" s="831">
        <v>57636</v>
      </c>
      <c r="H715" s="831">
        <v>0.95262966513503688</v>
      </c>
      <c r="I715" s="831">
        <v>178.99378881987579</v>
      </c>
      <c r="J715" s="831">
        <v>338</v>
      </c>
      <c r="K715" s="831">
        <v>60502</v>
      </c>
      <c r="L715" s="831">
        <v>1</v>
      </c>
      <c r="M715" s="831">
        <v>179</v>
      </c>
      <c r="N715" s="831">
        <v>292</v>
      </c>
      <c r="O715" s="831">
        <v>52560</v>
      </c>
      <c r="P715" s="827">
        <v>0.86873161217810979</v>
      </c>
      <c r="Q715" s="832">
        <v>180</v>
      </c>
    </row>
    <row r="716" spans="1:17" ht="14.45" customHeight="1" x14ac:dyDescent="0.2">
      <c r="A716" s="821" t="s">
        <v>576</v>
      </c>
      <c r="B716" s="822" t="s">
        <v>4644</v>
      </c>
      <c r="C716" s="822" t="s">
        <v>4570</v>
      </c>
      <c r="D716" s="822" t="s">
        <v>5396</v>
      </c>
      <c r="E716" s="822" t="s">
        <v>5397</v>
      </c>
      <c r="F716" s="831">
        <v>412</v>
      </c>
      <c r="G716" s="831">
        <v>165622</v>
      </c>
      <c r="H716" s="831">
        <v>0.89733003922588472</v>
      </c>
      <c r="I716" s="831">
        <v>401.99514563106794</v>
      </c>
      <c r="J716" s="831">
        <v>458</v>
      </c>
      <c r="K716" s="831">
        <v>184572</v>
      </c>
      <c r="L716" s="831">
        <v>1</v>
      </c>
      <c r="M716" s="831">
        <v>402.99563318777291</v>
      </c>
      <c r="N716" s="831">
        <v>387</v>
      </c>
      <c r="O716" s="831">
        <v>156348</v>
      </c>
      <c r="P716" s="827">
        <v>0.84708406475521747</v>
      </c>
      <c r="Q716" s="832">
        <v>404</v>
      </c>
    </row>
    <row r="717" spans="1:17" ht="14.45" customHeight="1" x14ac:dyDescent="0.2">
      <c r="A717" s="821" t="s">
        <v>576</v>
      </c>
      <c r="B717" s="822" t="s">
        <v>4644</v>
      </c>
      <c r="C717" s="822" t="s">
        <v>4570</v>
      </c>
      <c r="D717" s="822" t="s">
        <v>5398</v>
      </c>
      <c r="E717" s="822" t="s">
        <v>5399</v>
      </c>
      <c r="F717" s="831">
        <v>145</v>
      </c>
      <c r="G717" s="831">
        <v>127600</v>
      </c>
      <c r="H717" s="831">
        <v>1.4062620540683515</v>
      </c>
      <c r="I717" s="831">
        <v>880</v>
      </c>
      <c r="J717" s="831">
        <v>103</v>
      </c>
      <c r="K717" s="831">
        <v>90737</v>
      </c>
      <c r="L717" s="831">
        <v>1</v>
      </c>
      <c r="M717" s="831">
        <v>880.94174757281553</v>
      </c>
      <c r="N717" s="831">
        <v>46</v>
      </c>
      <c r="O717" s="831">
        <v>40572</v>
      </c>
      <c r="P717" s="827">
        <v>0.44713843305377077</v>
      </c>
      <c r="Q717" s="832">
        <v>882</v>
      </c>
    </row>
    <row r="718" spans="1:17" ht="14.45" customHeight="1" x14ac:dyDescent="0.2">
      <c r="A718" s="821" t="s">
        <v>576</v>
      </c>
      <c r="B718" s="822" t="s">
        <v>4644</v>
      </c>
      <c r="C718" s="822" t="s">
        <v>4570</v>
      </c>
      <c r="D718" s="822" t="s">
        <v>5400</v>
      </c>
      <c r="E718" s="822" t="s">
        <v>5399</v>
      </c>
      <c r="F718" s="831">
        <v>3734</v>
      </c>
      <c r="G718" s="831">
        <v>3595810</v>
      </c>
      <c r="H718" s="831">
        <v>0.89617212597914964</v>
      </c>
      <c r="I718" s="831">
        <v>962.99143010176749</v>
      </c>
      <c r="J718" s="831">
        <v>4158</v>
      </c>
      <c r="K718" s="831">
        <v>4012410</v>
      </c>
      <c r="L718" s="831">
        <v>1</v>
      </c>
      <c r="M718" s="831">
        <v>964.98556998557001</v>
      </c>
      <c r="N718" s="831">
        <v>3318</v>
      </c>
      <c r="O718" s="831">
        <v>3205188</v>
      </c>
      <c r="P718" s="827">
        <v>0.79881866509155341</v>
      </c>
      <c r="Q718" s="832">
        <v>966</v>
      </c>
    </row>
    <row r="719" spans="1:17" ht="14.45" customHeight="1" x14ac:dyDescent="0.2">
      <c r="A719" s="821" t="s">
        <v>576</v>
      </c>
      <c r="B719" s="822" t="s">
        <v>4644</v>
      </c>
      <c r="C719" s="822" t="s">
        <v>4570</v>
      </c>
      <c r="D719" s="822" t="s">
        <v>5401</v>
      </c>
      <c r="E719" s="822" t="s">
        <v>5402</v>
      </c>
      <c r="F719" s="831">
        <v>15</v>
      </c>
      <c r="G719" s="831">
        <v>26280</v>
      </c>
      <c r="H719" s="831">
        <v>0.71003998703123317</v>
      </c>
      <c r="I719" s="831">
        <v>1752</v>
      </c>
      <c r="J719" s="831">
        <v>21</v>
      </c>
      <c r="K719" s="831">
        <v>37012</v>
      </c>
      <c r="L719" s="831">
        <v>1</v>
      </c>
      <c r="M719" s="831">
        <v>1762.4761904761904</v>
      </c>
      <c r="N719" s="831">
        <v>13</v>
      </c>
      <c r="O719" s="831">
        <v>23036</v>
      </c>
      <c r="P719" s="827">
        <v>0.62239273749054358</v>
      </c>
      <c r="Q719" s="832">
        <v>1772</v>
      </c>
    </row>
    <row r="720" spans="1:17" ht="14.45" customHeight="1" x14ac:dyDescent="0.2">
      <c r="A720" s="821" t="s">
        <v>576</v>
      </c>
      <c r="B720" s="822" t="s">
        <v>4644</v>
      </c>
      <c r="C720" s="822" t="s">
        <v>4570</v>
      </c>
      <c r="D720" s="822" t="s">
        <v>5403</v>
      </c>
      <c r="E720" s="822" t="s">
        <v>5404</v>
      </c>
      <c r="F720" s="831">
        <v>8</v>
      </c>
      <c r="G720" s="831">
        <v>5000</v>
      </c>
      <c r="H720" s="831">
        <v>7.9744816586921852</v>
      </c>
      <c r="I720" s="831">
        <v>625</v>
      </c>
      <c r="J720" s="831">
        <v>1</v>
      </c>
      <c r="K720" s="831">
        <v>627</v>
      </c>
      <c r="L720" s="831">
        <v>1</v>
      </c>
      <c r="M720" s="831">
        <v>627</v>
      </c>
      <c r="N720" s="831">
        <v>1</v>
      </c>
      <c r="O720" s="831">
        <v>630</v>
      </c>
      <c r="P720" s="827">
        <v>1.0047846889952152</v>
      </c>
      <c r="Q720" s="832">
        <v>630</v>
      </c>
    </row>
    <row r="721" spans="1:17" ht="14.45" customHeight="1" x14ac:dyDescent="0.2">
      <c r="A721" s="821" t="s">
        <v>576</v>
      </c>
      <c r="B721" s="822" t="s">
        <v>4644</v>
      </c>
      <c r="C721" s="822" t="s">
        <v>4570</v>
      </c>
      <c r="D721" s="822" t="s">
        <v>5405</v>
      </c>
      <c r="E721" s="822" t="s">
        <v>5404</v>
      </c>
      <c r="F721" s="831">
        <v>3</v>
      </c>
      <c r="G721" s="831">
        <v>1617</v>
      </c>
      <c r="H721" s="831">
        <v>2.9889094269870609</v>
      </c>
      <c r="I721" s="831">
        <v>539</v>
      </c>
      <c r="J721" s="831">
        <v>1</v>
      </c>
      <c r="K721" s="831">
        <v>541</v>
      </c>
      <c r="L721" s="831">
        <v>1</v>
      </c>
      <c r="M721" s="831">
        <v>541</v>
      </c>
      <c r="N721" s="831">
        <v>1</v>
      </c>
      <c r="O721" s="831">
        <v>544</v>
      </c>
      <c r="P721" s="827">
        <v>1.0055452865064696</v>
      </c>
      <c r="Q721" s="832">
        <v>544</v>
      </c>
    </row>
    <row r="722" spans="1:17" ht="14.45" customHeight="1" x14ac:dyDescent="0.2">
      <c r="A722" s="821" t="s">
        <v>576</v>
      </c>
      <c r="B722" s="822" t="s">
        <v>4644</v>
      </c>
      <c r="C722" s="822" t="s">
        <v>4570</v>
      </c>
      <c r="D722" s="822" t="s">
        <v>4648</v>
      </c>
      <c r="E722" s="822" t="s">
        <v>4649</v>
      </c>
      <c r="F722" s="831">
        <v>14</v>
      </c>
      <c r="G722" s="831">
        <v>8120</v>
      </c>
      <c r="H722" s="831">
        <v>2.776068376068376</v>
      </c>
      <c r="I722" s="831">
        <v>580</v>
      </c>
      <c r="J722" s="831">
        <v>5</v>
      </c>
      <c r="K722" s="831">
        <v>2925</v>
      </c>
      <c r="L722" s="831">
        <v>1</v>
      </c>
      <c r="M722" s="831">
        <v>585</v>
      </c>
      <c r="N722" s="831"/>
      <c r="O722" s="831"/>
      <c r="P722" s="827"/>
      <c r="Q722" s="832"/>
    </row>
    <row r="723" spans="1:17" ht="14.45" customHeight="1" x14ac:dyDescent="0.2">
      <c r="A723" s="821" t="s">
        <v>576</v>
      </c>
      <c r="B723" s="822" t="s">
        <v>4644</v>
      </c>
      <c r="C723" s="822" t="s">
        <v>4570</v>
      </c>
      <c r="D723" s="822" t="s">
        <v>5406</v>
      </c>
      <c r="E723" s="822" t="s">
        <v>5407</v>
      </c>
      <c r="F723" s="831"/>
      <c r="G723" s="831"/>
      <c r="H723" s="831"/>
      <c r="I723" s="831"/>
      <c r="J723" s="831"/>
      <c r="K723" s="831"/>
      <c r="L723" s="831"/>
      <c r="M723" s="831"/>
      <c r="N723" s="831">
        <v>20</v>
      </c>
      <c r="O723" s="831">
        <v>0</v>
      </c>
      <c r="P723" s="827"/>
      <c r="Q723" s="832">
        <v>0</v>
      </c>
    </row>
    <row r="724" spans="1:17" ht="14.45" customHeight="1" x14ac:dyDescent="0.2">
      <c r="A724" s="821" t="s">
        <v>576</v>
      </c>
      <c r="B724" s="822" t="s">
        <v>4644</v>
      </c>
      <c r="C724" s="822" t="s">
        <v>4570</v>
      </c>
      <c r="D724" s="822" t="s">
        <v>5408</v>
      </c>
      <c r="E724" s="822" t="s">
        <v>5409</v>
      </c>
      <c r="F724" s="831"/>
      <c r="G724" s="831"/>
      <c r="H724" s="831"/>
      <c r="I724" s="831"/>
      <c r="J724" s="831"/>
      <c r="K724" s="831"/>
      <c r="L724" s="831"/>
      <c r="M724" s="831"/>
      <c r="N724" s="831">
        <v>12</v>
      </c>
      <c r="O724" s="831">
        <v>0</v>
      </c>
      <c r="P724" s="827"/>
      <c r="Q724" s="832">
        <v>0</v>
      </c>
    </row>
    <row r="725" spans="1:17" ht="14.45" customHeight="1" x14ac:dyDescent="0.2">
      <c r="A725" s="821" t="s">
        <v>5410</v>
      </c>
      <c r="B725" s="822" t="s">
        <v>4569</v>
      </c>
      <c r="C725" s="822" t="s">
        <v>4613</v>
      </c>
      <c r="D725" s="822" t="s">
        <v>4614</v>
      </c>
      <c r="E725" s="822" t="s">
        <v>4615</v>
      </c>
      <c r="F725" s="831"/>
      <c r="G725" s="831"/>
      <c r="H725" s="831"/>
      <c r="I725" s="831"/>
      <c r="J725" s="831"/>
      <c r="K725" s="831"/>
      <c r="L725" s="831"/>
      <c r="M725" s="831"/>
      <c r="N725" s="831">
        <v>2</v>
      </c>
      <c r="O725" s="831">
        <v>11052.1</v>
      </c>
      <c r="P725" s="827"/>
      <c r="Q725" s="832">
        <v>5526.05</v>
      </c>
    </row>
    <row r="726" spans="1:17" ht="14.45" customHeight="1" x14ac:dyDescent="0.2">
      <c r="A726" s="821" t="s">
        <v>5410</v>
      </c>
      <c r="B726" s="822" t="s">
        <v>4569</v>
      </c>
      <c r="C726" s="822" t="s">
        <v>4613</v>
      </c>
      <c r="D726" s="822" t="s">
        <v>4617</v>
      </c>
      <c r="E726" s="822" t="s">
        <v>4618</v>
      </c>
      <c r="F726" s="831"/>
      <c r="G726" s="831"/>
      <c r="H726" s="831"/>
      <c r="I726" s="831"/>
      <c r="J726" s="831"/>
      <c r="K726" s="831"/>
      <c r="L726" s="831"/>
      <c r="M726" s="831"/>
      <c r="N726" s="831">
        <v>2</v>
      </c>
      <c r="O726" s="831">
        <v>4500.8999999999996</v>
      </c>
      <c r="P726" s="827"/>
      <c r="Q726" s="832">
        <v>2250.4499999999998</v>
      </c>
    </row>
    <row r="727" spans="1:17" ht="14.45" customHeight="1" x14ac:dyDescent="0.2">
      <c r="A727" s="821" t="s">
        <v>5410</v>
      </c>
      <c r="B727" s="822" t="s">
        <v>4569</v>
      </c>
      <c r="C727" s="822" t="s">
        <v>4613</v>
      </c>
      <c r="D727" s="822" t="s">
        <v>4680</v>
      </c>
      <c r="E727" s="822" t="s">
        <v>4620</v>
      </c>
      <c r="F727" s="831"/>
      <c r="G727" s="831"/>
      <c r="H727" s="831"/>
      <c r="I727" s="831"/>
      <c r="J727" s="831"/>
      <c r="K727" s="831"/>
      <c r="L727" s="831"/>
      <c r="M727" s="831"/>
      <c r="N727" s="831">
        <v>8</v>
      </c>
      <c r="O727" s="831">
        <v>19021.2</v>
      </c>
      <c r="P727" s="827"/>
      <c r="Q727" s="832">
        <v>2377.65</v>
      </c>
    </row>
    <row r="728" spans="1:17" ht="14.45" customHeight="1" x14ac:dyDescent="0.2">
      <c r="A728" s="821" t="s">
        <v>5410</v>
      </c>
      <c r="B728" s="822" t="s">
        <v>4569</v>
      </c>
      <c r="C728" s="822" t="s">
        <v>4613</v>
      </c>
      <c r="D728" s="822" t="s">
        <v>4619</v>
      </c>
      <c r="E728" s="822" t="s">
        <v>4620</v>
      </c>
      <c r="F728" s="831"/>
      <c r="G728" s="831"/>
      <c r="H728" s="831"/>
      <c r="I728" s="831"/>
      <c r="J728" s="831"/>
      <c r="K728" s="831"/>
      <c r="L728" s="831"/>
      <c r="M728" s="831"/>
      <c r="N728" s="831">
        <v>2</v>
      </c>
      <c r="O728" s="831">
        <v>4755.3</v>
      </c>
      <c r="P728" s="827"/>
      <c r="Q728" s="832">
        <v>2377.65</v>
      </c>
    </row>
    <row r="729" spans="1:17" ht="14.45" customHeight="1" x14ac:dyDescent="0.2">
      <c r="A729" s="821" t="s">
        <v>5410</v>
      </c>
      <c r="B729" s="822" t="s">
        <v>4569</v>
      </c>
      <c r="C729" s="822" t="s">
        <v>4570</v>
      </c>
      <c r="D729" s="822" t="s">
        <v>4583</v>
      </c>
      <c r="E729" s="822" t="s">
        <v>4584</v>
      </c>
      <c r="F729" s="831">
        <v>3</v>
      </c>
      <c r="G729" s="831">
        <v>3030</v>
      </c>
      <c r="H729" s="831">
        <v>0.99703849950641654</v>
      </c>
      <c r="I729" s="831">
        <v>1010</v>
      </c>
      <c r="J729" s="831">
        <v>3</v>
      </c>
      <c r="K729" s="831">
        <v>3039</v>
      </c>
      <c r="L729" s="831">
        <v>1</v>
      </c>
      <c r="M729" s="831">
        <v>1013</v>
      </c>
      <c r="N729" s="831">
        <v>1</v>
      </c>
      <c r="O729" s="831">
        <v>1016</v>
      </c>
      <c r="P729" s="827">
        <v>0.3343205001645278</v>
      </c>
      <c r="Q729" s="832">
        <v>1016</v>
      </c>
    </row>
    <row r="730" spans="1:17" ht="14.45" customHeight="1" x14ac:dyDescent="0.2">
      <c r="A730" s="821" t="s">
        <v>5410</v>
      </c>
      <c r="B730" s="822" t="s">
        <v>4569</v>
      </c>
      <c r="C730" s="822" t="s">
        <v>4570</v>
      </c>
      <c r="D730" s="822" t="s">
        <v>4625</v>
      </c>
      <c r="E730" s="822" t="s">
        <v>4626</v>
      </c>
      <c r="F730" s="831"/>
      <c r="G730" s="831"/>
      <c r="H730" s="831"/>
      <c r="I730" s="831"/>
      <c r="J730" s="831">
        <v>2</v>
      </c>
      <c r="K730" s="831">
        <v>2356</v>
      </c>
      <c r="L730" s="831">
        <v>1</v>
      </c>
      <c r="M730" s="831">
        <v>1178</v>
      </c>
      <c r="N730" s="831">
        <v>15</v>
      </c>
      <c r="O730" s="831">
        <v>17700</v>
      </c>
      <c r="P730" s="827">
        <v>7.5127334465195243</v>
      </c>
      <c r="Q730" s="832">
        <v>1180</v>
      </c>
    </row>
    <row r="731" spans="1:17" ht="14.45" customHeight="1" x14ac:dyDescent="0.2">
      <c r="A731" s="821" t="s">
        <v>5410</v>
      </c>
      <c r="B731" s="822" t="s">
        <v>4644</v>
      </c>
      <c r="C731" s="822" t="s">
        <v>4613</v>
      </c>
      <c r="D731" s="822" t="s">
        <v>4677</v>
      </c>
      <c r="E731" s="822" t="s">
        <v>4615</v>
      </c>
      <c r="F731" s="831">
        <v>2</v>
      </c>
      <c r="G731" s="831">
        <v>12142</v>
      </c>
      <c r="H731" s="831"/>
      <c r="I731" s="831">
        <v>6071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thickBot="1" x14ac:dyDescent="0.25">
      <c r="A732" s="813" t="s">
        <v>5410</v>
      </c>
      <c r="B732" s="814" t="s">
        <v>4644</v>
      </c>
      <c r="C732" s="814" t="s">
        <v>4570</v>
      </c>
      <c r="D732" s="814" t="s">
        <v>4648</v>
      </c>
      <c r="E732" s="814" t="s">
        <v>4649</v>
      </c>
      <c r="F732" s="833">
        <v>2</v>
      </c>
      <c r="G732" s="833">
        <v>1160</v>
      </c>
      <c r="H732" s="833"/>
      <c r="I732" s="833">
        <v>580</v>
      </c>
      <c r="J732" s="833"/>
      <c r="K732" s="833"/>
      <c r="L732" s="833"/>
      <c r="M732" s="833"/>
      <c r="N732" s="833"/>
      <c r="O732" s="833"/>
      <c r="P732" s="819"/>
      <c r="Q73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D7C685-1227-463B-BBB5-4CA3A4EFD3B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1633.2560000000001</v>
      </c>
      <c r="C5" s="114">
        <v>1810.633</v>
      </c>
      <c r="D5" s="114">
        <v>1422.8630000000001</v>
      </c>
      <c r="E5" s="424">
        <f>IF(OR(D5=0,B5=0),"",D5/B5)</f>
        <v>0.8711818600390876</v>
      </c>
      <c r="F5" s="129">
        <f>IF(OR(D5=0,C5=0),"",D5/C5)</f>
        <v>0.78583732871321799</v>
      </c>
      <c r="G5" s="130">
        <v>194</v>
      </c>
      <c r="H5" s="114">
        <v>201</v>
      </c>
      <c r="I5" s="114">
        <v>161</v>
      </c>
      <c r="J5" s="424">
        <f>IF(OR(I5=0,G5=0),"",I5/G5)</f>
        <v>0.82989690721649489</v>
      </c>
      <c r="K5" s="131">
        <f>IF(OR(I5=0,H5=0),"",I5/H5)</f>
        <v>0.80099502487562191</v>
      </c>
      <c r="L5" s="121"/>
      <c r="M5" s="121"/>
      <c r="N5" s="7">
        <f>D5-C5</f>
        <v>-387.77</v>
      </c>
      <c r="O5" s="8">
        <f>I5-H5</f>
        <v>-40</v>
      </c>
      <c r="P5" s="7">
        <f>D5-B5</f>
        <v>-210.39300000000003</v>
      </c>
      <c r="Q5" s="8">
        <f>I5-G5</f>
        <v>-33</v>
      </c>
    </row>
    <row r="6" spans="1:17" ht="14.45" hidden="1" customHeight="1" outlineLevel="1" x14ac:dyDescent="0.2">
      <c r="A6" s="441" t="s">
        <v>168</v>
      </c>
      <c r="B6" s="120">
        <v>182.869</v>
      </c>
      <c r="C6" s="113">
        <v>182</v>
      </c>
      <c r="D6" s="113">
        <v>242.30600000000001</v>
      </c>
      <c r="E6" s="424">
        <f t="shared" ref="E6:E12" si="0">IF(OR(D6=0,B6=0),"",D6/B6)</f>
        <v>1.3250250179089951</v>
      </c>
      <c r="F6" s="129">
        <f t="shared" ref="F6:F12" si="1">IF(OR(D6=0,C6=0),"",D6/C6)</f>
        <v>1.3313516483516483</v>
      </c>
      <c r="G6" s="133">
        <v>26</v>
      </c>
      <c r="H6" s="113">
        <v>26</v>
      </c>
      <c r="I6" s="113">
        <v>28</v>
      </c>
      <c r="J6" s="425">
        <f t="shared" ref="J6:J12" si="2">IF(OR(I6=0,G6=0),"",I6/G6)</f>
        <v>1.0769230769230769</v>
      </c>
      <c r="K6" s="134">
        <f t="shared" ref="K6:K12" si="3">IF(OR(I6=0,H6=0),"",I6/H6)</f>
        <v>1.0769230769230769</v>
      </c>
      <c r="L6" s="121"/>
      <c r="M6" s="121"/>
      <c r="N6" s="5">
        <f t="shared" ref="N6:N13" si="4">D6-C6</f>
        <v>60.306000000000012</v>
      </c>
      <c r="O6" s="6">
        <f t="shared" ref="O6:O13" si="5">I6-H6</f>
        <v>2</v>
      </c>
      <c r="P6" s="5">
        <f t="shared" ref="P6:P13" si="6">D6-B6</f>
        <v>59.437000000000012</v>
      </c>
      <c r="Q6" s="6">
        <f t="shared" ref="Q6:Q13" si="7">I6-G6</f>
        <v>2</v>
      </c>
    </row>
    <row r="7" spans="1:17" ht="14.45" hidden="1" customHeight="1" outlineLevel="1" x14ac:dyDescent="0.2">
      <c r="A7" s="441" t="s">
        <v>169</v>
      </c>
      <c r="B7" s="120">
        <v>657.08199999999999</v>
      </c>
      <c r="C7" s="113">
        <v>688.38099999999997</v>
      </c>
      <c r="D7" s="113">
        <v>589.75400000000002</v>
      </c>
      <c r="E7" s="424">
        <f t="shared" si="0"/>
        <v>0.89753485866299798</v>
      </c>
      <c r="F7" s="129">
        <f t="shared" si="1"/>
        <v>0.85672614438806427</v>
      </c>
      <c r="G7" s="133">
        <v>78</v>
      </c>
      <c r="H7" s="113">
        <v>87</v>
      </c>
      <c r="I7" s="113">
        <v>73</v>
      </c>
      <c r="J7" s="425">
        <f t="shared" si="2"/>
        <v>0.9358974358974359</v>
      </c>
      <c r="K7" s="134">
        <f t="shared" si="3"/>
        <v>0.83908045977011492</v>
      </c>
      <c r="L7" s="121"/>
      <c r="M7" s="121"/>
      <c r="N7" s="5">
        <f t="shared" si="4"/>
        <v>-98.626999999999953</v>
      </c>
      <c r="O7" s="6">
        <f t="shared" si="5"/>
        <v>-14</v>
      </c>
      <c r="P7" s="5">
        <f t="shared" si="6"/>
        <v>-67.327999999999975</v>
      </c>
      <c r="Q7" s="6">
        <f t="shared" si="7"/>
        <v>-5</v>
      </c>
    </row>
    <row r="8" spans="1:17" ht="14.45" hidden="1" customHeight="1" outlineLevel="1" x14ac:dyDescent="0.2">
      <c r="A8" s="441" t="s">
        <v>170</v>
      </c>
      <c r="B8" s="120">
        <v>153.94499999999999</v>
      </c>
      <c r="C8" s="113">
        <v>167.68</v>
      </c>
      <c r="D8" s="113">
        <v>63.768000000000001</v>
      </c>
      <c r="E8" s="424">
        <f t="shared" si="0"/>
        <v>0.41422585988502392</v>
      </c>
      <c r="F8" s="129">
        <f t="shared" si="1"/>
        <v>0.38029580152671755</v>
      </c>
      <c r="G8" s="133">
        <v>21</v>
      </c>
      <c r="H8" s="113">
        <v>17</v>
      </c>
      <c r="I8" s="113">
        <v>7</v>
      </c>
      <c r="J8" s="425">
        <f t="shared" si="2"/>
        <v>0.33333333333333331</v>
      </c>
      <c r="K8" s="134">
        <f t="shared" si="3"/>
        <v>0.41176470588235292</v>
      </c>
      <c r="L8" s="121"/>
      <c r="M8" s="121"/>
      <c r="N8" s="5">
        <f t="shared" si="4"/>
        <v>-103.91200000000001</v>
      </c>
      <c r="O8" s="6">
        <f t="shared" si="5"/>
        <v>-10</v>
      </c>
      <c r="P8" s="5">
        <f t="shared" si="6"/>
        <v>-90.176999999999992</v>
      </c>
      <c r="Q8" s="6">
        <f t="shared" si="7"/>
        <v>-14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302.82499999999999</v>
      </c>
      <c r="C10" s="113">
        <v>350.05099999999999</v>
      </c>
      <c r="D10" s="113">
        <v>360.50799999999998</v>
      </c>
      <c r="E10" s="424">
        <f t="shared" si="0"/>
        <v>1.1904829522001155</v>
      </c>
      <c r="F10" s="129">
        <f t="shared" si="1"/>
        <v>1.0298727899648907</v>
      </c>
      <c r="G10" s="133">
        <v>40</v>
      </c>
      <c r="H10" s="113">
        <v>46</v>
      </c>
      <c r="I10" s="113">
        <v>45</v>
      </c>
      <c r="J10" s="425">
        <f t="shared" si="2"/>
        <v>1.125</v>
      </c>
      <c r="K10" s="134">
        <f t="shared" si="3"/>
        <v>0.97826086956521741</v>
      </c>
      <c r="L10" s="121"/>
      <c r="M10" s="121"/>
      <c r="N10" s="5">
        <f t="shared" si="4"/>
        <v>10.456999999999994</v>
      </c>
      <c r="O10" s="6">
        <f t="shared" si="5"/>
        <v>-1</v>
      </c>
      <c r="P10" s="5">
        <f t="shared" si="6"/>
        <v>57.682999999999993</v>
      </c>
      <c r="Q10" s="6">
        <f t="shared" si="7"/>
        <v>5</v>
      </c>
    </row>
    <row r="11" spans="1:17" ht="14.45" hidden="1" customHeight="1" outlineLevel="1" x14ac:dyDescent="0.2">
      <c r="A11" s="441" t="s">
        <v>173</v>
      </c>
      <c r="B11" s="120">
        <v>88.953999999999994</v>
      </c>
      <c r="C11" s="113">
        <v>114.85</v>
      </c>
      <c r="D11" s="113">
        <v>32.256999999999998</v>
      </c>
      <c r="E11" s="424">
        <f t="shared" si="0"/>
        <v>0.36262562672842141</v>
      </c>
      <c r="F11" s="129">
        <f t="shared" si="1"/>
        <v>0.28086199390509359</v>
      </c>
      <c r="G11" s="133">
        <v>9</v>
      </c>
      <c r="H11" s="113">
        <v>14</v>
      </c>
      <c r="I11" s="113">
        <v>6</v>
      </c>
      <c r="J11" s="425">
        <f t="shared" si="2"/>
        <v>0.66666666666666663</v>
      </c>
      <c r="K11" s="134">
        <f t="shared" si="3"/>
        <v>0.42857142857142855</v>
      </c>
      <c r="L11" s="121"/>
      <c r="M11" s="121"/>
      <c r="N11" s="5">
        <f t="shared" si="4"/>
        <v>-82.592999999999989</v>
      </c>
      <c r="O11" s="6">
        <f t="shared" si="5"/>
        <v>-8</v>
      </c>
      <c r="P11" s="5">
        <f t="shared" si="6"/>
        <v>-56.696999999999996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7.2610000000000001</v>
      </c>
      <c r="D12" s="239">
        <v>8.5150000000000006</v>
      </c>
      <c r="E12" s="424" t="str">
        <f t="shared" si="0"/>
        <v/>
      </c>
      <c r="F12" s="129">
        <f t="shared" si="1"/>
        <v>1.1727034843685444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1.2540000000000004</v>
      </c>
      <c r="O12" s="244">
        <f t="shared" si="5"/>
        <v>0</v>
      </c>
      <c r="P12" s="243">
        <f t="shared" si="6"/>
        <v>8.5150000000000006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3018.931</v>
      </c>
      <c r="C13" s="116">
        <f>SUM(C5:C12)</f>
        <v>3320.8559999999998</v>
      </c>
      <c r="D13" s="116">
        <f>SUM(D5:D12)</f>
        <v>2719.971</v>
      </c>
      <c r="E13" s="420">
        <f>IF(OR(D13=0,B13=0),0,D13/B13)</f>
        <v>0.90097156907527864</v>
      </c>
      <c r="F13" s="135">
        <f>IF(OR(D13=0,C13=0),0,D13/C13)</f>
        <v>0.81905719489191953</v>
      </c>
      <c r="G13" s="136">
        <f>SUM(G5:G12)</f>
        <v>368</v>
      </c>
      <c r="H13" s="116">
        <f>SUM(H5:H12)</f>
        <v>392</v>
      </c>
      <c r="I13" s="116">
        <f>SUM(I5:I12)</f>
        <v>321</v>
      </c>
      <c r="J13" s="420">
        <f>IF(OR(I13=0,G13=0),0,I13/G13)</f>
        <v>0.87228260869565222</v>
      </c>
      <c r="K13" s="137">
        <f>IF(OR(I13=0,H13=0),0,I13/H13)</f>
        <v>0.81887755102040816</v>
      </c>
      <c r="L13" s="121"/>
      <c r="M13" s="121"/>
      <c r="N13" s="127">
        <f t="shared" si="4"/>
        <v>-600.88499999999976</v>
      </c>
      <c r="O13" s="138">
        <f t="shared" si="5"/>
        <v>-71</v>
      </c>
      <c r="P13" s="127">
        <f t="shared" si="6"/>
        <v>-298.96000000000004</v>
      </c>
      <c r="Q13" s="138">
        <f t="shared" si="7"/>
        <v>-47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1586.54</v>
      </c>
      <c r="C18" s="114">
        <v>1771.75</v>
      </c>
      <c r="D18" s="114">
        <v>1370.0709999999999</v>
      </c>
      <c r="E18" s="424">
        <f>IF(OR(D18=0,B18=0),"",D18/B18)</f>
        <v>0.86355906563969387</v>
      </c>
      <c r="F18" s="129">
        <f>IF(OR(D18=0,C18=0),"",D18/C18)</f>
        <v>0.77328686327077745</v>
      </c>
      <c r="G18" s="119">
        <v>190</v>
      </c>
      <c r="H18" s="114">
        <v>196</v>
      </c>
      <c r="I18" s="114">
        <v>156</v>
      </c>
      <c r="J18" s="424">
        <f>IF(OR(I18=0,G18=0),"",I18/G18)</f>
        <v>0.82105263157894737</v>
      </c>
      <c r="K18" s="131">
        <f>IF(OR(I18=0,H18=0),"",I18/H18)</f>
        <v>0.79591836734693877</v>
      </c>
      <c r="L18" s="649">
        <v>0.91871999999999998</v>
      </c>
      <c r="M18" s="650"/>
      <c r="N18" s="145">
        <f t="shared" ref="N18:N26" si="8">D18-C18</f>
        <v>-401.67900000000009</v>
      </c>
      <c r="O18" s="146">
        <f t="shared" ref="O18:O26" si="9">I18-H18</f>
        <v>-40</v>
      </c>
      <c r="P18" s="145">
        <f t="shared" ref="P18:P26" si="10">D18-B18</f>
        <v>-216.46900000000005</v>
      </c>
      <c r="Q18" s="146">
        <f t="shared" ref="Q18:Q26" si="11">I18-G18</f>
        <v>-34</v>
      </c>
    </row>
    <row r="19" spans="1:17" ht="14.45" hidden="1" customHeight="1" outlineLevel="1" x14ac:dyDescent="0.2">
      <c r="A19" s="441" t="s">
        <v>168</v>
      </c>
      <c r="B19" s="120">
        <v>166.12100000000001</v>
      </c>
      <c r="C19" s="113">
        <v>182</v>
      </c>
      <c r="D19" s="113">
        <v>239.369</v>
      </c>
      <c r="E19" s="425">
        <f t="shared" ref="E19:E25" si="12">IF(OR(D19=0,B19=0),"",D19/B19)</f>
        <v>1.4409316100914393</v>
      </c>
      <c r="F19" s="132">
        <f t="shared" ref="F19:F25" si="13">IF(OR(D19=0,C19=0),"",D19/C19)</f>
        <v>1.3152142857142857</v>
      </c>
      <c r="G19" s="120">
        <v>24</v>
      </c>
      <c r="H19" s="113">
        <v>26</v>
      </c>
      <c r="I19" s="113">
        <v>27</v>
      </c>
      <c r="J19" s="425">
        <f t="shared" ref="J19:J25" si="14">IF(OR(I19=0,G19=0),"",I19/G19)</f>
        <v>1.125</v>
      </c>
      <c r="K19" s="134">
        <f t="shared" ref="K19:K25" si="15">IF(OR(I19=0,H19=0),"",I19/H19)</f>
        <v>1.0384615384615385</v>
      </c>
      <c r="L19" s="649">
        <v>0.99456</v>
      </c>
      <c r="M19" s="650"/>
      <c r="N19" s="147">
        <f t="shared" si="8"/>
        <v>57.369</v>
      </c>
      <c r="O19" s="148">
        <f t="shared" si="9"/>
        <v>1</v>
      </c>
      <c r="P19" s="147">
        <f t="shared" si="10"/>
        <v>73.24799999999999</v>
      </c>
      <c r="Q19" s="148">
        <f t="shared" si="11"/>
        <v>3</v>
      </c>
    </row>
    <row r="20" spans="1:17" ht="14.45" hidden="1" customHeight="1" outlineLevel="1" x14ac:dyDescent="0.2">
      <c r="A20" s="441" t="s">
        <v>169</v>
      </c>
      <c r="B20" s="120">
        <v>616.63199999999995</v>
      </c>
      <c r="C20" s="113">
        <v>679.82500000000005</v>
      </c>
      <c r="D20" s="113">
        <v>567.10400000000004</v>
      </c>
      <c r="E20" s="425">
        <f t="shared" si="12"/>
        <v>0.91967980902710222</v>
      </c>
      <c r="F20" s="132">
        <f t="shared" si="13"/>
        <v>0.8341911521347406</v>
      </c>
      <c r="G20" s="120">
        <v>75</v>
      </c>
      <c r="H20" s="113">
        <v>85</v>
      </c>
      <c r="I20" s="113">
        <v>70</v>
      </c>
      <c r="J20" s="425">
        <f t="shared" si="14"/>
        <v>0.93333333333333335</v>
      </c>
      <c r="K20" s="134">
        <f t="shared" si="15"/>
        <v>0.82352941176470584</v>
      </c>
      <c r="L20" s="649">
        <v>0.96671999999999991</v>
      </c>
      <c r="M20" s="650"/>
      <c r="N20" s="147">
        <f t="shared" si="8"/>
        <v>-112.721</v>
      </c>
      <c r="O20" s="148">
        <f t="shared" si="9"/>
        <v>-15</v>
      </c>
      <c r="P20" s="147">
        <f t="shared" si="10"/>
        <v>-49.527999999999906</v>
      </c>
      <c r="Q20" s="148">
        <f t="shared" si="11"/>
        <v>-5</v>
      </c>
    </row>
    <row r="21" spans="1:17" ht="14.45" hidden="1" customHeight="1" outlineLevel="1" x14ac:dyDescent="0.2">
      <c r="A21" s="441" t="s">
        <v>170</v>
      </c>
      <c r="B21" s="120">
        <v>153.94499999999999</v>
      </c>
      <c r="C21" s="113">
        <v>167.68</v>
      </c>
      <c r="D21" s="113">
        <v>63.768000000000001</v>
      </c>
      <c r="E21" s="425">
        <f t="shared" si="12"/>
        <v>0.41422585988502392</v>
      </c>
      <c r="F21" s="132">
        <f t="shared" si="13"/>
        <v>0.38029580152671755</v>
      </c>
      <c r="G21" s="120">
        <v>21</v>
      </c>
      <c r="H21" s="113">
        <v>17</v>
      </c>
      <c r="I21" s="113">
        <v>7</v>
      </c>
      <c r="J21" s="425">
        <f t="shared" si="14"/>
        <v>0.33333333333333331</v>
      </c>
      <c r="K21" s="134">
        <f t="shared" si="15"/>
        <v>0.41176470588235292</v>
      </c>
      <c r="L21" s="649">
        <v>1.11744</v>
      </c>
      <c r="M21" s="650"/>
      <c r="N21" s="147">
        <f t="shared" si="8"/>
        <v>-103.91200000000001</v>
      </c>
      <c r="O21" s="148">
        <f t="shared" si="9"/>
        <v>-10</v>
      </c>
      <c r="P21" s="147">
        <f t="shared" si="10"/>
        <v>-90.176999999999992</v>
      </c>
      <c r="Q21" s="148">
        <f t="shared" si="11"/>
        <v>-14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285.286</v>
      </c>
      <c r="C23" s="113">
        <v>350.05099999999999</v>
      </c>
      <c r="D23" s="113">
        <v>360.50799999999998</v>
      </c>
      <c r="E23" s="425">
        <f t="shared" si="12"/>
        <v>1.2636722446947974</v>
      </c>
      <c r="F23" s="132">
        <f t="shared" si="13"/>
        <v>1.0298727899648907</v>
      </c>
      <c r="G23" s="120">
        <v>38</v>
      </c>
      <c r="H23" s="113">
        <v>46</v>
      </c>
      <c r="I23" s="113">
        <v>45</v>
      </c>
      <c r="J23" s="425">
        <f t="shared" si="14"/>
        <v>1.1842105263157894</v>
      </c>
      <c r="K23" s="134">
        <f t="shared" si="15"/>
        <v>0.97826086956521741</v>
      </c>
      <c r="L23" s="649">
        <v>0.98495999999999995</v>
      </c>
      <c r="M23" s="650"/>
      <c r="N23" s="147">
        <f t="shared" si="8"/>
        <v>10.456999999999994</v>
      </c>
      <c r="O23" s="148">
        <f t="shared" si="9"/>
        <v>-1</v>
      </c>
      <c r="P23" s="147">
        <f t="shared" si="10"/>
        <v>75.22199999999998</v>
      </c>
      <c r="Q23" s="148">
        <f t="shared" si="11"/>
        <v>7</v>
      </c>
    </row>
    <row r="24" spans="1:17" ht="14.45" hidden="1" customHeight="1" outlineLevel="1" x14ac:dyDescent="0.2">
      <c r="A24" s="441" t="s">
        <v>173</v>
      </c>
      <c r="B24" s="120">
        <v>88.953999999999994</v>
      </c>
      <c r="C24" s="113">
        <v>114.85</v>
      </c>
      <c r="D24" s="113">
        <v>29.32</v>
      </c>
      <c r="E24" s="425">
        <f t="shared" si="12"/>
        <v>0.32960856172853387</v>
      </c>
      <c r="F24" s="132">
        <f t="shared" si="13"/>
        <v>0.25528950805398348</v>
      </c>
      <c r="G24" s="120">
        <v>9</v>
      </c>
      <c r="H24" s="113">
        <v>14</v>
      </c>
      <c r="I24" s="113">
        <v>5</v>
      </c>
      <c r="J24" s="425">
        <f t="shared" si="14"/>
        <v>0.55555555555555558</v>
      </c>
      <c r="K24" s="134">
        <f t="shared" si="15"/>
        <v>0.35714285714285715</v>
      </c>
      <c r="L24" s="649">
        <v>1.0147199999999998</v>
      </c>
      <c r="M24" s="650"/>
      <c r="N24" s="147">
        <f t="shared" si="8"/>
        <v>-85.53</v>
      </c>
      <c r="O24" s="148">
        <f t="shared" si="9"/>
        <v>-9</v>
      </c>
      <c r="P24" s="147">
        <f t="shared" si="10"/>
        <v>-59.633999999999993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7.2610000000000001</v>
      </c>
      <c r="D25" s="239">
        <v>8.5150000000000006</v>
      </c>
      <c r="E25" s="426" t="str">
        <f t="shared" si="12"/>
        <v/>
      </c>
      <c r="F25" s="240">
        <f t="shared" si="13"/>
        <v>1.1727034843685444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1.2540000000000004</v>
      </c>
      <c r="O25" s="246">
        <f t="shared" si="9"/>
        <v>0</v>
      </c>
      <c r="P25" s="245">
        <f t="shared" si="10"/>
        <v>8.5150000000000006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2897.4780000000005</v>
      </c>
      <c r="C26" s="150">
        <f>SUM(C18:C25)</f>
        <v>3273.4169999999995</v>
      </c>
      <c r="D26" s="150">
        <f>SUM(D18:D25)</f>
        <v>2638.6549999999997</v>
      </c>
      <c r="E26" s="421">
        <f>IF(OR(D26=0,B26=0),0,D26/B26)</f>
        <v>0.91067300597278023</v>
      </c>
      <c r="F26" s="151">
        <f>IF(OR(D26=0,C26=0),0,D26/C26)</f>
        <v>0.80608581185959505</v>
      </c>
      <c r="G26" s="149">
        <f>SUM(G18:G25)</f>
        <v>357</v>
      </c>
      <c r="H26" s="150">
        <f>SUM(H18:H25)</f>
        <v>385</v>
      </c>
      <c r="I26" s="150">
        <f>SUM(I18:I25)</f>
        <v>311</v>
      </c>
      <c r="J26" s="421">
        <f>IF(OR(I26=0,G26=0),0,I26/G26)</f>
        <v>0.87114845938375352</v>
      </c>
      <c r="K26" s="152">
        <f>IF(OR(I26=0,H26=0),0,I26/H26)</f>
        <v>0.80779220779220784</v>
      </c>
      <c r="L26" s="121"/>
      <c r="M26" s="121"/>
      <c r="N26" s="143">
        <f t="shared" si="8"/>
        <v>-634.76199999999972</v>
      </c>
      <c r="O26" s="153">
        <f t="shared" si="9"/>
        <v>-74</v>
      </c>
      <c r="P26" s="143">
        <f t="shared" si="10"/>
        <v>-258.82300000000077</v>
      </c>
      <c r="Q26" s="153">
        <f t="shared" si="11"/>
        <v>-46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46.716000000000001</v>
      </c>
      <c r="C31" s="114">
        <v>38.883000000000003</v>
      </c>
      <c r="D31" s="114">
        <v>52.792000000000002</v>
      </c>
      <c r="E31" s="424">
        <f>IF(OR(D31=0,B31=0),"",D31/B31)</f>
        <v>1.1300625053514857</v>
      </c>
      <c r="F31" s="129">
        <f>IF(OR(D31=0,C31=0),"",D31/C31)</f>
        <v>1.3577141681454619</v>
      </c>
      <c r="G31" s="130">
        <v>4</v>
      </c>
      <c r="H31" s="114">
        <v>5</v>
      </c>
      <c r="I31" s="114">
        <v>5</v>
      </c>
      <c r="J31" s="424">
        <f>IF(OR(I31=0,G31=0),"",I31/G31)</f>
        <v>1.25</v>
      </c>
      <c r="K31" s="131">
        <f>IF(OR(I31=0,H31=0),"",I31/H31)</f>
        <v>1</v>
      </c>
      <c r="L31" s="155"/>
      <c r="M31" s="155"/>
      <c r="N31" s="145">
        <f t="shared" ref="N31:N39" si="16">D31-C31</f>
        <v>13.908999999999999</v>
      </c>
      <c r="O31" s="146">
        <f t="shared" ref="O31:O39" si="17">I31-H31</f>
        <v>0</v>
      </c>
      <c r="P31" s="145">
        <f t="shared" ref="P31:P39" si="18">D31-B31</f>
        <v>6.0760000000000005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16.748000000000001</v>
      </c>
      <c r="C32" s="113">
        <v>0</v>
      </c>
      <c r="D32" s="113">
        <v>2.9369999999999998</v>
      </c>
      <c r="E32" s="425">
        <f t="shared" ref="E32:E38" si="20">IF(OR(D32=0,B32=0),"",D32/B32)</f>
        <v>0.17536422259374251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-13.811000000000002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40.450000000000003</v>
      </c>
      <c r="C33" s="113">
        <v>8.5559999999999992</v>
      </c>
      <c r="D33" s="113">
        <v>22.65</v>
      </c>
      <c r="E33" s="425">
        <f t="shared" si="20"/>
        <v>0.5599505562422743</v>
      </c>
      <c r="F33" s="132">
        <f t="shared" si="21"/>
        <v>2.64726507713885</v>
      </c>
      <c r="G33" s="133">
        <v>3</v>
      </c>
      <c r="H33" s="113">
        <v>2</v>
      </c>
      <c r="I33" s="113">
        <v>3</v>
      </c>
      <c r="J33" s="425">
        <f t="shared" si="22"/>
        <v>1</v>
      </c>
      <c r="K33" s="134">
        <f t="shared" si="23"/>
        <v>1.5</v>
      </c>
      <c r="L33" s="155"/>
      <c r="M33" s="155"/>
      <c r="N33" s="147">
        <f t="shared" si="16"/>
        <v>14.093999999999999</v>
      </c>
      <c r="O33" s="148">
        <f t="shared" si="17"/>
        <v>1</v>
      </c>
      <c r="P33" s="147">
        <f t="shared" si="18"/>
        <v>-17.800000000000004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17.539000000000001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2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-17.539000000000001</v>
      </c>
      <c r="Q36" s="148">
        <f t="shared" si="19"/>
        <v>-2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2.9369999999999998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2.9369999999999998</v>
      </c>
      <c r="O37" s="148">
        <f t="shared" si="17"/>
        <v>1</v>
      </c>
      <c r="P37" s="147">
        <f t="shared" si="18"/>
        <v>2.9369999999999998</v>
      </c>
      <c r="Q37" s="148">
        <f t="shared" si="19"/>
        <v>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121.453</v>
      </c>
      <c r="C39" s="162">
        <f>SUM(C31:C38)</f>
        <v>47.439</v>
      </c>
      <c r="D39" s="162">
        <f>SUM(D31:D38)</f>
        <v>81.315999999999988</v>
      </c>
      <c r="E39" s="422">
        <f>IF(OR(D39=0,B39=0),0,D39/B39)</f>
        <v>0.66952648349567312</v>
      </c>
      <c r="F39" s="163">
        <f>IF(OR(D39=0,C39=0),0,D39/C39)</f>
        <v>1.7141170766668772</v>
      </c>
      <c r="G39" s="164">
        <f>SUM(G31:G38)</f>
        <v>11</v>
      </c>
      <c r="H39" s="162">
        <f>SUM(H31:H38)</f>
        <v>7</v>
      </c>
      <c r="I39" s="162">
        <f>SUM(I31:I38)</f>
        <v>10</v>
      </c>
      <c r="J39" s="422">
        <f>IF(OR(I39=0,G39=0),0,I39/G39)</f>
        <v>0.90909090909090906</v>
      </c>
      <c r="K39" s="165">
        <f>IF(OR(I39=0,H39=0),0,I39/H39)</f>
        <v>1.4285714285714286</v>
      </c>
      <c r="L39" s="155"/>
      <c r="M39" s="155"/>
      <c r="N39" s="160">
        <f t="shared" si="16"/>
        <v>33.876999999999988</v>
      </c>
      <c r="O39" s="166">
        <f t="shared" si="17"/>
        <v>3</v>
      </c>
      <c r="P39" s="160">
        <f t="shared" si="18"/>
        <v>-40.137000000000015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061B418-BBBA-4F5A-A856-73D10117552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3887</v>
      </c>
      <c r="C38" s="200">
        <v>3560</v>
      </c>
      <c r="D38" s="87">
        <f t="shared" si="0"/>
        <v>-327</v>
      </c>
      <c r="E38" s="88">
        <f t="shared" si="1"/>
        <v>0.91587342423462825</v>
      </c>
      <c r="F38" s="89">
        <v>429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3449DD1-7B6A-4DB1-B592-A155F451D8C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5557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5412</v>
      </c>
      <c r="B5" s="926"/>
      <c r="C5" s="927"/>
      <c r="D5" s="928"/>
      <c r="E5" s="929"/>
      <c r="F5" s="930"/>
      <c r="G5" s="931"/>
      <c r="H5" s="932">
        <v>2</v>
      </c>
      <c r="I5" s="933">
        <v>15.72</v>
      </c>
      <c r="J5" s="934">
        <v>8</v>
      </c>
      <c r="K5" s="935">
        <v>7.77</v>
      </c>
      <c r="L5" s="936">
        <v>5</v>
      </c>
      <c r="M5" s="936">
        <v>45</v>
      </c>
      <c r="N5" s="937">
        <v>15</v>
      </c>
      <c r="O5" s="936" t="s">
        <v>5413</v>
      </c>
      <c r="P5" s="938" t="s">
        <v>5414</v>
      </c>
      <c r="Q5" s="939">
        <f>H5-B5</f>
        <v>2</v>
      </c>
      <c r="R5" s="955">
        <f>I5-C5</f>
        <v>15.72</v>
      </c>
      <c r="S5" s="939">
        <f>H5-E5</f>
        <v>2</v>
      </c>
      <c r="T5" s="955">
        <f>I5-F5</f>
        <v>15.72</v>
      </c>
      <c r="U5" s="965">
        <v>30</v>
      </c>
      <c r="V5" s="926">
        <v>16</v>
      </c>
      <c r="W5" s="926">
        <v>-14</v>
      </c>
      <c r="X5" s="966">
        <v>0.53333333333333333</v>
      </c>
      <c r="Y5" s="967"/>
    </row>
    <row r="6" spans="1:25" ht="14.45" customHeight="1" x14ac:dyDescent="0.2">
      <c r="A6" s="923" t="s">
        <v>5415</v>
      </c>
      <c r="B6" s="904">
        <v>1</v>
      </c>
      <c r="C6" s="905">
        <v>33.15</v>
      </c>
      <c r="D6" s="906">
        <v>22</v>
      </c>
      <c r="E6" s="889">
        <v>4</v>
      </c>
      <c r="F6" s="890">
        <v>146.74</v>
      </c>
      <c r="G6" s="891">
        <v>38.799999999999997</v>
      </c>
      <c r="H6" s="893"/>
      <c r="I6" s="887"/>
      <c r="J6" s="888"/>
      <c r="K6" s="892">
        <v>33.15</v>
      </c>
      <c r="L6" s="893">
        <v>22</v>
      </c>
      <c r="M6" s="893">
        <v>135</v>
      </c>
      <c r="N6" s="894">
        <v>45</v>
      </c>
      <c r="O6" s="893" t="s">
        <v>5413</v>
      </c>
      <c r="P6" s="908" t="s">
        <v>5416</v>
      </c>
      <c r="Q6" s="895">
        <f t="shared" ref="Q6:R69" si="0">H6-B6</f>
        <v>-1</v>
      </c>
      <c r="R6" s="956">
        <f t="shared" si="0"/>
        <v>-33.15</v>
      </c>
      <c r="S6" s="895">
        <f t="shared" ref="S6:S69" si="1">H6-E6</f>
        <v>-4</v>
      </c>
      <c r="T6" s="956">
        <f t="shared" ref="T6:T69" si="2">I6-F6</f>
        <v>-146.74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5417</v>
      </c>
      <c r="B7" s="904">
        <v>4</v>
      </c>
      <c r="C7" s="905">
        <v>83.24</v>
      </c>
      <c r="D7" s="906">
        <v>19.8</v>
      </c>
      <c r="E7" s="889">
        <v>7</v>
      </c>
      <c r="F7" s="890">
        <v>147.34</v>
      </c>
      <c r="G7" s="891">
        <v>20.3</v>
      </c>
      <c r="H7" s="893">
        <v>1</v>
      </c>
      <c r="I7" s="887">
        <v>20.58</v>
      </c>
      <c r="J7" s="888">
        <v>16</v>
      </c>
      <c r="K7" s="892">
        <v>20.34</v>
      </c>
      <c r="L7" s="893">
        <v>11</v>
      </c>
      <c r="M7" s="893">
        <v>87</v>
      </c>
      <c r="N7" s="894">
        <v>29</v>
      </c>
      <c r="O7" s="893" t="s">
        <v>5413</v>
      </c>
      <c r="P7" s="908" t="s">
        <v>5418</v>
      </c>
      <c r="Q7" s="895">
        <f t="shared" si="0"/>
        <v>-3</v>
      </c>
      <c r="R7" s="956">
        <f t="shared" si="0"/>
        <v>-62.66</v>
      </c>
      <c r="S7" s="895">
        <f t="shared" si="1"/>
        <v>-6</v>
      </c>
      <c r="T7" s="956">
        <f t="shared" si="2"/>
        <v>-126.76</v>
      </c>
      <c r="U7" s="963">
        <v>29</v>
      </c>
      <c r="V7" s="904">
        <v>16</v>
      </c>
      <c r="W7" s="904">
        <v>-13</v>
      </c>
      <c r="X7" s="961">
        <v>0.55172413793103448</v>
      </c>
      <c r="Y7" s="959"/>
    </row>
    <row r="8" spans="1:25" ht="14.45" customHeight="1" x14ac:dyDescent="0.2">
      <c r="A8" s="923" t="s">
        <v>5419</v>
      </c>
      <c r="B8" s="904"/>
      <c r="C8" s="905"/>
      <c r="D8" s="906"/>
      <c r="E8" s="907">
        <v>2</v>
      </c>
      <c r="F8" s="887">
        <v>26.31</v>
      </c>
      <c r="G8" s="888">
        <v>8</v>
      </c>
      <c r="H8" s="889">
        <v>3</v>
      </c>
      <c r="I8" s="890">
        <v>42.05</v>
      </c>
      <c r="J8" s="891">
        <v>11.7</v>
      </c>
      <c r="K8" s="892">
        <v>12.65</v>
      </c>
      <c r="L8" s="893">
        <v>5</v>
      </c>
      <c r="M8" s="893">
        <v>60</v>
      </c>
      <c r="N8" s="894">
        <v>20</v>
      </c>
      <c r="O8" s="893" t="s">
        <v>5413</v>
      </c>
      <c r="P8" s="908" t="s">
        <v>5420</v>
      </c>
      <c r="Q8" s="895">
        <f t="shared" si="0"/>
        <v>3</v>
      </c>
      <c r="R8" s="956">
        <f t="shared" si="0"/>
        <v>42.05</v>
      </c>
      <c r="S8" s="895">
        <f t="shared" si="1"/>
        <v>1</v>
      </c>
      <c r="T8" s="956">
        <f t="shared" si="2"/>
        <v>15.739999999999998</v>
      </c>
      <c r="U8" s="963">
        <v>60</v>
      </c>
      <c r="V8" s="904">
        <v>35.099999999999994</v>
      </c>
      <c r="W8" s="904">
        <v>-24.900000000000006</v>
      </c>
      <c r="X8" s="961">
        <v>0.58499999999999985</v>
      </c>
      <c r="Y8" s="959"/>
    </row>
    <row r="9" spans="1:25" ht="14.45" customHeight="1" x14ac:dyDescent="0.2">
      <c r="A9" s="923" t="s">
        <v>5421</v>
      </c>
      <c r="B9" s="904"/>
      <c r="C9" s="905"/>
      <c r="D9" s="906"/>
      <c r="E9" s="907"/>
      <c r="F9" s="887"/>
      <c r="G9" s="888"/>
      <c r="H9" s="889">
        <v>1</v>
      </c>
      <c r="I9" s="890">
        <v>0.42</v>
      </c>
      <c r="J9" s="891">
        <v>4</v>
      </c>
      <c r="K9" s="892">
        <v>0.42</v>
      </c>
      <c r="L9" s="893">
        <v>2</v>
      </c>
      <c r="M9" s="893">
        <v>18</v>
      </c>
      <c r="N9" s="894">
        <v>6</v>
      </c>
      <c r="O9" s="893" t="s">
        <v>5413</v>
      </c>
      <c r="P9" s="908" t="s">
        <v>5422</v>
      </c>
      <c r="Q9" s="895">
        <f t="shared" si="0"/>
        <v>1</v>
      </c>
      <c r="R9" s="956">
        <f t="shared" si="0"/>
        <v>0.42</v>
      </c>
      <c r="S9" s="895">
        <f t="shared" si="1"/>
        <v>1</v>
      </c>
      <c r="T9" s="956">
        <f t="shared" si="2"/>
        <v>0.42</v>
      </c>
      <c r="U9" s="963">
        <v>6</v>
      </c>
      <c r="V9" s="904">
        <v>4</v>
      </c>
      <c r="W9" s="904">
        <v>-2</v>
      </c>
      <c r="X9" s="961">
        <v>0.66666666666666663</v>
      </c>
      <c r="Y9" s="959"/>
    </row>
    <row r="10" spans="1:25" ht="14.45" customHeight="1" x14ac:dyDescent="0.2">
      <c r="A10" s="923" t="s">
        <v>5423</v>
      </c>
      <c r="B10" s="896">
        <v>1</v>
      </c>
      <c r="C10" s="897">
        <v>4.1900000000000004</v>
      </c>
      <c r="D10" s="898">
        <v>9</v>
      </c>
      <c r="E10" s="907"/>
      <c r="F10" s="887"/>
      <c r="G10" s="888"/>
      <c r="H10" s="893"/>
      <c r="I10" s="887"/>
      <c r="J10" s="888"/>
      <c r="K10" s="892">
        <v>4.13</v>
      </c>
      <c r="L10" s="893">
        <v>4</v>
      </c>
      <c r="M10" s="893">
        <v>36</v>
      </c>
      <c r="N10" s="894">
        <v>12</v>
      </c>
      <c r="O10" s="893" t="s">
        <v>5413</v>
      </c>
      <c r="P10" s="908" t="s">
        <v>5424</v>
      </c>
      <c r="Q10" s="895">
        <f t="shared" si="0"/>
        <v>-1</v>
      </c>
      <c r="R10" s="956">
        <f t="shared" si="0"/>
        <v>-4.1900000000000004</v>
      </c>
      <c r="S10" s="895">
        <f t="shared" si="1"/>
        <v>0</v>
      </c>
      <c r="T10" s="956">
        <f t="shared" si="2"/>
        <v>0</v>
      </c>
      <c r="U10" s="963" t="s">
        <v>329</v>
      </c>
      <c r="V10" s="904" t="s">
        <v>329</v>
      </c>
      <c r="W10" s="904" t="s">
        <v>329</v>
      </c>
      <c r="X10" s="961" t="s">
        <v>329</v>
      </c>
      <c r="Y10" s="959"/>
    </row>
    <row r="11" spans="1:25" ht="14.45" customHeight="1" x14ac:dyDescent="0.2">
      <c r="A11" s="923" t="s">
        <v>5425</v>
      </c>
      <c r="B11" s="896">
        <v>1</v>
      </c>
      <c r="C11" s="897">
        <v>1.0900000000000001</v>
      </c>
      <c r="D11" s="898">
        <v>13</v>
      </c>
      <c r="E11" s="907"/>
      <c r="F11" s="887"/>
      <c r="G11" s="888"/>
      <c r="H11" s="893"/>
      <c r="I11" s="887"/>
      <c r="J11" s="888"/>
      <c r="K11" s="892">
        <v>0.93</v>
      </c>
      <c r="L11" s="893">
        <v>4</v>
      </c>
      <c r="M11" s="893">
        <v>33</v>
      </c>
      <c r="N11" s="894">
        <v>11</v>
      </c>
      <c r="O11" s="893" t="s">
        <v>5413</v>
      </c>
      <c r="P11" s="908" t="s">
        <v>5426</v>
      </c>
      <c r="Q11" s="895">
        <f t="shared" si="0"/>
        <v>-1</v>
      </c>
      <c r="R11" s="956">
        <f t="shared" si="0"/>
        <v>-1.0900000000000001</v>
      </c>
      <c r="S11" s="895">
        <f t="shared" si="1"/>
        <v>0</v>
      </c>
      <c r="T11" s="956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5427</v>
      </c>
      <c r="B12" s="904"/>
      <c r="C12" s="905"/>
      <c r="D12" s="906"/>
      <c r="E12" s="907"/>
      <c r="F12" s="887"/>
      <c r="G12" s="888"/>
      <c r="H12" s="889">
        <v>1</v>
      </c>
      <c r="I12" s="890">
        <v>0.42</v>
      </c>
      <c r="J12" s="891">
        <v>3</v>
      </c>
      <c r="K12" s="892">
        <v>0.42</v>
      </c>
      <c r="L12" s="893">
        <v>2</v>
      </c>
      <c r="M12" s="893">
        <v>15</v>
      </c>
      <c r="N12" s="894">
        <v>5</v>
      </c>
      <c r="O12" s="893" t="s">
        <v>5413</v>
      </c>
      <c r="P12" s="908" t="s">
        <v>5428</v>
      </c>
      <c r="Q12" s="895">
        <f t="shared" si="0"/>
        <v>1</v>
      </c>
      <c r="R12" s="956">
        <f t="shared" si="0"/>
        <v>0.42</v>
      </c>
      <c r="S12" s="895">
        <f t="shared" si="1"/>
        <v>1</v>
      </c>
      <c r="T12" s="956">
        <f t="shared" si="2"/>
        <v>0.42</v>
      </c>
      <c r="U12" s="963">
        <v>5</v>
      </c>
      <c r="V12" s="904">
        <v>3</v>
      </c>
      <c r="W12" s="904">
        <v>-2</v>
      </c>
      <c r="X12" s="961">
        <v>0.6</v>
      </c>
      <c r="Y12" s="959"/>
    </row>
    <row r="13" spans="1:25" ht="14.45" customHeight="1" x14ac:dyDescent="0.2">
      <c r="A13" s="924" t="s">
        <v>5429</v>
      </c>
      <c r="B13" s="910"/>
      <c r="C13" s="911"/>
      <c r="D13" s="909"/>
      <c r="E13" s="912">
        <v>1</v>
      </c>
      <c r="F13" s="913">
        <v>0.56000000000000005</v>
      </c>
      <c r="G13" s="899">
        <v>4</v>
      </c>
      <c r="H13" s="914"/>
      <c r="I13" s="915"/>
      <c r="J13" s="900"/>
      <c r="K13" s="916">
        <v>0.56000000000000005</v>
      </c>
      <c r="L13" s="917">
        <v>2</v>
      </c>
      <c r="M13" s="917">
        <v>21</v>
      </c>
      <c r="N13" s="918">
        <v>7</v>
      </c>
      <c r="O13" s="917" t="s">
        <v>5413</v>
      </c>
      <c r="P13" s="919" t="s">
        <v>5430</v>
      </c>
      <c r="Q13" s="920">
        <f t="shared" si="0"/>
        <v>0</v>
      </c>
      <c r="R13" s="957">
        <f t="shared" si="0"/>
        <v>0</v>
      </c>
      <c r="S13" s="920">
        <f t="shared" si="1"/>
        <v>-1</v>
      </c>
      <c r="T13" s="957">
        <f t="shared" si="2"/>
        <v>-0.56000000000000005</v>
      </c>
      <c r="U13" s="964" t="s">
        <v>329</v>
      </c>
      <c r="V13" s="910" t="s">
        <v>329</v>
      </c>
      <c r="W13" s="910" t="s">
        <v>329</v>
      </c>
      <c r="X13" s="962" t="s">
        <v>329</v>
      </c>
      <c r="Y13" s="960"/>
    </row>
    <row r="14" spans="1:25" ht="14.45" customHeight="1" x14ac:dyDescent="0.2">
      <c r="A14" s="923" t="s">
        <v>5431</v>
      </c>
      <c r="B14" s="904">
        <v>2</v>
      </c>
      <c r="C14" s="905">
        <v>0.86</v>
      </c>
      <c r="D14" s="906">
        <v>1.5</v>
      </c>
      <c r="E14" s="907"/>
      <c r="F14" s="887"/>
      <c r="G14" s="888"/>
      <c r="H14" s="889">
        <v>2</v>
      </c>
      <c r="I14" s="890">
        <v>0.84</v>
      </c>
      <c r="J14" s="901">
        <v>2.5</v>
      </c>
      <c r="K14" s="892">
        <v>0.42</v>
      </c>
      <c r="L14" s="893">
        <v>1</v>
      </c>
      <c r="M14" s="893">
        <v>5</v>
      </c>
      <c r="N14" s="894">
        <v>2</v>
      </c>
      <c r="O14" s="893" t="s">
        <v>5413</v>
      </c>
      <c r="P14" s="908" t="s">
        <v>5432</v>
      </c>
      <c r="Q14" s="895">
        <f t="shared" si="0"/>
        <v>0</v>
      </c>
      <c r="R14" s="956">
        <f t="shared" si="0"/>
        <v>-2.0000000000000018E-2</v>
      </c>
      <c r="S14" s="895">
        <f t="shared" si="1"/>
        <v>2</v>
      </c>
      <c r="T14" s="956">
        <f t="shared" si="2"/>
        <v>0.84</v>
      </c>
      <c r="U14" s="963">
        <v>4</v>
      </c>
      <c r="V14" s="904">
        <v>5</v>
      </c>
      <c r="W14" s="904">
        <v>1</v>
      </c>
      <c r="X14" s="961">
        <v>1.25</v>
      </c>
      <c r="Y14" s="959">
        <v>1</v>
      </c>
    </row>
    <row r="15" spans="1:25" ht="14.45" customHeight="1" x14ac:dyDescent="0.2">
      <c r="A15" s="923" t="s">
        <v>5433</v>
      </c>
      <c r="B15" s="896">
        <v>2</v>
      </c>
      <c r="C15" s="897">
        <v>28.4</v>
      </c>
      <c r="D15" s="898">
        <v>18</v>
      </c>
      <c r="E15" s="907">
        <v>1</v>
      </c>
      <c r="F15" s="887">
        <v>13.67</v>
      </c>
      <c r="G15" s="888">
        <v>14</v>
      </c>
      <c r="H15" s="893"/>
      <c r="I15" s="887"/>
      <c r="J15" s="888"/>
      <c r="K15" s="892">
        <v>13.4</v>
      </c>
      <c r="L15" s="893">
        <v>1</v>
      </c>
      <c r="M15" s="893">
        <v>12</v>
      </c>
      <c r="N15" s="894">
        <v>4</v>
      </c>
      <c r="O15" s="893" t="s">
        <v>4570</v>
      </c>
      <c r="P15" s="908" t="s">
        <v>5434</v>
      </c>
      <c r="Q15" s="895">
        <f t="shared" si="0"/>
        <v>-2</v>
      </c>
      <c r="R15" s="956">
        <f t="shared" si="0"/>
        <v>-28.4</v>
      </c>
      <c r="S15" s="895">
        <f t="shared" si="1"/>
        <v>-1</v>
      </c>
      <c r="T15" s="956">
        <f t="shared" si="2"/>
        <v>-13.67</v>
      </c>
      <c r="U15" s="963" t="s">
        <v>329</v>
      </c>
      <c r="V15" s="904" t="s">
        <v>329</v>
      </c>
      <c r="W15" s="904" t="s">
        <v>329</v>
      </c>
      <c r="X15" s="961" t="s">
        <v>329</v>
      </c>
      <c r="Y15" s="959"/>
    </row>
    <row r="16" spans="1:25" ht="14.45" customHeight="1" x14ac:dyDescent="0.2">
      <c r="A16" s="924" t="s">
        <v>5435</v>
      </c>
      <c r="B16" s="921">
        <v>3</v>
      </c>
      <c r="C16" s="922">
        <v>40.270000000000003</v>
      </c>
      <c r="D16" s="902">
        <v>9.6999999999999993</v>
      </c>
      <c r="E16" s="912"/>
      <c r="F16" s="913"/>
      <c r="G16" s="899"/>
      <c r="H16" s="917">
        <v>3</v>
      </c>
      <c r="I16" s="913">
        <v>25.52</v>
      </c>
      <c r="J16" s="899">
        <v>2.2999999999999998</v>
      </c>
      <c r="K16" s="916">
        <v>14.17</v>
      </c>
      <c r="L16" s="917">
        <v>2</v>
      </c>
      <c r="M16" s="917">
        <v>18</v>
      </c>
      <c r="N16" s="918">
        <v>6</v>
      </c>
      <c r="O16" s="917" t="s">
        <v>4570</v>
      </c>
      <c r="P16" s="919" t="s">
        <v>5436</v>
      </c>
      <c r="Q16" s="920">
        <f t="shared" si="0"/>
        <v>0</v>
      </c>
      <c r="R16" s="957">
        <f t="shared" si="0"/>
        <v>-14.750000000000004</v>
      </c>
      <c r="S16" s="920">
        <f t="shared" si="1"/>
        <v>3</v>
      </c>
      <c r="T16" s="957">
        <f t="shared" si="2"/>
        <v>25.52</v>
      </c>
      <c r="U16" s="964">
        <v>18</v>
      </c>
      <c r="V16" s="910">
        <v>6.8999999999999995</v>
      </c>
      <c r="W16" s="910">
        <v>-11.100000000000001</v>
      </c>
      <c r="X16" s="962">
        <v>0.3833333333333333</v>
      </c>
      <c r="Y16" s="960"/>
    </row>
    <row r="17" spans="1:25" ht="14.45" customHeight="1" x14ac:dyDescent="0.2">
      <c r="A17" s="924" t="s">
        <v>5437</v>
      </c>
      <c r="B17" s="921">
        <v>3</v>
      </c>
      <c r="C17" s="922">
        <v>43.96</v>
      </c>
      <c r="D17" s="902">
        <v>14.7</v>
      </c>
      <c r="E17" s="912">
        <v>1</v>
      </c>
      <c r="F17" s="913">
        <v>17.2</v>
      </c>
      <c r="G17" s="899">
        <v>22</v>
      </c>
      <c r="H17" s="917">
        <v>2</v>
      </c>
      <c r="I17" s="913">
        <v>34.4</v>
      </c>
      <c r="J17" s="903">
        <v>18.5</v>
      </c>
      <c r="K17" s="916">
        <v>17.2</v>
      </c>
      <c r="L17" s="917">
        <v>4</v>
      </c>
      <c r="M17" s="917">
        <v>39</v>
      </c>
      <c r="N17" s="918">
        <v>13</v>
      </c>
      <c r="O17" s="917" t="s">
        <v>4570</v>
      </c>
      <c r="P17" s="919" t="s">
        <v>5438</v>
      </c>
      <c r="Q17" s="920">
        <f t="shared" si="0"/>
        <v>-1</v>
      </c>
      <c r="R17" s="957">
        <f t="shared" si="0"/>
        <v>-9.5600000000000023</v>
      </c>
      <c r="S17" s="920">
        <f t="shared" si="1"/>
        <v>1</v>
      </c>
      <c r="T17" s="957">
        <f t="shared" si="2"/>
        <v>17.2</v>
      </c>
      <c r="U17" s="964">
        <v>26</v>
      </c>
      <c r="V17" s="910">
        <v>37</v>
      </c>
      <c r="W17" s="910">
        <v>11</v>
      </c>
      <c r="X17" s="962">
        <v>1.4230769230769231</v>
      </c>
      <c r="Y17" s="960">
        <v>11</v>
      </c>
    </row>
    <row r="18" spans="1:25" ht="14.45" customHeight="1" x14ac:dyDescent="0.2">
      <c r="A18" s="923" t="s">
        <v>5439</v>
      </c>
      <c r="B18" s="896">
        <v>5</v>
      </c>
      <c r="C18" s="897">
        <v>65.349999999999994</v>
      </c>
      <c r="D18" s="898">
        <v>13.6</v>
      </c>
      <c r="E18" s="907">
        <v>6</v>
      </c>
      <c r="F18" s="887">
        <v>75.75</v>
      </c>
      <c r="G18" s="888">
        <v>13.5</v>
      </c>
      <c r="H18" s="893">
        <v>3</v>
      </c>
      <c r="I18" s="887">
        <v>39.21</v>
      </c>
      <c r="J18" s="888">
        <v>12.7</v>
      </c>
      <c r="K18" s="892">
        <v>13.07</v>
      </c>
      <c r="L18" s="893">
        <v>6</v>
      </c>
      <c r="M18" s="893">
        <v>54</v>
      </c>
      <c r="N18" s="894">
        <v>18</v>
      </c>
      <c r="O18" s="893" t="s">
        <v>5413</v>
      </c>
      <c r="P18" s="908" t="s">
        <v>5440</v>
      </c>
      <c r="Q18" s="895">
        <f t="shared" si="0"/>
        <v>-2</v>
      </c>
      <c r="R18" s="956">
        <f t="shared" si="0"/>
        <v>-26.139999999999993</v>
      </c>
      <c r="S18" s="895">
        <f t="shared" si="1"/>
        <v>-3</v>
      </c>
      <c r="T18" s="956">
        <f t="shared" si="2"/>
        <v>-36.54</v>
      </c>
      <c r="U18" s="963">
        <v>54</v>
      </c>
      <c r="V18" s="904">
        <v>38.099999999999994</v>
      </c>
      <c r="W18" s="904">
        <v>-15.900000000000006</v>
      </c>
      <c r="X18" s="961">
        <v>0.70555555555555549</v>
      </c>
      <c r="Y18" s="959"/>
    </row>
    <row r="19" spans="1:25" ht="14.45" customHeight="1" x14ac:dyDescent="0.2">
      <c r="A19" s="924" t="s">
        <v>5441</v>
      </c>
      <c r="B19" s="921">
        <v>10</v>
      </c>
      <c r="C19" s="922">
        <v>131.19</v>
      </c>
      <c r="D19" s="902">
        <v>14.9</v>
      </c>
      <c r="E19" s="912">
        <v>6</v>
      </c>
      <c r="F19" s="913">
        <v>74.989999999999995</v>
      </c>
      <c r="G19" s="899">
        <v>11.8</v>
      </c>
      <c r="H19" s="917">
        <v>6</v>
      </c>
      <c r="I19" s="913">
        <v>77.62</v>
      </c>
      <c r="J19" s="899">
        <v>16</v>
      </c>
      <c r="K19" s="916">
        <v>13.07</v>
      </c>
      <c r="L19" s="917">
        <v>6</v>
      </c>
      <c r="M19" s="917">
        <v>54</v>
      </c>
      <c r="N19" s="918">
        <v>18</v>
      </c>
      <c r="O19" s="917" t="s">
        <v>5413</v>
      </c>
      <c r="P19" s="919" t="s">
        <v>5442</v>
      </c>
      <c r="Q19" s="920">
        <f t="shared" si="0"/>
        <v>-4</v>
      </c>
      <c r="R19" s="957">
        <f t="shared" si="0"/>
        <v>-53.569999999999993</v>
      </c>
      <c r="S19" s="920">
        <f t="shared" si="1"/>
        <v>0</v>
      </c>
      <c r="T19" s="957">
        <f t="shared" si="2"/>
        <v>2.6300000000000097</v>
      </c>
      <c r="U19" s="964">
        <v>108</v>
      </c>
      <c r="V19" s="910">
        <v>96</v>
      </c>
      <c r="W19" s="910">
        <v>-12</v>
      </c>
      <c r="X19" s="962">
        <v>0.88888888888888884</v>
      </c>
      <c r="Y19" s="960">
        <v>10</v>
      </c>
    </row>
    <row r="20" spans="1:25" ht="14.45" customHeight="1" x14ac:dyDescent="0.2">
      <c r="A20" s="924" t="s">
        <v>5443</v>
      </c>
      <c r="B20" s="921">
        <v>2</v>
      </c>
      <c r="C20" s="922">
        <v>32.200000000000003</v>
      </c>
      <c r="D20" s="902">
        <v>35.5</v>
      </c>
      <c r="E20" s="912">
        <v>1</v>
      </c>
      <c r="F20" s="913">
        <v>8.32</v>
      </c>
      <c r="G20" s="899">
        <v>2</v>
      </c>
      <c r="H20" s="917">
        <v>5</v>
      </c>
      <c r="I20" s="913">
        <v>74.28</v>
      </c>
      <c r="J20" s="899">
        <v>13</v>
      </c>
      <c r="K20" s="916">
        <v>16.100000000000001</v>
      </c>
      <c r="L20" s="917">
        <v>7</v>
      </c>
      <c r="M20" s="917">
        <v>63</v>
      </c>
      <c r="N20" s="918">
        <v>21</v>
      </c>
      <c r="O20" s="917" t="s">
        <v>5413</v>
      </c>
      <c r="P20" s="919" t="s">
        <v>5444</v>
      </c>
      <c r="Q20" s="920">
        <f t="shared" si="0"/>
        <v>3</v>
      </c>
      <c r="R20" s="957">
        <f t="shared" si="0"/>
        <v>42.08</v>
      </c>
      <c r="S20" s="920">
        <f t="shared" si="1"/>
        <v>4</v>
      </c>
      <c r="T20" s="957">
        <f t="shared" si="2"/>
        <v>65.960000000000008</v>
      </c>
      <c r="U20" s="964">
        <v>105</v>
      </c>
      <c r="V20" s="910">
        <v>65</v>
      </c>
      <c r="W20" s="910">
        <v>-40</v>
      </c>
      <c r="X20" s="962">
        <v>0.61904761904761907</v>
      </c>
      <c r="Y20" s="960">
        <v>3</v>
      </c>
    </row>
    <row r="21" spans="1:25" ht="14.45" customHeight="1" x14ac:dyDescent="0.2">
      <c r="A21" s="923" t="s">
        <v>5445</v>
      </c>
      <c r="B21" s="904">
        <v>45</v>
      </c>
      <c r="C21" s="905">
        <v>441.18</v>
      </c>
      <c r="D21" s="906">
        <v>10.3</v>
      </c>
      <c r="E21" s="889">
        <v>47</v>
      </c>
      <c r="F21" s="890">
        <v>460.66</v>
      </c>
      <c r="G21" s="891">
        <v>9.6999999999999993</v>
      </c>
      <c r="H21" s="893">
        <v>49</v>
      </c>
      <c r="I21" s="887">
        <v>477</v>
      </c>
      <c r="J21" s="888">
        <v>10.6</v>
      </c>
      <c r="K21" s="892">
        <v>9.8000000000000007</v>
      </c>
      <c r="L21" s="893">
        <v>4</v>
      </c>
      <c r="M21" s="893">
        <v>33</v>
      </c>
      <c r="N21" s="894">
        <v>11</v>
      </c>
      <c r="O21" s="893" t="s">
        <v>5413</v>
      </c>
      <c r="P21" s="908" t="s">
        <v>5446</v>
      </c>
      <c r="Q21" s="895">
        <f t="shared" si="0"/>
        <v>4</v>
      </c>
      <c r="R21" s="956">
        <f t="shared" si="0"/>
        <v>35.819999999999993</v>
      </c>
      <c r="S21" s="895">
        <f t="shared" si="1"/>
        <v>2</v>
      </c>
      <c r="T21" s="956">
        <f t="shared" si="2"/>
        <v>16.339999999999975</v>
      </c>
      <c r="U21" s="963">
        <v>539</v>
      </c>
      <c r="V21" s="904">
        <v>519.4</v>
      </c>
      <c r="W21" s="904">
        <v>-19.600000000000023</v>
      </c>
      <c r="X21" s="961">
        <v>0.96363636363636362</v>
      </c>
      <c r="Y21" s="959">
        <v>41</v>
      </c>
    </row>
    <row r="22" spans="1:25" ht="14.45" customHeight="1" x14ac:dyDescent="0.2">
      <c r="A22" s="924" t="s">
        <v>5447</v>
      </c>
      <c r="B22" s="910">
        <v>42</v>
      </c>
      <c r="C22" s="911">
        <v>451.83</v>
      </c>
      <c r="D22" s="909">
        <v>11.6</v>
      </c>
      <c r="E22" s="914">
        <v>55</v>
      </c>
      <c r="F22" s="915">
        <v>591.67999999999995</v>
      </c>
      <c r="G22" s="900">
        <v>11.9</v>
      </c>
      <c r="H22" s="917">
        <v>37</v>
      </c>
      <c r="I22" s="913">
        <v>403.34</v>
      </c>
      <c r="J22" s="899">
        <v>13.2</v>
      </c>
      <c r="K22" s="916">
        <v>10.76</v>
      </c>
      <c r="L22" s="917">
        <v>5</v>
      </c>
      <c r="M22" s="917">
        <v>42</v>
      </c>
      <c r="N22" s="918">
        <v>14</v>
      </c>
      <c r="O22" s="917" t="s">
        <v>5413</v>
      </c>
      <c r="P22" s="919" t="s">
        <v>5448</v>
      </c>
      <c r="Q22" s="920">
        <f t="shared" si="0"/>
        <v>-5</v>
      </c>
      <c r="R22" s="957">
        <f t="shared" si="0"/>
        <v>-48.490000000000009</v>
      </c>
      <c r="S22" s="920">
        <f t="shared" si="1"/>
        <v>-18</v>
      </c>
      <c r="T22" s="957">
        <f t="shared" si="2"/>
        <v>-188.33999999999997</v>
      </c>
      <c r="U22" s="964">
        <v>518</v>
      </c>
      <c r="V22" s="910">
        <v>488.4</v>
      </c>
      <c r="W22" s="910">
        <v>-29.600000000000023</v>
      </c>
      <c r="X22" s="962">
        <v>0.94285714285714284</v>
      </c>
      <c r="Y22" s="960">
        <v>84</v>
      </c>
    </row>
    <row r="23" spans="1:25" ht="14.45" customHeight="1" x14ac:dyDescent="0.2">
      <c r="A23" s="924" t="s">
        <v>5449</v>
      </c>
      <c r="B23" s="910">
        <v>10</v>
      </c>
      <c r="C23" s="911">
        <v>131.72999999999999</v>
      </c>
      <c r="D23" s="909">
        <v>17.399999999999999</v>
      </c>
      <c r="E23" s="914">
        <v>14</v>
      </c>
      <c r="F23" s="915">
        <v>184.42</v>
      </c>
      <c r="G23" s="900">
        <v>18.899999999999999</v>
      </c>
      <c r="H23" s="917">
        <v>14</v>
      </c>
      <c r="I23" s="913">
        <v>186</v>
      </c>
      <c r="J23" s="903">
        <v>23.7</v>
      </c>
      <c r="K23" s="916">
        <v>13.17</v>
      </c>
      <c r="L23" s="917">
        <v>6</v>
      </c>
      <c r="M23" s="917">
        <v>54</v>
      </c>
      <c r="N23" s="918">
        <v>18</v>
      </c>
      <c r="O23" s="917" t="s">
        <v>5413</v>
      </c>
      <c r="P23" s="919" t="s">
        <v>5450</v>
      </c>
      <c r="Q23" s="920">
        <f t="shared" si="0"/>
        <v>4</v>
      </c>
      <c r="R23" s="957">
        <f t="shared" si="0"/>
        <v>54.27000000000001</v>
      </c>
      <c r="S23" s="920">
        <f t="shared" si="1"/>
        <v>0</v>
      </c>
      <c r="T23" s="957">
        <f t="shared" si="2"/>
        <v>1.5800000000000125</v>
      </c>
      <c r="U23" s="964">
        <v>252</v>
      </c>
      <c r="V23" s="910">
        <v>331.8</v>
      </c>
      <c r="W23" s="910">
        <v>79.800000000000011</v>
      </c>
      <c r="X23" s="962">
        <v>1.3166666666666667</v>
      </c>
      <c r="Y23" s="960">
        <v>136</v>
      </c>
    </row>
    <row r="24" spans="1:25" ht="14.45" customHeight="1" x14ac:dyDescent="0.2">
      <c r="A24" s="923" t="s">
        <v>5451</v>
      </c>
      <c r="B24" s="904">
        <v>28</v>
      </c>
      <c r="C24" s="905">
        <v>242.06</v>
      </c>
      <c r="D24" s="906">
        <v>13</v>
      </c>
      <c r="E24" s="889">
        <v>23</v>
      </c>
      <c r="F24" s="890">
        <v>191.28</v>
      </c>
      <c r="G24" s="891">
        <v>11.5</v>
      </c>
      <c r="H24" s="893">
        <v>31</v>
      </c>
      <c r="I24" s="887">
        <v>267.14999999999998</v>
      </c>
      <c r="J24" s="888">
        <v>11</v>
      </c>
      <c r="K24" s="892">
        <v>8.65</v>
      </c>
      <c r="L24" s="893">
        <v>4</v>
      </c>
      <c r="M24" s="893">
        <v>39</v>
      </c>
      <c r="N24" s="894">
        <v>13</v>
      </c>
      <c r="O24" s="893" t="s">
        <v>5413</v>
      </c>
      <c r="P24" s="908" t="s">
        <v>5452</v>
      </c>
      <c r="Q24" s="895">
        <f t="shared" si="0"/>
        <v>3</v>
      </c>
      <c r="R24" s="956">
        <f t="shared" si="0"/>
        <v>25.089999999999975</v>
      </c>
      <c r="S24" s="895">
        <f t="shared" si="1"/>
        <v>8</v>
      </c>
      <c r="T24" s="956">
        <f t="shared" si="2"/>
        <v>75.869999999999976</v>
      </c>
      <c r="U24" s="963">
        <v>403</v>
      </c>
      <c r="V24" s="904">
        <v>341</v>
      </c>
      <c r="W24" s="904">
        <v>-62</v>
      </c>
      <c r="X24" s="961">
        <v>0.84615384615384615</v>
      </c>
      <c r="Y24" s="959">
        <v>16</v>
      </c>
    </row>
    <row r="25" spans="1:25" ht="14.45" customHeight="1" x14ac:dyDescent="0.2">
      <c r="A25" s="924" t="s">
        <v>5453</v>
      </c>
      <c r="B25" s="910">
        <v>11</v>
      </c>
      <c r="C25" s="911">
        <v>102.63</v>
      </c>
      <c r="D25" s="909">
        <v>11.7</v>
      </c>
      <c r="E25" s="914">
        <v>20</v>
      </c>
      <c r="F25" s="915">
        <v>186.33</v>
      </c>
      <c r="G25" s="900">
        <v>13.5</v>
      </c>
      <c r="H25" s="917">
        <v>9</v>
      </c>
      <c r="I25" s="913">
        <v>84.02</v>
      </c>
      <c r="J25" s="899">
        <v>11.2</v>
      </c>
      <c r="K25" s="916">
        <v>9.34</v>
      </c>
      <c r="L25" s="917">
        <v>5</v>
      </c>
      <c r="M25" s="917">
        <v>48</v>
      </c>
      <c r="N25" s="918">
        <v>16</v>
      </c>
      <c r="O25" s="917" t="s">
        <v>5413</v>
      </c>
      <c r="P25" s="919" t="s">
        <v>5454</v>
      </c>
      <c r="Q25" s="920">
        <f t="shared" si="0"/>
        <v>-2</v>
      </c>
      <c r="R25" s="957">
        <f t="shared" si="0"/>
        <v>-18.61</v>
      </c>
      <c r="S25" s="920">
        <f t="shared" si="1"/>
        <v>-11</v>
      </c>
      <c r="T25" s="957">
        <f t="shared" si="2"/>
        <v>-102.31000000000002</v>
      </c>
      <c r="U25" s="964">
        <v>144</v>
      </c>
      <c r="V25" s="910">
        <v>100.8</v>
      </c>
      <c r="W25" s="910">
        <v>-43.2</v>
      </c>
      <c r="X25" s="962">
        <v>0.7</v>
      </c>
      <c r="Y25" s="960"/>
    </row>
    <row r="26" spans="1:25" ht="14.45" customHeight="1" x14ac:dyDescent="0.2">
      <c r="A26" s="924" t="s">
        <v>5455</v>
      </c>
      <c r="B26" s="910">
        <v>10</v>
      </c>
      <c r="C26" s="911">
        <v>106.09</v>
      </c>
      <c r="D26" s="909">
        <v>13.2</v>
      </c>
      <c r="E26" s="914">
        <v>12</v>
      </c>
      <c r="F26" s="915">
        <v>128.13</v>
      </c>
      <c r="G26" s="900">
        <v>15.8</v>
      </c>
      <c r="H26" s="917">
        <v>6</v>
      </c>
      <c r="I26" s="913">
        <v>67.260000000000005</v>
      </c>
      <c r="J26" s="899">
        <v>15.7</v>
      </c>
      <c r="K26" s="916">
        <v>11.21</v>
      </c>
      <c r="L26" s="917">
        <v>6</v>
      </c>
      <c r="M26" s="917">
        <v>54</v>
      </c>
      <c r="N26" s="918">
        <v>18</v>
      </c>
      <c r="O26" s="917" t="s">
        <v>5413</v>
      </c>
      <c r="P26" s="919" t="s">
        <v>5456</v>
      </c>
      <c r="Q26" s="920">
        <f t="shared" si="0"/>
        <v>-4</v>
      </c>
      <c r="R26" s="957">
        <f t="shared" si="0"/>
        <v>-38.83</v>
      </c>
      <c r="S26" s="920">
        <f t="shared" si="1"/>
        <v>-6</v>
      </c>
      <c r="T26" s="957">
        <f t="shared" si="2"/>
        <v>-60.86999999999999</v>
      </c>
      <c r="U26" s="964">
        <v>108</v>
      </c>
      <c r="V26" s="910">
        <v>94.199999999999989</v>
      </c>
      <c r="W26" s="910">
        <v>-13.800000000000011</v>
      </c>
      <c r="X26" s="962">
        <v>0.87222222222222212</v>
      </c>
      <c r="Y26" s="960">
        <v>3</v>
      </c>
    </row>
    <row r="27" spans="1:25" ht="14.45" customHeight="1" x14ac:dyDescent="0.2">
      <c r="A27" s="923" t="s">
        <v>5457</v>
      </c>
      <c r="B27" s="904">
        <v>99</v>
      </c>
      <c r="C27" s="905">
        <v>718.81</v>
      </c>
      <c r="D27" s="906">
        <v>9.6999999999999993</v>
      </c>
      <c r="E27" s="889">
        <v>102</v>
      </c>
      <c r="F27" s="890">
        <v>736.58</v>
      </c>
      <c r="G27" s="891">
        <v>9.5</v>
      </c>
      <c r="H27" s="893">
        <v>71</v>
      </c>
      <c r="I27" s="887">
        <v>515.51</v>
      </c>
      <c r="J27" s="888">
        <v>9.6</v>
      </c>
      <c r="K27" s="892">
        <v>7.26</v>
      </c>
      <c r="L27" s="893">
        <v>3</v>
      </c>
      <c r="M27" s="893">
        <v>30</v>
      </c>
      <c r="N27" s="894">
        <v>10</v>
      </c>
      <c r="O27" s="893" t="s">
        <v>5413</v>
      </c>
      <c r="P27" s="908" t="s">
        <v>5458</v>
      </c>
      <c r="Q27" s="895">
        <f t="shared" si="0"/>
        <v>-28</v>
      </c>
      <c r="R27" s="956">
        <f t="shared" si="0"/>
        <v>-203.29999999999995</v>
      </c>
      <c r="S27" s="895">
        <f t="shared" si="1"/>
        <v>-31</v>
      </c>
      <c r="T27" s="956">
        <f t="shared" si="2"/>
        <v>-221.07000000000005</v>
      </c>
      <c r="U27" s="963">
        <v>710</v>
      </c>
      <c r="V27" s="904">
        <v>681.6</v>
      </c>
      <c r="W27" s="904">
        <v>-28.399999999999977</v>
      </c>
      <c r="X27" s="961">
        <v>0.96000000000000008</v>
      </c>
      <c r="Y27" s="959">
        <v>32</v>
      </c>
    </row>
    <row r="28" spans="1:25" ht="14.45" customHeight="1" x14ac:dyDescent="0.2">
      <c r="A28" s="924" t="s">
        <v>5459</v>
      </c>
      <c r="B28" s="910">
        <v>12</v>
      </c>
      <c r="C28" s="911">
        <v>88.47</v>
      </c>
      <c r="D28" s="909">
        <v>10.1</v>
      </c>
      <c r="E28" s="914">
        <v>17</v>
      </c>
      <c r="F28" s="915">
        <v>125.34</v>
      </c>
      <c r="G28" s="900">
        <v>11.2</v>
      </c>
      <c r="H28" s="917">
        <v>18</v>
      </c>
      <c r="I28" s="913">
        <v>132.71</v>
      </c>
      <c r="J28" s="899">
        <v>11.3</v>
      </c>
      <c r="K28" s="916">
        <v>7.37</v>
      </c>
      <c r="L28" s="917">
        <v>4</v>
      </c>
      <c r="M28" s="917">
        <v>36</v>
      </c>
      <c r="N28" s="918">
        <v>12</v>
      </c>
      <c r="O28" s="917" t="s">
        <v>5413</v>
      </c>
      <c r="P28" s="919" t="s">
        <v>5460</v>
      </c>
      <c r="Q28" s="920">
        <f t="shared" si="0"/>
        <v>6</v>
      </c>
      <c r="R28" s="957">
        <f t="shared" si="0"/>
        <v>44.240000000000009</v>
      </c>
      <c r="S28" s="920">
        <f t="shared" si="1"/>
        <v>1</v>
      </c>
      <c r="T28" s="957">
        <f t="shared" si="2"/>
        <v>7.3700000000000045</v>
      </c>
      <c r="U28" s="964">
        <v>216</v>
      </c>
      <c r="V28" s="910">
        <v>203.4</v>
      </c>
      <c r="W28" s="910">
        <v>-12.599999999999994</v>
      </c>
      <c r="X28" s="962">
        <v>0.94166666666666665</v>
      </c>
      <c r="Y28" s="960">
        <v>16</v>
      </c>
    </row>
    <row r="29" spans="1:25" ht="14.45" customHeight="1" x14ac:dyDescent="0.2">
      <c r="A29" s="924" t="s">
        <v>5461</v>
      </c>
      <c r="B29" s="910">
        <v>7</v>
      </c>
      <c r="C29" s="911">
        <v>60.35</v>
      </c>
      <c r="D29" s="909">
        <v>14.9</v>
      </c>
      <c r="E29" s="914">
        <v>8</v>
      </c>
      <c r="F29" s="915">
        <v>69.099999999999994</v>
      </c>
      <c r="G29" s="900">
        <v>12</v>
      </c>
      <c r="H29" s="917">
        <v>7</v>
      </c>
      <c r="I29" s="913">
        <v>59.45</v>
      </c>
      <c r="J29" s="899">
        <v>13.1</v>
      </c>
      <c r="K29" s="916">
        <v>8.49</v>
      </c>
      <c r="L29" s="917">
        <v>5</v>
      </c>
      <c r="M29" s="917">
        <v>45</v>
      </c>
      <c r="N29" s="918">
        <v>15</v>
      </c>
      <c r="O29" s="917" t="s">
        <v>5413</v>
      </c>
      <c r="P29" s="919" t="s">
        <v>5462</v>
      </c>
      <c r="Q29" s="920">
        <f t="shared" si="0"/>
        <v>0</v>
      </c>
      <c r="R29" s="957">
        <f t="shared" si="0"/>
        <v>-0.89999999999999858</v>
      </c>
      <c r="S29" s="920">
        <f t="shared" si="1"/>
        <v>-1</v>
      </c>
      <c r="T29" s="957">
        <f t="shared" si="2"/>
        <v>-9.6499999999999915</v>
      </c>
      <c r="U29" s="964">
        <v>105</v>
      </c>
      <c r="V29" s="910">
        <v>91.7</v>
      </c>
      <c r="W29" s="910">
        <v>-13.299999999999997</v>
      </c>
      <c r="X29" s="962">
        <v>0.87333333333333341</v>
      </c>
      <c r="Y29" s="960">
        <v>5</v>
      </c>
    </row>
    <row r="30" spans="1:25" ht="14.45" customHeight="1" x14ac:dyDescent="0.2">
      <c r="A30" s="923" t="s">
        <v>5463</v>
      </c>
      <c r="B30" s="896">
        <v>4</v>
      </c>
      <c r="C30" s="897">
        <v>31.59</v>
      </c>
      <c r="D30" s="898">
        <v>9.3000000000000007</v>
      </c>
      <c r="E30" s="907">
        <v>2</v>
      </c>
      <c r="F30" s="887">
        <v>13.54</v>
      </c>
      <c r="G30" s="888">
        <v>8</v>
      </c>
      <c r="H30" s="893">
        <v>2</v>
      </c>
      <c r="I30" s="887">
        <v>22.13</v>
      </c>
      <c r="J30" s="888">
        <v>10.5</v>
      </c>
      <c r="K30" s="892">
        <v>5.41</v>
      </c>
      <c r="L30" s="893">
        <v>4</v>
      </c>
      <c r="M30" s="893">
        <v>33</v>
      </c>
      <c r="N30" s="894">
        <v>11</v>
      </c>
      <c r="O30" s="893" t="s">
        <v>5413</v>
      </c>
      <c r="P30" s="908" t="s">
        <v>5464</v>
      </c>
      <c r="Q30" s="895">
        <f t="shared" si="0"/>
        <v>-2</v>
      </c>
      <c r="R30" s="956">
        <f t="shared" si="0"/>
        <v>-9.4600000000000009</v>
      </c>
      <c r="S30" s="895">
        <f t="shared" si="1"/>
        <v>0</v>
      </c>
      <c r="T30" s="956">
        <f t="shared" si="2"/>
        <v>8.59</v>
      </c>
      <c r="U30" s="963">
        <v>22</v>
      </c>
      <c r="V30" s="904">
        <v>21</v>
      </c>
      <c r="W30" s="904">
        <v>-1</v>
      </c>
      <c r="X30" s="961">
        <v>0.95454545454545459</v>
      </c>
      <c r="Y30" s="959">
        <v>2</v>
      </c>
    </row>
    <row r="31" spans="1:25" ht="14.45" customHeight="1" x14ac:dyDescent="0.2">
      <c r="A31" s="924" t="s">
        <v>5465</v>
      </c>
      <c r="B31" s="921">
        <v>1</v>
      </c>
      <c r="C31" s="922">
        <v>7.26</v>
      </c>
      <c r="D31" s="902">
        <v>10</v>
      </c>
      <c r="E31" s="912"/>
      <c r="F31" s="913"/>
      <c r="G31" s="899"/>
      <c r="H31" s="917">
        <v>1</v>
      </c>
      <c r="I31" s="913">
        <v>10.4</v>
      </c>
      <c r="J31" s="899">
        <v>10</v>
      </c>
      <c r="K31" s="916">
        <v>7.26</v>
      </c>
      <c r="L31" s="917">
        <v>4</v>
      </c>
      <c r="M31" s="917">
        <v>39</v>
      </c>
      <c r="N31" s="918">
        <v>13</v>
      </c>
      <c r="O31" s="917" t="s">
        <v>5413</v>
      </c>
      <c r="P31" s="919" t="s">
        <v>5466</v>
      </c>
      <c r="Q31" s="920">
        <f t="shared" si="0"/>
        <v>0</v>
      </c>
      <c r="R31" s="957">
        <f t="shared" si="0"/>
        <v>3.1400000000000006</v>
      </c>
      <c r="S31" s="920">
        <f t="shared" si="1"/>
        <v>1</v>
      </c>
      <c r="T31" s="957">
        <f t="shared" si="2"/>
        <v>10.4</v>
      </c>
      <c r="U31" s="964">
        <v>13</v>
      </c>
      <c r="V31" s="910">
        <v>10</v>
      </c>
      <c r="W31" s="910">
        <v>-3</v>
      </c>
      <c r="X31" s="962">
        <v>0.76923076923076927</v>
      </c>
      <c r="Y31" s="960"/>
    </row>
    <row r="32" spans="1:25" ht="14.45" customHeight="1" x14ac:dyDescent="0.2">
      <c r="A32" s="924" t="s">
        <v>5467</v>
      </c>
      <c r="B32" s="921"/>
      <c r="C32" s="922"/>
      <c r="D32" s="902"/>
      <c r="E32" s="912"/>
      <c r="F32" s="913"/>
      <c r="G32" s="899"/>
      <c r="H32" s="917">
        <v>1</v>
      </c>
      <c r="I32" s="913">
        <v>12.77</v>
      </c>
      <c r="J32" s="903">
        <v>24</v>
      </c>
      <c r="K32" s="916">
        <v>9.31</v>
      </c>
      <c r="L32" s="917">
        <v>5</v>
      </c>
      <c r="M32" s="917">
        <v>48</v>
      </c>
      <c r="N32" s="918">
        <v>16</v>
      </c>
      <c r="O32" s="917" t="s">
        <v>5413</v>
      </c>
      <c r="P32" s="919" t="s">
        <v>5468</v>
      </c>
      <c r="Q32" s="920">
        <f t="shared" si="0"/>
        <v>1</v>
      </c>
      <c r="R32" s="957">
        <f t="shared" si="0"/>
        <v>12.77</v>
      </c>
      <c r="S32" s="920">
        <f t="shared" si="1"/>
        <v>1</v>
      </c>
      <c r="T32" s="957">
        <f t="shared" si="2"/>
        <v>12.77</v>
      </c>
      <c r="U32" s="964">
        <v>16</v>
      </c>
      <c r="V32" s="910">
        <v>24</v>
      </c>
      <c r="W32" s="910">
        <v>8</v>
      </c>
      <c r="X32" s="962">
        <v>1.5</v>
      </c>
      <c r="Y32" s="960">
        <v>8</v>
      </c>
    </row>
    <row r="33" spans="1:25" ht="14.45" customHeight="1" x14ac:dyDescent="0.2">
      <c r="A33" s="923" t="s">
        <v>5469</v>
      </c>
      <c r="B33" s="904"/>
      <c r="C33" s="905"/>
      <c r="D33" s="906"/>
      <c r="E33" s="907"/>
      <c r="F33" s="887"/>
      <c r="G33" s="888"/>
      <c r="H33" s="889">
        <v>1</v>
      </c>
      <c r="I33" s="890">
        <v>2.58</v>
      </c>
      <c r="J33" s="891">
        <v>2</v>
      </c>
      <c r="K33" s="892">
        <v>4.2300000000000004</v>
      </c>
      <c r="L33" s="893">
        <v>2</v>
      </c>
      <c r="M33" s="893">
        <v>21</v>
      </c>
      <c r="N33" s="894">
        <v>7</v>
      </c>
      <c r="O33" s="893" t="s">
        <v>5413</v>
      </c>
      <c r="P33" s="908" t="s">
        <v>5470</v>
      </c>
      <c r="Q33" s="895">
        <f t="shared" si="0"/>
        <v>1</v>
      </c>
      <c r="R33" s="956">
        <f t="shared" si="0"/>
        <v>2.58</v>
      </c>
      <c r="S33" s="895">
        <f t="shared" si="1"/>
        <v>1</v>
      </c>
      <c r="T33" s="956">
        <f t="shared" si="2"/>
        <v>2.58</v>
      </c>
      <c r="U33" s="963">
        <v>7</v>
      </c>
      <c r="V33" s="904">
        <v>2</v>
      </c>
      <c r="W33" s="904">
        <v>-5</v>
      </c>
      <c r="X33" s="961">
        <v>0.2857142857142857</v>
      </c>
      <c r="Y33" s="959"/>
    </row>
    <row r="34" spans="1:25" ht="14.45" customHeight="1" x14ac:dyDescent="0.2">
      <c r="A34" s="923" t="s">
        <v>5471</v>
      </c>
      <c r="B34" s="904">
        <v>1</v>
      </c>
      <c r="C34" s="905">
        <v>2.95</v>
      </c>
      <c r="D34" s="906">
        <v>2</v>
      </c>
      <c r="E34" s="907"/>
      <c r="F34" s="887"/>
      <c r="G34" s="888"/>
      <c r="H34" s="889">
        <v>2</v>
      </c>
      <c r="I34" s="890">
        <v>5.9</v>
      </c>
      <c r="J34" s="891">
        <v>4</v>
      </c>
      <c r="K34" s="892">
        <v>2.95</v>
      </c>
      <c r="L34" s="893">
        <v>1</v>
      </c>
      <c r="M34" s="893">
        <v>12</v>
      </c>
      <c r="N34" s="894">
        <v>4</v>
      </c>
      <c r="O34" s="893" t="s">
        <v>4570</v>
      </c>
      <c r="P34" s="908" t="s">
        <v>5472</v>
      </c>
      <c r="Q34" s="895">
        <f t="shared" si="0"/>
        <v>1</v>
      </c>
      <c r="R34" s="956">
        <f t="shared" si="0"/>
        <v>2.95</v>
      </c>
      <c r="S34" s="895">
        <f t="shared" si="1"/>
        <v>2</v>
      </c>
      <c r="T34" s="956">
        <f t="shared" si="2"/>
        <v>5.9</v>
      </c>
      <c r="U34" s="963">
        <v>8</v>
      </c>
      <c r="V34" s="904">
        <v>8</v>
      </c>
      <c r="W34" s="904">
        <v>0</v>
      </c>
      <c r="X34" s="961">
        <v>1</v>
      </c>
      <c r="Y34" s="959">
        <v>1</v>
      </c>
    </row>
    <row r="35" spans="1:25" ht="14.45" customHeight="1" x14ac:dyDescent="0.2">
      <c r="A35" s="923" t="s">
        <v>5473</v>
      </c>
      <c r="B35" s="896">
        <v>9</v>
      </c>
      <c r="C35" s="897">
        <v>56.48</v>
      </c>
      <c r="D35" s="898">
        <v>10.8</v>
      </c>
      <c r="E35" s="907">
        <v>7</v>
      </c>
      <c r="F35" s="887">
        <v>46.25</v>
      </c>
      <c r="G35" s="888">
        <v>8.1</v>
      </c>
      <c r="H35" s="893">
        <v>6</v>
      </c>
      <c r="I35" s="887">
        <v>38.869999999999997</v>
      </c>
      <c r="J35" s="888">
        <v>9</v>
      </c>
      <c r="K35" s="892">
        <v>6.66</v>
      </c>
      <c r="L35" s="893">
        <v>3</v>
      </c>
      <c r="M35" s="893">
        <v>30</v>
      </c>
      <c r="N35" s="894">
        <v>10</v>
      </c>
      <c r="O35" s="893" t="s">
        <v>5413</v>
      </c>
      <c r="P35" s="908" t="s">
        <v>5474</v>
      </c>
      <c r="Q35" s="895">
        <f t="shared" si="0"/>
        <v>-3</v>
      </c>
      <c r="R35" s="956">
        <f t="shared" si="0"/>
        <v>-17.61</v>
      </c>
      <c r="S35" s="895">
        <f t="shared" si="1"/>
        <v>-1</v>
      </c>
      <c r="T35" s="956">
        <f t="shared" si="2"/>
        <v>-7.3800000000000026</v>
      </c>
      <c r="U35" s="963">
        <v>60</v>
      </c>
      <c r="V35" s="904">
        <v>54</v>
      </c>
      <c r="W35" s="904">
        <v>-6</v>
      </c>
      <c r="X35" s="961">
        <v>0.9</v>
      </c>
      <c r="Y35" s="959"/>
    </row>
    <row r="36" spans="1:25" ht="14.45" customHeight="1" x14ac:dyDescent="0.2">
      <c r="A36" s="924" t="s">
        <v>5475</v>
      </c>
      <c r="B36" s="921">
        <v>3</v>
      </c>
      <c r="C36" s="922">
        <v>21.01</v>
      </c>
      <c r="D36" s="902">
        <v>9.6999999999999993</v>
      </c>
      <c r="E36" s="912">
        <v>2</v>
      </c>
      <c r="F36" s="913">
        <v>14.02</v>
      </c>
      <c r="G36" s="899">
        <v>17</v>
      </c>
      <c r="H36" s="917">
        <v>2</v>
      </c>
      <c r="I36" s="913">
        <v>12.52</v>
      </c>
      <c r="J36" s="899">
        <v>8</v>
      </c>
      <c r="K36" s="916">
        <v>7.01</v>
      </c>
      <c r="L36" s="917">
        <v>5</v>
      </c>
      <c r="M36" s="917">
        <v>42</v>
      </c>
      <c r="N36" s="918">
        <v>14</v>
      </c>
      <c r="O36" s="917" t="s">
        <v>5413</v>
      </c>
      <c r="P36" s="919" t="s">
        <v>5476</v>
      </c>
      <c r="Q36" s="920">
        <f t="shared" si="0"/>
        <v>-1</v>
      </c>
      <c r="R36" s="957">
        <f t="shared" si="0"/>
        <v>-8.490000000000002</v>
      </c>
      <c r="S36" s="920">
        <f t="shared" si="1"/>
        <v>0</v>
      </c>
      <c r="T36" s="957">
        <f t="shared" si="2"/>
        <v>-1.5</v>
      </c>
      <c r="U36" s="964">
        <v>28</v>
      </c>
      <c r="V36" s="910">
        <v>16</v>
      </c>
      <c r="W36" s="910">
        <v>-12</v>
      </c>
      <c r="X36" s="962">
        <v>0.5714285714285714</v>
      </c>
      <c r="Y36" s="960"/>
    </row>
    <row r="37" spans="1:25" ht="14.45" customHeight="1" x14ac:dyDescent="0.2">
      <c r="A37" s="924" t="s">
        <v>5477</v>
      </c>
      <c r="B37" s="921">
        <v>3</v>
      </c>
      <c r="C37" s="922">
        <v>31.51</v>
      </c>
      <c r="D37" s="902">
        <v>20</v>
      </c>
      <c r="E37" s="912">
        <v>2</v>
      </c>
      <c r="F37" s="913">
        <v>17.75</v>
      </c>
      <c r="G37" s="899">
        <v>9.5</v>
      </c>
      <c r="H37" s="917">
        <v>5</v>
      </c>
      <c r="I37" s="913">
        <v>50.83</v>
      </c>
      <c r="J37" s="899">
        <v>9.8000000000000007</v>
      </c>
      <c r="K37" s="916">
        <v>10.38</v>
      </c>
      <c r="L37" s="917">
        <v>6</v>
      </c>
      <c r="M37" s="917">
        <v>51</v>
      </c>
      <c r="N37" s="918">
        <v>17</v>
      </c>
      <c r="O37" s="917" t="s">
        <v>5413</v>
      </c>
      <c r="P37" s="919" t="s">
        <v>5478</v>
      </c>
      <c r="Q37" s="920">
        <f t="shared" si="0"/>
        <v>2</v>
      </c>
      <c r="R37" s="957">
        <f t="shared" si="0"/>
        <v>19.319999999999997</v>
      </c>
      <c r="S37" s="920">
        <f t="shared" si="1"/>
        <v>3</v>
      </c>
      <c r="T37" s="957">
        <f t="shared" si="2"/>
        <v>33.08</v>
      </c>
      <c r="U37" s="964">
        <v>85</v>
      </c>
      <c r="V37" s="910">
        <v>49</v>
      </c>
      <c r="W37" s="910">
        <v>-36</v>
      </c>
      <c r="X37" s="962">
        <v>0.57647058823529407</v>
      </c>
      <c r="Y37" s="960"/>
    </row>
    <row r="38" spans="1:25" ht="14.45" customHeight="1" x14ac:dyDescent="0.2">
      <c r="A38" s="923" t="s">
        <v>5479</v>
      </c>
      <c r="B38" s="904"/>
      <c r="C38" s="905"/>
      <c r="D38" s="906"/>
      <c r="E38" s="907">
        <v>1</v>
      </c>
      <c r="F38" s="887">
        <v>6.2</v>
      </c>
      <c r="G38" s="888">
        <v>14</v>
      </c>
      <c r="H38" s="889"/>
      <c r="I38" s="890"/>
      <c r="J38" s="891"/>
      <c r="K38" s="892">
        <v>6.2</v>
      </c>
      <c r="L38" s="893">
        <v>2</v>
      </c>
      <c r="M38" s="893">
        <v>15</v>
      </c>
      <c r="N38" s="894">
        <v>5</v>
      </c>
      <c r="O38" s="893" t="s">
        <v>4570</v>
      </c>
      <c r="P38" s="908" t="s">
        <v>5480</v>
      </c>
      <c r="Q38" s="895">
        <f t="shared" si="0"/>
        <v>0</v>
      </c>
      <c r="R38" s="956">
        <f t="shared" si="0"/>
        <v>0</v>
      </c>
      <c r="S38" s="895">
        <f t="shared" si="1"/>
        <v>-1</v>
      </c>
      <c r="T38" s="956">
        <f t="shared" si="2"/>
        <v>-6.2</v>
      </c>
      <c r="U38" s="963" t="s">
        <v>329</v>
      </c>
      <c r="V38" s="904" t="s">
        <v>329</v>
      </c>
      <c r="W38" s="904" t="s">
        <v>329</v>
      </c>
      <c r="X38" s="961" t="s">
        <v>329</v>
      </c>
      <c r="Y38" s="959"/>
    </row>
    <row r="39" spans="1:25" ht="14.45" customHeight="1" x14ac:dyDescent="0.2">
      <c r="A39" s="924" t="s">
        <v>5481</v>
      </c>
      <c r="B39" s="910"/>
      <c r="C39" s="911"/>
      <c r="D39" s="909"/>
      <c r="E39" s="912"/>
      <c r="F39" s="913"/>
      <c r="G39" s="899"/>
      <c r="H39" s="914">
        <v>1</v>
      </c>
      <c r="I39" s="915">
        <v>9.6199999999999992</v>
      </c>
      <c r="J39" s="900">
        <v>7</v>
      </c>
      <c r="K39" s="916">
        <v>9.6199999999999992</v>
      </c>
      <c r="L39" s="917">
        <v>4</v>
      </c>
      <c r="M39" s="917">
        <v>33</v>
      </c>
      <c r="N39" s="918">
        <v>11</v>
      </c>
      <c r="O39" s="917" t="s">
        <v>4570</v>
      </c>
      <c r="P39" s="919" t="s">
        <v>5480</v>
      </c>
      <c r="Q39" s="920">
        <f t="shared" si="0"/>
        <v>1</v>
      </c>
      <c r="R39" s="957">
        <f t="shared" si="0"/>
        <v>9.6199999999999992</v>
      </c>
      <c r="S39" s="920">
        <f t="shared" si="1"/>
        <v>1</v>
      </c>
      <c r="T39" s="957">
        <f t="shared" si="2"/>
        <v>9.6199999999999992</v>
      </c>
      <c r="U39" s="964">
        <v>11</v>
      </c>
      <c r="V39" s="910">
        <v>7</v>
      </c>
      <c r="W39" s="910">
        <v>-4</v>
      </c>
      <c r="X39" s="962">
        <v>0.63636363636363635</v>
      </c>
      <c r="Y39" s="960"/>
    </row>
    <row r="40" spans="1:25" ht="14.45" customHeight="1" x14ac:dyDescent="0.2">
      <c r="A40" s="923" t="s">
        <v>5482</v>
      </c>
      <c r="B40" s="904">
        <v>2</v>
      </c>
      <c r="C40" s="905">
        <v>5.87</v>
      </c>
      <c r="D40" s="906">
        <v>3.5</v>
      </c>
      <c r="E40" s="889">
        <v>4</v>
      </c>
      <c r="F40" s="890">
        <v>10.38</v>
      </c>
      <c r="G40" s="891">
        <v>3</v>
      </c>
      <c r="H40" s="893">
        <v>2</v>
      </c>
      <c r="I40" s="887">
        <v>5.87</v>
      </c>
      <c r="J40" s="888">
        <v>2</v>
      </c>
      <c r="K40" s="892">
        <v>2.94</v>
      </c>
      <c r="L40" s="893">
        <v>1</v>
      </c>
      <c r="M40" s="893">
        <v>9</v>
      </c>
      <c r="N40" s="894">
        <v>3</v>
      </c>
      <c r="O40" s="893" t="s">
        <v>4570</v>
      </c>
      <c r="P40" s="908" t="s">
        <v>5483</v>
      </c>
      <c r="Q40" s="895">
        <f t="shared" si="0"/>
        <v>0</v>
      </c>
      <c r="R40" s="956">
        <f t="shared" si="0"/>
        <v>0</v>
      </c>
      <c r="S40" s="895">
        <f t="shared" si="1"/>
        <v>-2</v>
      </c>
      <c r="T40" s="956">
        <f t="shared" si="2"/>
        <v>-4.5100000000000007</v>
      </c>
      <c r="U40" s="963">
        <v>6</v>
      </c>
      <c r="V40" s="904">
        <v>4</v>
      </c>
      <c r="W40" s="904">
        <v>-2</v>
      </c>
      <c r="X40" s="961">
        <v>0.66666666666666663</v>
      </c>
      <c r="Y40" s="959"/>
    </row>
    <row r="41" spans="1:25" ht="14.45" customHeight="1" x14ac:dyDescent="0.2">
      <c r="A41" s="923" t="s">
        <v>5484</v>
      </c>
      <c r="B41" s="904"/>
      <c r="C41" s="905"/>
      <c r="D41" s="906"/>
      <c r="E41" s="907">
        <v>1</v>
      </c>
      <c r="F41" s="887">
        <v>0.73</v>
      </c>
      <c r="G41" s="888">
        <v>5</v>
      </c>
      <c r="H41" s="889"/>
      <c r="I41" s="890"/>
      <c r="J41" s="891"/>
      <c r="K41" s="892">
        <v>0.73</v>
      </c>
      <c r="L41" s="893">
        <v>1</v>
      </c>
      <c r="M41" s="893">
        <v>12</v>
      </c>
      <c r="N41" s="894">
        <v>4</v>
      </c>
      <c r="O41" s="893" t="s">
        <v>5413</v>
      </c>
      <c r="P41" s="908" t="s">
        <v>5485</v>
      </c>
      <c r="Q41" s="895">
        <f t="shared" si="0"/>
        <v>0</v>
      </c>
      <c r="R41" s="956">
        <f t="shared" si="0"/>
        <v>0</v>
      </c>
      <c r="S41" s="895">
        <f t="shared" si="1"/>
        <v>-1</v>
      </c>
      <c r="T41" s="956">
        <f t="shared" si="2"/>
        <v>-0.73</v>
      </c>
      <c r="U41" s="963" t="s">
        <v>329</v>
      </c>
      <c r="V41" s="904" t="s">
        <v>329</v>
      </c>
      <c r="W41" s="904" t="s">
        <v>329</v>
      </c>
      <c r="X41" s="961" t="s">
        <v>329</v>
      </c>
      <c r="Y41" s="959"/>
    </row>
    <row r="42" spans="1:25" ht="14.45" customHeight="1" x14ac:dyDescent="0.2">
      <c r="A42" s="924" t="s">
        <v>5486</v>
      </c>
      <c r="B42" s="910">
        <v>1</v>
      </c>
      <c r="C42" s="911">
        <v>1.49</v>
      </c>
      <c r="D42" s="909">
        <v>2</v>
      </c>
      <c r="E42" s="912"/>
      <c r="F42" s="913"/>
      <c r="G42" s="899"/>
      <c r="H42" s="914">
        <v>1</v>
      </c>
      <c r="I42" s="915">
        <v>1.07</v>
      </c>
      <c r="J42" s="900">
        <v>6</v>
      </c>
      <c r="K42" s="916">
        <v>1.07</v>
      </c>
      <c r="L42" s="917">
        <v>2</v>
      </c>
      <c r="M42" s="917">
        <v>18</v>
      </c>
      <c r="N42" s="918">
        <v>6</v>
      </c>
      <c r="O42" s="917" t="s">
        <v>5413</v>
      </c>
      <c r="P42" s="919" t="s">
        <v>5487</v>
      </c>
      <c r="Q42" s="920">
        <f t="shared" si="0"/>
        <v>0</v>
      </c>
      <c r="R42" s="957">
        <f t="shared" si="0"/>
        <v>-0.41999999999999993</v>
      </c>
      <c r="S42" s="920">
        <f t="shared" si="1"/>
        <v>1</v>
      </c>
      <c r="T42" s="957">
        <f t="shared" si="2"/>
        <v>1.07</v>
      </c>
      <c r="U42" s="964">
        <v>6</v>
      </c>
      <c r="V42" s="910">
        <v>6</v>
      </c>
      <c r="W42" s="910">
        <v>0</v>
      </c>
      <c r="X42" s="962">
        <v>1</v>
      </c>
      <c r="Y42" s="960"/>
    </row>
    <row r="43" spans="1:25" ht="14.45" customHeight="1" x14ac:dyDescent="0.2">
      <c r="A43" s="923" t="s">
        <v>5488</v>
      </c>
      <c r="B43" s="904">
        <v>3</v>
      </c>
      <c r="C43" s="905">
        <v>2.02</v>
      </c>
      <c r="D43" s="906">
        <v>2</v>
      </c>
      <c r="E43" s="889">
        <v>5</v>
      </c>
      <c r="F43" s="890">
        <v>2.09</v>
      </c>
      <c r="G43" s="891">
        <v>2</v>
      </c>
      <c r="H43" s="893"/>
      <c r="I43" s="887"/>
      <c r="J43" s="888"/>
      <c r="K43" s="892">
        <v>0.42</v>
      </c>
      <c r="L43" s="893">
        <v>1</v>
      </c>
      <c r="M43" s="893">
        <v>6</v>
      </c>
      <c r="N43" s="894">
        <v>2</v>
      </c>
      <c r="O43" s="893" t="s">
        <v>5413</v>
      </c>
      <c r="P43" s="908" t="s">
        <v>5489</v>
      </c>
      <c r="Q43" s="895">
        <f t="shared" si="0"/>
        <v>-3</v>
      </c>
      <c r="R43" s="956">
        <f t="shared" si="0"/>
        <v>-2.02</v>
      </c>
      <c r="S43" s="895">
        <f t="shared" si="1"/>
        <v>-5</v>
      </c>
      <c r="T43" s="956">
        <f t="shared" si="2"/>
        <v>-2.09</v>
      </c>
      <c r="U43" s="963" t="s">
        <v>329</v>
      </c>
      <c r="V43" s="904" t="s">
        <v>329</v>
      </c>
      <c r="W43" s="904" t="s">
        <v>329</v>
      </c>
      <c r="X43" s="961" t="s">
        <v>329</v>
      </c>
      <c r="Y43" s="959"/>
    </row>
    <row r="44" spans="1:25" ht="14.45" customHeight="1" x14ac:dyDescent="0.2">
      <c r="A44" s="924" t="s">
        <v>5490</v>
      </c>
      <c r="B44" s="910"/>
      <c r="C44" s="911"/>
      <c r="D44" s="909"/>
      <c r="E44" s="914">
        <v>1</v>
      </c>
      <c r="F44" s="915">
        <v>0.55000000000000004</v>
      </c>
      <c r="G44" s="900">
        <v>2</v>
      </c>
      <c r="H44" s="917"/>
      <c r="I44" s="913"/>
      <c r="J44" s="899"/>
      <c r="K44" s="916">
        <v>0.55000000000000004</v>
      </c>
      <c r="L44" s="917">
        <v>1</v>
      </c>
      <c r="M44" s="917">
        <v>9</v>
      </c>
      <c r="N44" s="918">
        <v>3</v>
      </c>
      <c r="O44" s="917" t="s">
        <v>5413</v>
      </c>
      <c r="P44" s="919" t="s">
        <v>5491</v>
      </c>
      <c r="Q44" s="920">
        <f t="shared" si="0"/>
        <v>0</v>
      </c>
      <c r="R44" s="957">
        <f t="shared" si="0"/>
        <v>0</v>
      </c>
      <c r="S44" s="920">
        <f t="shared" si="1"/>
        <v>-1</v>
      </c>
      <c r="T44" s="957">
        <f t="shared" si="2"/>
        <v>-0.55000000000000004</v>
      </c>
      <c r="U44" s="964" t="s">
        <v>329</v>
      </c>
      <c r="V44" s="910" t="s">
        <v>329</v>
      </c>
      <c r="W44" s="910" t="s">
        <v>329</v>
      </c>
      <c r="X44" s="962" t="s">
        <v>329</v>
      </c>
      <c r="Y44" s="960"/>
    </row>
    <row r="45" spans="1:25" ht="14.45" customHeight="1" x14ac:dyDescent="0.2">
      <c r="A45" s="923" t="s">
        <v>5492</v>
      </c>
      <c r="B45" s="896">
        <v>5</v>
      </c>
      <c r="C45" s="897">
        <v>2.4700000000000002</v>
      </c>
      <c r="D45" s="898">
        <v>2.6</v>
      </c>
      <c r="E45" s="907">
        <v>2</v>
      </c>
      <c r="F45" s="887">
        <v>0.99</v>
      </c>
      <c r="G45" s="888">
        <v>2.5</v>
      </c>
      <c r="H45" s="893">
        <v>1</v>
      </c>
      <c r="I45" s="887">
        <v>1.04</v>
      </c>
      <c r="J45" s="901">
        <v>14</v>
      </c>
      <c r="K45" s="892">
        <v>0.49</v>
      </c>
      <c r="L45" s="893">
        <v>1</v>
      </c>
      <c r="M45" s="893">
        <v>9</v>
      </c>
      <c r="N45" s="894">
        <v>3</v>
      </c>
      <c r="O45" s="893" t="s">
        <v>5413</v>
      </c>
      <c r="P45" s="908" t="s">
        <v>5493</v>
      </c>
      <c r="Q45" s="895">
        <f t="shared" si="0"/>
        <v>-4</v>
      </c>
      <c r="R45" s="956">
        <f t="shared" si="0"/>
        <v>-1.4300000000000002</v>
      </c>
      <c r="S45" s="895">
        <f t="shared" si="1"/>
        <v>-1</v>
      </c>
      <c r="T45" s="956">
        <f t="shared" si="2"/>
        <v>5.0000000000000044E-2</v>
      </c>
      <c r="U45" s="963">
        <v>3</v>
      </c>
      <c r="V45" s="904">
        <v>14</v>
      </c>
      <c r="W45" s="904">
        <v>11</v>
      </c>
      <c r="X45" s="961">
        <v>4.666666666666667</v>
      </c>
      <c r="Y45" s="959">
        <v>11</v>
      </c>
    </row>
    <row r="46" spans="1:25" ht="14.45" customHeight="1" x14ac:dyDescent="0.2">
      <c r="A46" s="924" t="s">
        <v>5494</v>
      </c>
      <c r="B46" s="921"/>
      <c r="C46" s="922"/>
      <c r="D46" s="902"/>
      <c r="E46" s="912">
        <v>1</v>
      </c>
      <c r="F46" s="913">
        <v>0.79</v>
      </c>
      <c r="G46" s="899">
        <v>3</v>
      </c>
      <c r="H46" s="917"/>
      <c r="I46" s="913"/>
      <c r="J46" s="899"/>
      <c r="K46" s="916">
        <v>0.79</v>
      </c>
      <c r="L46" s="917">
        <v>2</v>
      </c>
      <c r="M46" s="917">
        <v>15</v>
      </c>
      <c r="N46" s="918">
        <v>5</v>
      </c>
      <c r="O46" s="917" t="s">
        <v>5413</v>
      </c>
      <c r="P46" s="919" t="s">
        <v>5495</v>
      </c>
      <c r="Q46" s="920">
        <f t="shared" si="0"/>
        <v>0</v>
      </c>
      <c r="R46" s="957">
        <f t="shared" si="0"/>
        <v>0</v>
      </c>
      <c r="S46" s="920">
        <f t="shared" si="1"/>
        <v>-1</v>
      </c>
      <c r="T46" s="957">
        <f t="shared" si="2"/>
        <v>-0.79</v>
      </c>
      <c r="U46" s="964" t="s">
        <v>329</v>
      </c>
      <c r="V46" s="910" t="s">
        <v>329</v>
      </c>
      <c r="W46" s="910" t="s">
        <v>329</v>
      </c>
      <c r="X46" s="962" t="s">
        <v>329</v>
      </c>
      <c r="Y46" s="960"/>
    </row>
    <row r="47" spans="1:25" ht="14.45" customHeight="1" x14ac:dyDescent="0.2">
      <c r="A47" s="924" t="s">
        <v>5496</v>
      </c>
      <c r="B47" s="921">
        <v>2</v>
      </c>
      <c r="C47" s="922">
        <v>13.88</v>
      </c>
      <c r="D47" s="902">
        <v>9</v>
      </c>
      <c r="E47" s="912"/>
      <c r="F47" s="913"/>
      <c r="G47" s="899"/>
      <c r="H47" s="917"/>
      <c r="I47" s="913"/>
      <c r="J47" s="899"/>
      <c r="K47" s="916">
        <v>1.63</v>
      </c>
      <c r="L47" s="917">
        <v>3</v>
      </c>
      <c r="M47" s="917">
        <v>27</v>
      </c>
      <c r="N47" s="918">
        <v>9</v>
      </c>
      <c r="O47" s="917" t="s">
        <v>5413</v>
      </c>
      <c r="P47" s="919" t="s">
        <v>5495</v>
      </c>
      <c r="Q47" s="920">
        <f t="shared" si="0"/>
        <v>-2</v>
      </c>
      <c r="R47" s="957">
        <f t="shared" si="0"/>
        <v>-13.88</v>
      </c>
      <c r="S47" s="920">
        <f t="shared" si="1"/>
        <v>0</v>
      </c>
      <c r="T47" s="957">
        <f t="shared" si="2"/>
        <v>0</v>
      </c>
      <c r="U47" s="964" t="s">
        <v>329</v>
      </c>
      <c r="V47" s="910" t="s">
        <v>329</v>
      </c>
      <c r="W47" s="910" t="s">
        <v>329</v>
      </c>
      <c r="X47" s="962" t="s">
        <v>329</v>
      </c>
      <c r="Y47" s="960"/>
    </row>
    <row r="48" spans="1:25" ht="14.45" customHeight="1" x14ac:dyDescent="0.2">
      <c r="A48" s="923" t="s">
        <v>5497</v>
      </c>
      <c r="B48" s="904"/>
      <c r="C48" s="905"/>
      <c r="D48" s="906"/>
      <c r="E48" s="907"/>
      <c r="F48" s="887"/>
      <c r="G48" s="888"/>
      <c r="H48" s="889">
        <v>1</v>
      </c>
      <c r="I48" s="890">
        <v>3.11</v>
      </c>
      <c r="J48" s="901">
        <v>43</v>
      </c>
      <c r="K48" s="892">
        <v>3.11</v>
      </c>
      <c r="L48" s="893">
        <v>7</v>
      </c>
      <c r="M48" s="893">
        <v>63</v>
      </c>
      <c r="N48" s="894">
        <v>21</v>
      </c>
      <c r="O48" s="893" t="s">
        <v>5413</v>
      </c>
      <c r="P48" s="908" t="s">
        <v>5498</v>
      </c>
      <c r="Q48" s="895">
        <f t="shared" si="0"/>
        <v>1</v>
      </c>
      <c r="R48" s="956">
        <f t="shared" si="0"/>
        <v>3.11</v>
      </c>
      <c r="S48" s="895">
        <f t="shared" si="1"/>
        <v>1</v>
      </c>
      <c r="T48" s="956">
        <f t="shared" si="2"/>
        <v>3.11</v>
      </c>
      <c r="U48" s="963">
        <v>21</v>
      </c>
      <c r="V48" s="904">
        <v>43</v>
      </c>
      <c r="W48" s="904">
        <v>22</v>
      </c>
      <c r="X48" s="961">
        <v>2.0476190476190474</v>
      </c>
      <c r="Y48" s="959">
        <v>22</v>
      </c>
    </row>
    <row r="49" spans="1:25" ht="14.45" customHeight="1" x14ac:dyDescent="0.2">
      <c r="A49" s="923" t="s">
        <v>5499</v>
      </c>
      <c r="B49" s="904"/>
      <c r="C49" s="905"/>
      <c r="D49" s="906"/>
      <c r="E49" s="907"/>
      <c r="F49" s="887"/>
      <c r="G49" s="888"/>
      <c r="H49" s="889">
        <v>1</v>
      </c>
      <c r="I49" s="890">
        <v>1.04</v>
      </c>
      <c r="J49" s="891">
        <v>9</v>
      </c>
      <c r="K49" s="892">
        <v>1.04</v>
      </c>
      <c r="L49" s="893">
        <v>4</v>
      </c>
      <c r="M49" s="893">
        <v>36</v>
      </c>
      <c r="N49" s="894">
        <v>12</v>
      </c>
      <c r="O49" s="893" t="s">
        <v>5413</v>
      </c>
      <c r="P49" s="908" t="s">
        <v>5500</v>
      </c>
      <c r="Q49" s="895">
        <f t="shared" si="0"/>
        <v>1</v>
      </c>
      <c r="R49" s="956">
        <f t="shared" si="0"/>
        <v>1.04</v>
      </c>
      <c r="S49" s="895">
        <f t="shared" si="1"/>
        <v>1</v>
      </c>
      <c r="T49" s="956">
        <f t="shared" si="2"/>
        <v>1.04</v>
      </c>
      <c r="U49" s="963">
        <v>12</v>
      </c>
      <c r="V49" s="904">
        <v>9</v>
      </c>
      <c r="W49" s="904">
        <v>-3</v>
      </c>
      <c r="X49" s="961">
        <v>0.75</v>
      </c>
      <c r="Y49" s="959"/>
    </row>
    <row r="50" spans="1:25" ht="14.45" customHeight="1" x14ac:dyDescent="0.2">
      <c r="A50" s="923" t="s">
        <v>5501</v>
      </c>
      <c r="B50" s="896">
        <v>3</v>
      </c>
      <c r="C50" s="897">
        <v>1.26</v>
      </c>
      <c r="D50" s="898">
        <v>4.7</v>
      </c>
      <c r="E50" s="907"/>
      <c r="F50" s="887"/>
      <c r="G50" s="888"/>
      <c r="H50" s="893">
        <v>1</v>
      </c>
      <c r="I50" s="887">
        <v>0.49</v>
      </c>
      <c r="J50" s="901">
        <v>11</v>
      </c>
      <c r="K50" s="892">
        <v>0.42</v>
      </c>
      <c r="L50" s="893">
        <v>2</v>
      </c>
      <c r="M50" s="893">
        <v>18</v>
      </c>
      <c r="N50" s="894">
        <v>6</v>
      </c>
      <c r="O50" s="893" t="s">
        <v>5413</v>
      </c>
      <c r="P50" s="908" t="s">
        <v>5502</v>
      </c>
      <c r="Q50" s="895">
        <f t="shared" si="0"/>
        <v>-2</v>
      </c>
      <c r="R50" s="956">
        <f t="shared" si="0"/>
        <v>-0.77</v>
      </c>
      <c r="S50" s="895">
        <f t="shared" si="1"/>
        <v>1</v>
      </c>
      <c r="T50" s="956">
        <f t="shared" si="2"/>
        <v>0.49</v>
      </c>
      <c r="U50" s="963">
        <v>6</v>
      </c>
      <c r="V50" s="904">
        <v>11</v>
      </c>
      <c r="W50" s="904">
        <v>5</v>
      </c>
      <c r="X50" s="961">
        <v>1.8333333333333333</v>
      </c>
      <c r="Y50" s="959">
        <v>5</v>
      </c>
    </row>
    <row r="51" spans="1:25" ht="14.45" customHeight="1" x14ac:dyDescent="0.2">
      <c r="A51" s="924" t="s">
        <v>5503</v>
      </c>
      <c r="B51" s="921"/>
      <c r="C51" s="922"/>
      <c r="D51" s="902"/>
      <c r="E51" s="912">
        <v>2</v>
      </c>
      <c r="F51" s="913">
        <v>1.02</v>
      </c>
      <c r="G51" s="899">
        <v>11.5</v>
      </c>
      <c r="H51" s="917"/>
      <c r="I51" s="913"/>
      <c r="J51" s="899"/>
      <c r="K51" s="916">
        <v>0.54</v>
      </c>
      <c r="L51" s="917">
        <v>3</v>
      </c>
      <c r="M51" s="917">
        <v>24</v>
      </c>
      <c r="N51" s="918">
        <v>8</v>
      </c>
      <c r="O51" s="917" t="s">
        <v>5413</v>
      </c>
      <c r="P51" s="919" t="s">
        <v>5504</v>
      </c>
      <c r="Q51" s="920">
        <f t="shared" si="0"/>
        <v>0</v>
      </c>
      <c r="R51" s="957">
        <f t="shared" si="0"/>
        <v>0</v>
      </c>
      <c r="S51" s="920">
        <f t="shared" si="1"/>
        <v>-2</v>
      </c>
      <c r="T51" s="957">
        <f t="shared" si="2"/>
        <v>-1.02</v>
      </c>
      <c r="U51" s="964" t="s">
        <v>329</v>
      </c>
      <c r="V51" s="910" t="s">
        <v>329</v>
      </c>
      <c r="W51" s="910" t="s">
        <v>329</v>
      </c>
      <c r="X51" s="962" t="s">
        <v>329</v>
      </c>
      <c r="Y51" s="960"/>
    </row>
    <row r="52" spans="1:25" ht="14.45" customHeight="1" x14ac:dyDescent="0.2">
      <c r="A52" s="924" t="s">
        <v>5505</v>
      </c>
      <c r="B52" s="921">
        <v>1</v>
      </c>
      <c r="C52" s="922">
        <v>0.62</v>
      </c>
      <c r="D52" s="902">
        <v>10</v>
      </c>
      <c r="E52" s="912"/>
      <c r="F52" s="913"/>
      <c r="G52" s="899"/>
      <c r="H52" s="917"/>
      <c r="I52" s="913"/>
      <c r="J52" s="899"/>
      <c r="K52" s="916">
        <v>0.62</v>
      </c>
      <c r="L52" s="917">
        <v>2</v>
      </c>
      <c r="M52" s="917">
        <v>21</v>
      </c>
      <c r="N52" s="918">
        <v>7</v>
      </c>
      <c r="O52" s="917" t="s">
        <v>5413</v>
      </c>
      <c r="P52" s="919" t="s">
        <v>5506</v>
      </c>
      <c r="Q52" s="920">
        <f t="shared" si="0"/>
        <v>-1</v>
      </c>
      <c r="R52" s="957">
        <f t="shared" si="0"/>
        <v>-0.62</v>
      </c>
      <c r="S52" s="920">
        <f t="shared" si="1"/>
        <v>0</v>
      </c>
      <c r="T52" s="957">
        <f t="shared" si="2"/>
        <v>0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5507</v>
      </c>
      <c r="B53" s="904">
        <v>2</v>
      </c>
      <c r="C53" s="905">
        <v>0.71</v>
      </c>
      <c r="D53" s="906">
        <v>2.5</v>
      </c>
      <c r="E53" s="889">
        <v>10</v>
      </c>
      <c r="F53" s="890">
        <v>3.56</v>
      </c>
      <c r="G53" s="891">
        <v>2.9</v>
      </c>
      <c r="H53" s="893">
        <v>3</v>
      </c>
      <c r="I53" s="887">
        <v>1.07</v>
      </c>
      <c r="J53" s="888">
        <v>2.2999999999999998</v>
      </c>
      <c r="K53" s="892">
        <v>0.36</v>
      </c>
      <c r="L53" s="893">
        <v>2</v>
      </c>
      <c r="M53" s="893">
        <v>15</v>
      </c>
      <c r="N53" s="894">
        <v>5</v>
      </c>
      <c r="O53" s="893" t="s">
        <v>5413</v>
      </c>
      <c r="P53" s="908" t="s">
        <v>5508</v>
      </c>
      <c r="Q53" s="895">
        <f t="shared" si="0"/>
        <v>1</v>
      </c>
      <c r="R53" s="956">
        <f t="shared" si="0"/>
        <v>0.3600000000000001</v>
      </c>
      <c r="S53" s="895">
        <f t="shared" si="1"/>
        <v>-7</v>
      </c>
      <c r="T53" s="956">
        <f t="shared" si="2"/>
        <v>-2.4900000000000002</v>
      </c>
      <c r="U53" s="963">
        <v>15</v>
      </c>
      <c r="V53" s="904">
        <v>6.8999999999999995</v>
      </c>
      <c r="W53" s="904">
        <v>-8.1000000000000014</v>
      </c>
      <c r="X53" s="961">
        <v>0.45999999999999996</v>
      </c>
      <c r="Y53" s="959"/>
    </row>
    <row r="54" spans="1:25" ht="14.45" customHeight="1" x14ac:dyDescent="0.2">
      <c r="A54" s="924" t="s">
        <v>5509</v>
      </c>
      <c r="B54" s="910">
        <v>1</v>
      </c>
      <c r="C54" s="911">
        <v>0.48</v>
      </c>
      <c r="D54" s="909">
        <v>2</v>
      </c>
      <c r="E54" s="914">
        <v>2</v>
      </c>
      <c r="F54" s="915">
        <v>0.95</v>
      </c>
      <c r="G54" s="900">
        <v>6</v>
      </c>
      <c r="H54" s="917"/>
      <c r="I54" s="913"/>
      <c r="J54" s="899"/>
      <c r="K54" s="916">
        <v>0.48</v>
      </c>
      <c r="L54" s="917">
        <v>2</v>
      </c>
      <c r="M54" s="917">
        <v>21</v>
      </c>
      <c r="N54" s="918">
        <v>7</v>
      </c>
      <c r="O54" s="917" t="s">
        <v>5413</v>
      </c>
      <c r="P54" s="919" t="s">
        <v>5510</v>
      </c>
      <c r="Q54" s="920">
        <f t="shared" si="0"/>
        <v>-1</v>
      </c>
      <c r="R54" s="957">
        <f t="shared" si="0"/>
        <v>-0.48</v>
      </c>
      <c r="S54" s="920">
        <f t="shared" si="1"/>
        <v>-2</v>
      </c>
      <c r="T54" s="957">
        <f t="shared" si="2"/>
        <v>-0.95</v>
      </c>
      <c r="U54" s="964" t="s">
        <v>329</v>
      </c>
      <c r="V54" s="910" t="s">
        <v>329</v>
      </c>
      <c r="W54" s="910" t="s">
        <v>329</v>
      </c>
      <c r="X54" s="962" t="s">
        <v>329</v>
      </c>
      <c r="Y54" s="960"/>
    </row>
    <row r="55" spans="1:25" ht="14.45" customHeight="1" x14ac:dyDescent="0.2">
      <c r="A55" s="923" t="s">
        <v>5511</v>
      </c>
      <c r="B55" s="896">
        <v>6</v>
      </c>
      <c r="C55" s="897">
        <v>2.34</v>
      </c>
      <c r="D55" s="898">
        <v>2.8</v>
      </c>
      <c r="E55" s="907">
        <v>4</v>
      </c>
      <c r="F55" s="887">
        <v>1.56</v>
      </c>
      <c r="G55" s="888">
        <v>2.8</v>
      </c>
      <c r="H55" s="893">
        <v>4</v>
      </c>
      <c r="I55" s="887">
        <v>1.37</v>
      </c>
      <c r="J55" s="888">
        <v>1.8</v>
      </c>
      <c r="K55" s="892">
        <v>0.39</v>
      </c>
      <c r="L55" s="893">
        <v>2</v>
      </c>
      <c r="M55" s="893">
        <v>15</v>
      </c>
      <c r="N55" s="894">
        <v>5</v>
      </c>
      <c r="O55" s="893" t="s">
        <v>5413</v>
      </c>
      <c r="P55" s="908" t="s">
        <v>5512</v>
      </c>
      <c r="Q55" s="895">
        <f t="shared" si="0"/>
        <v>-2</v>
      </c>
      <c r="R55" s="956">
        <f t="shared" si="0"/>
        <v>-0.96999999999999975</v>
      </c>
      <c r="S55" s="895">
        <f t="shared" si="1"/>
        <v>0</v>
      </c>
      <c r="T55" s="956">
        <f t="shared" si="2"/>
        <v>-0.18999999999999995</v>
      </c>
      <c r="U55" s="963">
        <v>20</v>
      </c>
      <c r="V55" s="904">
        <v>7.2</v>
      </c>
      <c r="W55" s="904">
        <v>-12.8</v>
      </c>
      <c r="X55" s="961">
        <v>0.36</v>
      </c>
      <c r="Y55" s="959"/>
    </row>
    <row r="56" spans="1:25" ht="14.45" customHeight="1" x14ac:dyDescent="0.2">
      <c r="A56" s="924" t="s">
        <v>5513</v>
      </c>
      <c r="B56" s="921">
        <v>1</v>
      </c>
      <c r="C56" s="922">
        <v>0.53</v>
      </c>
      <c r="D56" s="902">
        <v>2</v>
      </c>
      <c r="E56" s="912">
        <v>1</v>
      </c>
      <c r="F56" s="913">
        <v>0.53</v>
      </c>
      <c r="G56" s="899">
        <v>7</v>
      </c>
      <c r="H56" s="917"/>
      <c r="I56" s="913"/>
      <c r="J56" s="899"/>
      <c r="K56" s="916">
        <v>0.53</v>
      </c>
      <c r="L56" s="917">
        <v>2</v>
      </c>
      <c r="M56" s="917">
        <v>21</v>
      </c>
      <c r="N56" s="918">
        <v>7</v>
      </c>
      <c r="O56" s="917" t="s">
        <v>5413</v>
      </c>
      <c r="P56" s="919" t="s">
        <v>5514</v>
      </c>
      <c r="Q56" s="920">
        <f t="shared" si="0"/>
        <v>-1</v>
      </c>
      <c r="R56" s="957">
        <f t="shared" si="0"/>
        <v>-0.53</v>
      </c>
      <c r="S56" s="920">
        <f t="shared" si="1"/>
        <v>-1</v>
      </c>
      <c r="T56" s="957">
        <f t="shared" si="2"/>
        <v>-0.53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5515</v>
      </c>
      <c r="B57" s="904">
        <v>7</v>
      </c>
      <c r="C57" s="905">
        <v>2.56</v>
      </c>
      <c r="D57" s="906">
        <v>2</v>
      </c>
      <c r="E57" s="889">
        <v>7</v>
      </c>
      <c r="F57" s="890">
        <v>2.56</v>
      </c>
      <c r="G57" s="891">
        <v>2.2999999999999998</v>
      </c>
      <c r="H57" s="893">
        <v>5</v>
      </c>
      <c r="I57" s="887">
        <v>1.85</v>
      </c>
      <c r="J57" s="888">
        <v>4</v>
      </c>
      <c r="K57" s="892">
        <v>0.37</v>
      </c>
      <c r="L57" s="893">
        <v>1</v>
      </c>
      <c r="M57" s="893">
        <v>12</v>
      </c>
      <c r="N57" s="894">
        <v>4</v>
      </c>
      <c r="O57" s="893" t="s">
        <v>5413</v>
      </c>
      <c r="P57" s="908" t="s">
        <v>5516</v>
      </c>
      <c r="Q57" s="895">
        <f t="shared" si="0"/>
        <v>-2</v>
      </c>
      <c r="R57" s="956">
        <f t="shared" si="0"/>
        <v>-0.71</v>
      </c>
      <c r="S57" s="895">
        <f t="shared" si="1"/>
        <v>-2</v>
      </c>
      <c r="T57" s="956">
        <f t="shared" si="2"/>
        <v>-0.71</v>
      </c>
      <c r="U57" s="963">
        <v>20</v>
      </c>
      <c r="V57" s="904">
        <v>20</v>
      </c>
      <c r="W57" s="904">
        <v>0</v>
      </c>
      <c r="X57" s="961">
        <v>1</v>
      </c>
      <c r="Y57" s="959">
        <v>5</v>
      </c>
    </row>
    <row r="58" spans="1:25" ht="14.45" customHeight="1" x14ac:dyDescent="0.2">
      <c r="A58" s="924" t="s">
        <v>5517</v>
      </c>
      <c r="B58" s="910">
        <v>1</v>
      </c>
      <c r="C58" s="911">
        <v>0.56000000000000005</v>
      </c>
      <c r="D58" s="909">
        <v>6</v>
      </c>
      <c r="E58" s="914">
        <v>2</v>
      </c>
      <c r="F58" s="915">
        <v>1.1200000000000001</v>
      </c>
      <c r="G58" s="900">
        <v>2</v>
      </c>
      <c r="H58" s="917">
        <v>1</v>
      </c>
      <c r="I58" s="913">
        <v>0.56000000000000005</v>
      </c>
      <c r="J58" s="899">
        <v>2</v>
      </c>
      <c r="K58" s="916">
        <v>0.56000000000000005</v>
      </c>
      <c r="L58" s="917">
        <v>2</v>
      </c>
      <c r="M58" s="917">
        <v>18</v>
      </c>
      <c r="N58" s="918">
        <v>6</v>
      </c>
      <c r="O58" s="917" t="s">
        <v>5413</v>
      </c>
      <c r="P58" s="919" t="s">
        <v>5518</v>
      </c>
      <c r="Q58" s="920">
        <f t="shared" si="0"/>
        <v>0</v>
      </c>
      <c r="R58" s="957">
        <f t="shared" si="0"/>
        <v>0</v>
      </c>
      <c r="S58" s="920">
        <f t="shared" si="1"/>
        <v>-1</v>
      </c>
      <c r="T58" s="957">
        <f t="shared" si="2"/>
        <v>-0.56000000000000005</v>
      </c>
      <c r="U58" s="964">
        <v>6</v>
      </c>
      <c r="V58" s="910">
        <v>2</v>
      </c>
      <c r="W58" s="910">
        <v>-4</v>
      </c>
      <c r="X58" s="962">
        <v>0.33333333333333331</v>
      </c>
      <c r="Y58" s="960"/>
    </row>
    <row r="59" spans="1:25" ht="14.45" customHeight="1" x14ac:dyDescent="0.2">
      <c r="A59" s="923" t="s">
        <v>5519</v>
      </c>
      <c r="B59" s="896">
        <v>1</v>
      </c>
      <c r="C59" s="897">
        <v>0.56000000000000005</v>
      </c>
      <c r="D59" s="898">
        <v>3</v>
      </c>
      <c r="E59" s="907"/>
      <c r="F59" s="887"/>
      <c r="G59" s="888"/>
      <c r="H59" s="893"/>
      <c r="I59" s="887"/>
      <c r="J59" s="888"/>
      <c r="K59" s="892">
        <v>0.56000000000000005</v>
      </c>
      <c r="L59" s="893">
        <v>2</v>
      </c>
      <c r="M59" s="893">
        <v>18</v>
      </c>
      <c r="N59" s="894">
        <v>6</v>
      </c>
      <c r="O59" s="893" t="s">
        <v>5413</v>
      </c>
      <c r="P59" s="908" t="s">
        <v>5520</v>
      </c>
      <c r="Q59" s="895">
        <f t="shared" si="0"/>
        <v>-1</v>
      </c>
      <c r="R59" s="956">
        <f t="shared" si="0"/>
        <v>-0.56000000000000005</v>
      </c>
      <c r="S59" s="895">
        <f t="shared" si="1"/>
        <v>0</v>
      </c>
      <c r="T59" s="956">
        <f t="shared" si="2"/>
        <v>0</v>
      </c>
      <c r="U59" s="963" t="s">
        <v>329</v>
      </c>
      <c r="V59" s="904" t="s">
        <v>329</v>
      </c>
      <c r="W59" s="904" t="s">
        <v>329</v>
      </c>
      <c r="X59" s="961" t="s">
        <v>329</v>
      </c>
      <c r="Y59" s="959"/>
    </row>
    <row r="60" spans="1:25" ht="14.45" customHeight="1" x14ac:dyDescent="0.2">
      <c r="A60" s="923" t="s">
        <v>5521</v>
      </c>
      <c r="B60" s="904">
        <v>1</v>
      </c>
      <c r="C60" s="905">
        <v>0.32</v>
      </c>
      <c r="D60" s="906">
        <v>3</v>
      </c>
      <c r="E60" s="907"/>
      <c r="F60" s="887"/>
      <c r="G60" s="888"/>
      <c r="H60" s="889"/>
      <c r="I60" s="890"/>
      <c r="J60" s="891"/>
      <c r="K60" s="892">
        <v>0.32</v>
      </c>
      <c r="L60" s="893">
        <v>1</v>
      </c>
      <c r="M60" s="893">
        <v>12</v>
      </c>
      <c r="N60" s="894">
        <v>4</v>
      </c>
      <c r="O60" s="893" t="s">
        <v>5413</v>
      </c>
      <c r="P60" s="908" t="s">
        <v>5522</v>
      </c>
      <c r="Q60" s="895">
        <f t="shared" si="0"/>
        <v>-1</v>
      </c>
      <c r="R60" s="956">
        <f t="shared" si="0"/>
        <v>-0.32</v>
      </c>
      <c r="S60" s="895">
        <f t="shared" si="1"/>
        <v>0</v>
      </c>
      <c r="T60" s="956">
        <f t="shared" si="2"/>
        <v>0</v>
      </c>
      <c r="U60" s="963" t="s">
        <v>329</v>
      </c>
      <c r="V60" s="904" t="s">
        <v>329</v>
      </c>
      <c r="W60" s="904" t="s">
        <v>329</v>
      </c>
      <c r="X60" s="961" t="s">
        <v>329</v>
      </c>
      <c r="Y60" s="959"/>
    </row>
    <row r="61" spans="1:25" ht="14.45" customHeight="1" x14ac:dyDescent="0.2">
      <c r="A61" s="924" t="s">
        <v>5523</v>
      </c>
      <c r="B61" s="910"/>
      <c r="C61" s="911"/>
      <c r="D61" s="909"/>
      <c r="E61" s="912">
        <v>2</v>
      </c>
      <c r="F61" s="913">
        <v>0.95</v>
      </c>
      <c r="G61" s="899">
        <v>7</v>
      </c>
      <c r="H61" s="914">
        <v>2</v>
      </c>
      <c r="I61" s="915">
        <v>0.94</v>
      </c>
      <c r="J61" s="903">
        <v>8</v>
      </c>
      <c r="K61" s="916">
        <v>0.45</v>
      </c>
      <c r="L61" s="917">
        <v>2</v>
      </c>
      <c r="M61" s="917">
        <v>18</v>
      </c>
      <c r="N61" s="918">
        <v>6</v>
      </c>
      <c r="O61" s="917" t="s">
        <v>5413</v>
      </c>
      <c r="P61" s="919" t="s">
        <v>5524</v>
      </c>
      <c r="Q61" s="920">
        <f t="shared" si="0"/>
        <v>2</v>
      </c>
      <c r="R61" s="957">
        <f t="shared" si="0"/>
        <v>0.94</v>
      </c>
      <c r="S61" s="920">
        <f t="shared" si="1"/>
        <v>0</v>
      </c>
      <c r="T61" s="957">
        <f t="shared" si="2"/>
        <v>-1.0000000000000009E-2</v>
      </c>
      <c r="U61" s="964">
        <v>12</v>
      </c>
      <c r="V61" s="910">
        <v>16</v>
      </c>
      <c r="W61" s="910">
        <v>4</v>
      </c>
      <c r="X61" s="962">
        <v>1.3333333333333333</v>
      </c>
      <c r="Y61" s="960">
        <v>4</v>
      </c>
    </row>
    <row r="62" spans="1:25" ht="14.45" customHeight="1" x14ac:dyDescent="0.2">
      <c r="A62" s="924" t="s">
        <v>5525</v>
      </c>
      <c r="B62" s="910"/>
      <c r="C62" s="911"/>
      <c r="D62" s="909"/>
      <c r="E62" s="912"/>
      <c r="F62" s="913"/>
      <c r="G62" s="899"/>
      <c r="H62" s="914">
        <v>1</v>
      </c>
      <c r="I62" s="915">
        <v>0.78</v>
      </c>
      <c r="J62" s="900">
        <v>4</v>
      </c>
      <c r="K62" s="916">
        <v>0.78</v>
      </c>
      <c r="L62" s="917">
        <v>3</v>
      </c>
      <c r="M62" s="917">
        <v>24</v>
      </c>
      <c r="N62" s="918">
        <v>8</v>
      </c>
      <c r="O62" s="917" t="s">
        <v>5413</v>
      </c>
      <c r="P62" s="919" t="s">
        <v>5526</v>
      </c>
      <c r="Q62" s="920">
        <f t="shared" si="0"/>
        <v>1</v>
      </c>
      <c r="R62" s="957">
        <f t="shared" si="0"/>
        <v>0.78</v>
      </c>
      <c r="S62" s="920">
        <f t="shared" si="1"/>
        <v>1</v>
      </c>
      <c r="T62" s="957">
        <f t="shared" si="2"/>
        <v>0.78</v>
      </c>
      <c r="U62" s="964">
        <v>8</v>
      </c>
      <c r="V62" s="910">
        <v>4</v>
      </c>
      <c r="W62" s="910">
        <v>-4</v>
      </c>
      <c r="X62" s="962">
        <v>0.5</v>
      </c>
      <c r="Y62" s="960"/>
    </row>
    <row r="63" spans="1:25" ht="14.45" customHeight="1" x14ac:dyDescent="0.2">
      <c r="A63" s="923" t="s">
        <v>5527</v>
      </c>
      <c r="B63" s="896">
        <v>1</v>
      </c>
      <c r="C63" s="897">
        <v>2.0499999999999998</v>
      </c>
      <c r="D63" s="898">
        <v>5</v>
      </c>
      <c r="E63" s="907"/>
      <c r="F63" s="887"/>
      <c r="G63" s="888"/>
      <c r="H63" s="893"/>
      <c r="I63" s="887"/>
      <c r="J63" s="888"/>
      <c r="K63" s="892">
        <v>2.0499999999999998</v>
      </c>
      <c r="L63" s="893">
        <v>2</v>
      </c>
      <c r="M63" s="893">
        <v>15</v>
      </c>
      <c r="N63" s="894">
        <v>5</v>
      </c>
      <c r="O63" s="893" t="s">
        <v>5413</v>
      </c>
      <c r="P63" s="908" t="s">
        <v>5528</v>
      </c>
      <c r="Q63" s="895">
        <f t="shared" si="0"/>
        <v>-1</v>
      </c>
      <c r="R63" s="956">
        <f t="shared" si="0"/>
        <v>-2.0499999999999998</v>
      </c>
      <c r="S63" s="895">
        <f t="shared" si="1"/>
        <v>0</v>
      </c>
      <c r="T63" s="956">
        <f t="shared" si="2"/>
        <v>0</v>
      </c>
      <c r="U63" s="963" t="s">
        <v>329</v>
      </c>
      <c r="V63" s="904" t="s">
        <v>329</v>
      </c>
      <c r="W63" s="904" t="s">
        <v>329</v>
      </c>
      <c r="X63" s="961" t="s">
        <v>329</v>
      </c>
      <c r="Y63" s="959"/>
    </row>
    <row r="64" spans="1:25" ht="14.45" customHeight="1" x14ac:dyDescent="0.2">
      <c r="A64" s="923" t="s">
        <v>5529</v>
      </c>
      <c r="B64" s="896">
        <v>1</v>
      </c>
      <c r="C64" s="897">
        <v>0.67</v>
      </c>
      <c r="D64" s="898">
        <v>4</v>
      </c>
      <c r="E64" s="907"/>
      <c r="F64" s="887"/>
      <c r="G64" s="888"/>
      <c r="H64" s="893"/>
      <c r="I64" s="887"/>
      <c r="J64" s="888"/>
      <c r="K64" s="892">
        <v>0.66</v>
      </c>
      <c r="L64" s="893">
        <v>1</v>
      </c>
      <c r="M64" s="893">
        <v>12</v>
      </c>
      <c r="N64" s="894">
        <v>4</v>
      </c>
      <c r="O64" s="893" t="s">
        <v>5413</v>
      </c>
      <c r="P64" s="908" t="s">
        <v>5530</v>
      </c>
      <c r="Q64" s="895">
        <f t="shared" si="0"/>
        <v>-1</v>
      </c>
      <c r="R64" s="956">
        <f t="shared" si="0"/>
        <v>-0.67</v>
      </c>
      <c r="S64" s="895">
        <f t="shared" si="1"/>
        <v>0</v>
      </c>
      <c r="T64" s="956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5531</v>
      </c>
      <c r="B65" s="896">
        <v>1</v>
      </c>
      <c r="C65" s="897">
        <v>0.54</v>
      </c>
      <c r="D65" s="898">
        <v>3</v>
      </c>
      <c r="E65" s="907"/>
      <c r="F65" s="887"/>
      <c r="G65" s="888"/>
      <c r="H65" s="893"/>
      <c r="I65" s="887"/>
      <c r="J65" s="888"/>
      <c r="K65" s="892">
        <v>0.54</v>
      </c>
      <c r="L65" s="893">
        <v>1</v>
      </c>
      <c r="M65" s="893">
        <v>12</v>
      </c>
      <c r="N65" s="894">
        <v>4</v>
      </c>
      <c r="O65" s="893" t="s">
        <v>5413</v>
      </c>
      <c r="P65" s="908" t="s">
        <v>5532</v>
      </c>
      <c r="Q65" s="895">
        <f t="shared" si="0"/>
        <v>-1</v>
      </c>
      <c r="R65" s="956">
        <f t="shared" si="0"/>
        <v>-0.54</v>
      </c>
      <c r="S65" s="895">
        <f t="shared" si="1"/>
        <v>0</v>
      </c>
      <c r="T65" s="956">
        <f t="shared" si="2"/>
        <v>0</v>
      </c>
      <c r="U65" s="963" t="s">
        <v>329</v>
      </c>
      <c r="V65" s="904" t="s">
        <v>329</v>
      </c>
      <c r="W65" s="904" t="s">
        <v>329</v>
      </c>
      <c r="X65" s="961" t="s">
        <v>329</v>
      </c>
      <c r="Y65" s="959"/>
    </row>
    <row r="66" spans="1:25" ht="14.45" customHeight="1" x14ac:dyDescent="0.2">
      <c r="A66" s="924" t="s">
        <v>5533</v>
      </c>
      <c r="B66" s="921">
        <v>1</v>
      </c>
      <c r="C66" s="922">
        <v>0.8</v>
      </c>
      <c r="D66" s="902">
        <v>7</v>
      </c>
      <c r="E66" s="912"/>
      <c r="F66" s="913"/>
      <c r="G66" s="899"/>
      <c r="H66" s="917"/>
      <c r="I66" s="913"/>
      <c r="J66" s="899"/>
      <c r="K66" s="916">
        <v>0.8</v>
      </c>
      <c r="L66" s="917">
        <v>2</v>
      </c>
      <c r="M66" s="917">
        <v>21</v>
      </c>
      <c r="N66" s="918">
        <v>7</v>
      </c>
      <c r="O66" s="917" t="s">
        <v>5413</v>
      </c>
      <c r="P66" s="919" t="s">
        <v>5534</v>
      </c>
      <c r="Q66" s="920">
        <f t="shared" si="0"/>
        <v>-1</v>
      </c>
      <c r="R66" s="957">
        <f t="shared" si="0"/>
        <v>-0.8</v>
      </c>
      <c r="S66" s="920">
        <f t="shared" si="1"/>
        <v>0</v>
      </c>
      <c r="T66" s="957">
        <f t="shared" si="2"/>
        <v>0</v>
      </c>
      <c r="U66" s="964" t="s">
        <v>329</v>
      </c>
      <c r="V66" s="910" t="s">
        <v>329</v>
      </c>
      <c r="W66" s="910" t="s">
        <v>329</v>
      </c>
      <c r="X66" s="962" t="s">
        <v>329</v>
      </c>
      <c r="Y66" s="960"/>
    </row>
    <row r="67" spans="1:25" ht="14.45" customHeight="1" x14ac:dyDescent="0.2">
      <c r="A67" s="923" t="s">
        <v>5535</v>
      </c>
      <c r="B67" s="904"/>
      <c r="C67" s="905"/>
      <c r="D67" s="906"/>
      <c r="E67" s="907"/>
      <c r="F67" s="887"/>
      <c r="G67" s="888"/>
      <c r="H67" s="889">
        <v>1</v>
      </c>
      <c r="I67" s="890">
        <v>0.32</v>
      </c>
      <c r="J67" s="891">
        <v>2</v>
      </c>
      <c r="K67" s="892">
        <v>0.32</v>
      </c>
      <c r="L67" s="893">
        <v>1</v>
      </c>
      <c r="M67" s="893">
        <v>9</v>
      </c>
      <c r="N67" s="894">
        <v>3</v>
      </c>
      <c r="O67" s="893" t="s">
        <v>5413</v>
      </c>
      <c r="P67" s="908" t="s">
        <v>5536</v>
      </c>
      <c r="Q67" s="895">
        <f t="shared" si="0"/>
        <v>1</v>
      </c>
      <c r="R67" s="956">
        <f t="shared" si="0"/>
        <v>0.32</v>
      </c>
      <c r="S67" s="895">
        <f t="shared" si="1"/>
        <v>1</v>
      </c>
      <c r="T67" s="956">
        <f t="shared" si="2"/>
        <v>0.32</v>
      </c>
      <c r="U67" s="963">
        <v>3</v>
      </c>
      <c r="V67" s="904">
        <v>2</v>
      </c>
      <c r="W67" s="904">
        <v>-1</v>
      </c>
      <c r="X67" s="961">
        <v>0.66666666666666663</v>
      </c>
      <c r="Y67" s="959"/>
    </row>
    <row r="68" spans="1:25" ht="14.45" customHeight="1" x14ac:dyDescent="0.2">
      <c r="A68" s="923" t="s">
        <v>5537</v>
      </c>
      <c r="B68" s="904"/>
      <c r="C68" s="905"/>
      <c r="D68" s="906"/>
      <c r="E68" s="889">
        <v>1</v>
      </c>
      <c r="F68" s="890">
        <v>0.46</v>
      </c>
      <c r="G68" s="891">
        <v>3</v>
      </c>
      <c r="H68" s="893"/>
      <c r="I68" s="887"/>
      <c r="J68" s="888"/>
      <c r="K68" s="892">
        <v>0.46</v>
      </c>
      <c r="L68" s="893">
        <v>2</v>
      </c>
      <c r="M68" s="893">
        <v>18</v>
      </c>
      <c r="N68" s="894">
        <v>6</v>
      </c>
      <c r="O68" s="893" t="s">
        <v>5413</v>
      </c>
      <c r="P68" s="908" t="s">
        <v>5538</v>
      </c>
      <c r="Q68" s="895">
        <f t="shared" si="0"/>
        <v>0</v>
      </c>
      <c r="R68" s="956">
        <f t="shared" si="0"/>
        <v>0</v>
      </c>
      <c r="S68" s="895">
        <f t="shared" si="1"/>
        <v>-1</v>
      </c>
      <c r="T68" s="956">
        <f t="shared" si="2"/>
        <v>-0.46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3" t="s">
        <v>5539</v>
      </c>
      <c r="B69" s="904"/>
      <c r="C69" s="905"/>
      <c r="D69" s="906"/>
      <c r="E69" s="907"/>
      <c r="F69" s="887"/>
      <c r="G69" s="888"/>
      <c r="H69" s="889">
        <v>1</v>
      </c>
      <c r="I69" s="890">
        <v>3.22</v>
      </c>
      <c r="J69" s="901">
        <v>20</v>
      </c>
      <c r="K69" s="892">
        <v>1.83</v>
      </c>
      <c r="L69" s="893">
        <v>3</v>
      </c>
      <c r="M69" s="893">
        <v>30</v>
      </c>
      <c r="N69" s="894">
        <v>10</v>
      </c>
      <c r="O69" s="893" t="s">
        <v>5413</v>
      </c>
      <c r="P69" s="908" t="s">
        <v>5540</v>
      </c>
      <c r="Q69" s="895">
        <f t="shared" si="0"/>
        <v>1</v>
      </c>
      <c r="R69" s="956">
        <f t="shared" si="0"/>
        <v>3.22</v>
      </c>
      <c r="S69" s="895">
        <f t="shared" si="1"/>
        <v>1</v>
      </c>
      <c r="T69" s="956">
        <f t="shared" si="2"/>
        <v>3.22</v>
      </c>
      <c r="U69" s="963">
        <v>10</v>
      </c>
      <c r="V69" s="904">
        <v>20</v>
      </c>
      <c r="W69" s="904">
        <v>10</v>
      </c>
      <c r="X69" s="961">
        <v>2</v>
      </c>
      <c r="Y69" s="959">
        <v>10</v>
      </c>
    </row>
    <row r="70" spans="1:25" ht="14.45" customHeight="1" x14ac:dyDescent="0.2">
      <c r="A70" s="923" t="s">
        <v>5541</v>
      </c>
      <c r="B70" s="896">
        <v>1</v>
      </c>
      <c r="C70" s="897">
        <v>1.54</v>
      </c>
      <c r="D70" s="898">
        <v>16</v>
      </c>
      <c r="E70" s="907">
        <v>1</v>
      </c>
      <c r="F70" s="887">
        <v>1.43</v>
      </c>
      <c r="G70" s="888">
        <v>7</v>
      </c>
      <c r="H70" s="893"/>
      <c r="I70" s="887"/>
      <c r="J70" s="888"/>
      <c r="K70" s="892">
        <v>1.43</v>
      </c>
      <c r="L70" s="893">
        <v>4</v>
      </c>
      <c r="M70" s="893">
        <v>36</v>
      </c>
      <c r="N70" s="894">
        <v>12</v>
      </c>
      <c r="O70" s="893" t="s">
        <v>5413</v>
      </c>
      <c r="P70" s="908" t="s">
        <v>5542</v>
      </c>
      <c r="Q70" s="895">
        <f t="shared" ref="Q70:R77" si="3">H70-B70</f>
        <v>-1</v>
      </c>
      <c r="R70" s="956">
        <f t="shared" si="3"/>
        <v>-1.54</v>
      </c>
      <c r="S70" s="895">
        <f t="shared" ref="S70:S77" si="4">H70-E70</f>
        <v>-1</v>
      </c>
      <c r="T70" s="956">
        <f t="shared" ref="T70:T77" si="5">I70-F70</f>
        <v>-1.43</v>
      </c>
      <c r="U70" s="963" t="s">
        <v>329</v>
      </c>
      <c r="V70" s="904" t="s">
        <v>329</v>
      </c>
      <c r="W70" s="904" t="s">
        <v>329</v>
      </c>
      <c r="X70" s="961" t="s">
        <v>329</v>
      </c>
      <c r="Y70" s="959"/>
    </row>
    <row r="71" spans="1:25" ht="14.45" customHeight="1" x14ac:dyDescent="0.2">
      <c r="A71" s="924" t="s">
        <v>5543</v>
      </c>
      <c r="B71" s="921">
        <v>1</v>
      </c>
      <c r="C71" s="922">
        <v>2.23</v>
      </c>
      <c r="D71" s="902">
        <v>29</v>
      </c>
      <c r="E71" s="912">
        <v>2</v>
      </c>
      <c r="F71" s="913">
        <v>4.1900000000000004</v>
      </c>
      <c r="G71" s="899">
        <v>16</v>
      </c>
      <c r="H71" s="917"/>
      <c r="I71" s="913"/>
      <c r="J71" s="899"/>
      <c r="K71" s="916">
        <v>1.81</v>
      </c>
      <c r="L71" s="917">
        <v>5</v>
      </c>
      <c r="M71" s="917">
        <v>45</v>
      </c>
      <c r="N71" s="918">
        <v>15</v>
      </c>
      <c r="O71" s="917" t="s">
        <v>5413</v>
      </c>
      <c r="P71" s="919" t="s">
        <v>5544</v>
      </c>
      <c r="Q71" s="920">
        <f t="shared" si="3"/>
        <v>-1</v>
      </c>
      <c r="R71" s="957">
        <f t="shared" si="3"/>
        <v>-2.23</v>
      </c>
      <c r="S71" s="920">
        <f t="shared" si="4"/>
        <v>-2</v>
      </c>
      <c r="T71" s="957">
        <f t="shared" si="5"/>
        <v>-4.1900000000000004</v>
      </c>
      <c r="U71" s="964" t="s">
        <v>329</v>
      </c>
      <c r="V71" s="910" t="s">
        <v>329</v>
      </c>
      <c r="W71" s="910" t="s">
        <v>329</v>
      </c>
      <c r="X71" s="962" t="s">
        <v>329</v>
      </c>
      <c r="Y71" s="960"/>
    </row>
    <row r="72" spans="1:25" ht="14.45" customHeight="1" x14ac:dyDescent="0.2">
      <c r="A72" s="924" t="s">
        <v>5545</v>
      </c>
      <c r="B72" s="921">
        <v>3</v>
      </c>
      <c r="C72" s="922">
        <v>11.38</v>
      </c>
      <c r="D72" s="902">
        <v>24.7</v>
      </c>
      <c r="E72" s="912"/>
      <c r="F72" s="913"/>
      <c r="G72" s="899"/>
      <c r="H72" s="917">
        <v>1</v>
      </c>
      <c r="I72" s="913">
        <v>4.07</v>
      </c>
      <c r="J72" s="899">
        <v>13</v>
      </c>
      <c r="K72" s="916">
        <v>3.72</v>
      </c>
      <c r="L72" s="917">
        <v>8</v>
      </c>
      <c r="M72" s="917">
        <v>69</v>
      </c>
      <c r="N72" s="918">
        <v>23</v>
      </c>
      <c r="O72" s="917" t="s">
        <v>5413</v>
      </c>
      <c r="P72" s="919" t="s">
        <v>5546</v>
      </c>
      <c r="Q72" s="920">
        <f t="shared" si="3"/>
        <v>-2</v>
      </c>
      <c r="R72" s="957">
        <f t="shared" si="3"/>
        <v>-7.3100000000000005</v>
      </c>
      <c r="S72" s="920">
        <f t="shared" si="4"/>
        <v>1</v>
      </c>
      <c r="T72" s="957">
        <f t="shared" si="5"/>
        <v>4.07</v>
      </c>
      <c r="U72" s="964">
        <v>23</v>
      </c>
      <c r="V72" s="910">
        <v>13</v>
      </c>
      <c r="W72" s="910">
        <v>-10</v>
      </c>
      <c r="X72" s="962">
        <v>0.56521739130434778</v>
      </c>
      <c r="Y72" s="960"/>
    </row>
    <row r="73" spans="1:25" ht="14.45" customHeight="1" x14ac:dyDescent="0.2">
      <c r="A73" s="923" t="s">
        <v>5547</v>
      </c>
      <c r="B73" s="904"/>
      <c r="C73" s="905"/>
      <c r="D73" s="906"/>
      <c r="E73" s="889">
        <v>1</v>
      </c>
      <c r="F73" s="890">
        <v>0.6</v>
      </c>
      <c r="G73" s="891">
        <v>6</v>
      </c>
      <c r="H73" s="893"/>
      <c r="I73" s="887"/>
      <c r="J73" s="888"/>
      <c r="K73" s="892">
        <v>0.6</v>
      </c>
      <c r="L73" s="893">
        <v>2</v>
      </c>
      <c r="M73" s="893">
        <v>18</v>
      </c>
      <c r="N73" s="894">
        <v>6</v>
      </c>
      <c r="O73" s="893" t="s">
        <v>5413</v>
      </c>
      <c r="P73" s="908" t="s">
        <v>5548</v>
      </c>
      <c r="Q73" s="895">
        <f t="shared" si="3"/>
        <v>0</v>
      </c>
      <c r="R73" s="956">
        <f t="shared" si="3"/>
        <v>0</v>
      </c>
      <c r="S73" s="895">
        <f t="shared" si="4"/>
        <v>-1</v>
      </c>
      <c r="T73" s="956">
        <f t="shared" si="5"/>
        <v>-0.6</v>
      </c>
      <c r="U73" s="963" t="s">
        <v>329</v>
      </c>
      <c r="V73" s="904" t="s">
        <v>329</v>
      </c>
      <c r="W73" s="904" t="s">
        <v>329</v>
      </c>
      <c r="X73" s="961" t="s">
        <v>329</v>
      </c>
      <c r="Y73" s="959"/>
    </row>
    <row r="74" spans="1:25" ht="14.45" customHeight="1" x14ac:dyDescent="0.2">
      <c r="A74" s="923" t="s">
        <v>5549</v>
      </c>
      <c r="B74" s="896">
        <v>2</v>
      </c>
      <c r="C74" s="897">
        <v>3.61</v>
      </c>
      <c r="D74" s="898">
        <v>5.5</v>
      </c>
      <c r="E74" s="907">
        <v>1</v>
      </c>
      <c r="F74" s="887">
        <v>3.54</v>
      </c>
      <c r="G74" s="888">
        <v>15</v>
      </c>
      <c r="H74" s="893"/>
      <c r="I74" s="887"/>
      <c r="J74" s="888"/>
      <c r="K74" s="892">
        <v>1.28</v>
      </c>
      <c r="L74" s="893">
        <v>3</v>
      </c>
      <c r="M74" s="893">
        <v>24</v>
      </c>
      <c r="N74" s="894">
        <v>8</v>
      </c>
      <c r="O74" s="893" t="s">
        <v>5413</v>
      </c>
      <c r="P74" s="908" t="s">
        <v>5550</v>
      </c>
      <c r="Q74" s="895">
        <f t="shared" si="3"/>
        <v>-2</v>
      </c>
      <c r="R74" s="956">
        <f t="shared" si="3"/>
        <v>-3.61</v>
      </c>
      <c r="S74" s="895">
        <f t="shared" si="4"/>
        <v>-1</v>
      </c>
      <c r="T74" s="956">
        <f t="shared" si="5"/>
        <v>-3.54</v>
      </c>
      <c r="U74" s="963" t="s">
        <v>329</v>
      </c>
      <c r="V74" s="904" t="s">
        <v>329</v>
      </c>
      <c r="W74" s="904" t="s">
        <v>329</v>
      </c>
      <c r="X74" s="961" t="s">
        <v>329</v>
      </c>
      <c r="Y74" s="959"/>
    </row>
    <row r="75" spans="1:25" ht="14.45" customHeight="1" x14ac:dyDescent="0.2">
      <c r="A75" s="924" t="s">
        <v>5551</v>
      </c>
      <c r="B75" s="921"/>
      <c r="C75" s="922"/>
      <c r="D75" s="902"/>
      <c r="E75" s="912"/>
      <c r="F75" s="913"/>
      <c r="G75" s="899"/>
      <c r="H75" s="917">
        <v>1</v>
      </c>
      <c r="I75" s="913">
        <v>2.36</v>
      </c>
      <c r="J75" s="899">
        <v>5</v>
      </c>
      <c r="K75" s="916">
        <v>2.36</v>
      </c>
      <c r="L75" s="917">
        <v>4</v>
      </c>
      <c r="M75" s="917">
        <v>39</v>
      </c>
      <c r="N75" s="918">
        <v>13</v>
      </c>
      <c r="O75" s="917" t="s">
        <v>5413</v>
      </c>
      <c r="P75" s="919" t="s">
        <v>5552</v>
      </c>
      <c r="Q75" s="920">
        <f t="shared" si="3"/>
        <v>1</v>
      </c>
      <c r="R75" s="957">
        <f t="shared" si="3"/>
        <v>2.36</v>
      </c>
      <c r="S75" s="920">
        <f t="shared" si="4"/>
        <v>1</v>
      </c>
      <c r="T75" s="957">
        <f t="shared" si="5"/>
        <v>2.36</v>
      </c>
      <c r="U75" s="964">
        <v>13</v>
      </c>
      <c r="V75" s="910">
        <v>5</v>
      </c>
      <c r="W75" s="910">
        <v>-8</v>
      </c>
      <c r="X75" s="962">
        <v>0.38461538461538464</v>
      </c>
      <c r="Y75" s="960"/>
    </row>
    <row r="76" spans="1:25" ht="14.45" customHeight="1" x14ac:dyDescent="0.2">
      <c r="A76" s="923" t="s">
        <v>5553</v>
      </c>
      <c r="B76" s="904"/>
      <c r="C76" s="905"/>
      <c r="D76" s="906"/>
      <c r="E76" s="907">
        <v>1</v>
      </c>
      <c r="F76" s="887">
        <v>0.64</v>
      </c>
      <c r="G76" s="888">
        <v>3</v>
      </c>
      <c r="H76" s="889">
        <v>1</v>
      </c>
      <c r="I76" s="890">
        <v>0.64</v>
      </c>
      <c r="J76" s="891">
        <v>4</v>
      </c>
      <c r="K76" s="892">
        <v>0.64</v>
      </c>
      <c r="L76" s="893">
        <v>2</v>
      </c>
      <c r="M76" s="893">
        <v>21</v>
      </c>
      <c r="N76" s="894">
        <v>7</v>
      </c>
      <c r="O76" s="893" t="s">
        <v>5413</v>
      </c>
      <c r="P76" s="908" t="s">
        <v>5554</v>
      </c>
      <c r="Q76" s="895">
        <f t="shared" si="3"/>
        <v>1</v>
      </c>
      <c r="R76" s="956">
        <f t="shared" si="3"/>
        <v>0.64</v>
      </c>
      <c r="S76" s="895">
        <f t="shared" si="4"/>
        <v>0</v>
      </c>
      <c r="T76" s="956">
        <f t="shared" si="5"/>
        <v>0</v>
      </c>
      <c r="U76" s="963">
        <v>7</v>
      </c>
      <c r="V76" s="904">
        <v>4</v>
      </c>
      <c r="W76" s="904">
        <v>-3</v>
      </c>
      <c r="X76" s="961">
        <v>0.5714285714285714</v>
      </c>
      <c r="Y76" s="959"/>
    </row>
    <row r="77" spans="1:25" ht="14.45" customHeight="1" thickBot="1" x14ac:dyDescent="0.25">
      <c r="A77" s="940" t="s">
        <v>5555</v>
      </c>
      <c r="B77" s="941">
        <v>1</v>
      </c>
      <c r="C77" s="942">
        <v>2.56</v>
      </c>
      <c r="D77" s="943">
        <v>2</v>
      </c>
      <c r="E77" s="944"/>
      <c r="F77" s="945"/>
      <c r="G77" s="946"/>
      <c r="H77" s="947">
        <v>1</v>
      </c>
      <c r="I77" s="948">
        <v>1</v>
      </c>
      <c r="J77" s="949">
        <v>9</v>
      </c>
      <c r="K77" s="950">
        <v>1</v>
      </c>
      <c r="L77" s="951">
        <v>2</v>
      </c>
      <c r="M77" s="951">
        <v>18</v>
      </c>
      <c r="N77" s="952">
        <v>6</v>
      </c>
      <c r="O77" s="951" t="s">
        <v>5413</v>
      </c>
      <c r="P77" s="953" t="s">
        <v>5556</v>
      </c>
      <c r="Q77" s="954">
        <f t="shared" si="3"/>
        <v>0</v>
      </c>
      <c r="R77" s="958">
        <f t="shared" si="3"/>
        <v>-1.56</v>
      </c>
      <c r="S77" s="954">
        <f t="shared" si="4"/>
        <v>1</v>
      </c>
      <c r="T77" s="958">
        <f t="shared" si="5"/>
        <v>1</v>
      </c>
      <c r="U77" s="968">
        <v>6</v>
      </c>
      <c r="V77" s="941">
        <v>9</v>
      </c>
      <c r="W77" s="941">
        <v>3</v>
      </c>
      <c r="X77" s="969">
        <v>1.5</v>
      </c>
      <c r="Y77" s="970">
        <v>3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 xr:uid="{20ADCA74-F40C-4061-8EB6-8C2E300D050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4388830.4399999995</v>
      </c>
      <c r="C3" s="344">
        <f t="shared" ref="C3:L3" si="0">SUBTOTAL(9,C6:C1048576)</f>
        <v>10.271485684148475</v>
      </c>
      <c r="D3" s="344">
        <f t="shared" si="0"/>
        <v>4469757.4399999995</v>
      </c>
      <c r="E3" s="344">
        <f t="shared" si="0"/>
        <v>8</v>
      </c>
      <c r="F3" s="344">
        <f t="shared" si="0"/>
        <v>3977957</v>
      </c>
      <c r="G3" s="347">
        <f>IF(D3&lt;&gt;0,F3/D3,"")</f>
        <v>0.88997155962002283</v>
      </c>
      <c r="H3" s="343">
        <f t="shared" si="0"/>
        <v>1181443.7899999998</v>
      </c>
      <c r="I3" s="344">
        <f t="shared" si="0"/>
        <v>7.9393819601879319</v>
      </c>
      <c r="J3" s="344">
        <f t="shared" si="0"/>
        <v>365960.09999999992</v>
      </c>
      <c r="K3" s="344">
        <f t="shared" si="0"/>
        <v>2</v>
      </c>
      <c r="L3" s="344">
        <f t="shared" si="0"/>
        <v>1049684.95</v>
      </c>
      <c r="M3" s="345">
        <f>IF(J3&lt;&gt;0,L3/J3,"")</f>
        <v>2.868304358863166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5558</v>
      </c>
      <c r="B6" s="863">
        <v>23533</v>
      </c>
      <c r="C6" s="807">
        <v>2.7309968666589302</v>
      </c>
      <c r="D6" s="863">
        <v>8617</v>
      </c>
      <c r="E6" s="807">
        <v>1</v>
      </c>
      <c r="F6" s="863">
        <v>19138</v>
      </c>
      <c r="G6" s="812">
        <v>2.2209585702680745</v>
      </c>
      <c r="H6" s="863">
        <v>22604.14</v>
      </c>
      <c r="I6" s="807">
        <v>4.7309186347311405</v>
      </c>
      <c r="J6" s="863">
        <v>4777.96</v>
      </c>
      <c r="K6" s="807">
        <v>1</v>
      </c>
      <c r="L6" s="863">
        <v>12547.08</v>
      </c>
      <c r="M6" s="231">
        <v>2.6260328675836551</v>
      </c>
    </row>
    <row r="7" spans="1:13" ht="14.45" customHeight="1" x14ac:dyDescent="0.2">
      <c r="A7" s="836" t="s">
        <v>4672</v>
      </c>
      <c r="B7" s="865">
        <v>244097.44</v>
      </c>
      <c r="C7" s="822">
        <v>0.68120385639659087</v>
      </c>
      <c r="D7" s="865">
        <v>358332.44</v>
      </c>
      <c r="E7" s="822">
        <v>1</v>
      </c>
      <c r="F7" s="865">
        <v>207044</v>
      </c>
      <c r="G7" s="827">
        <v>0.5777986497677966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5559</v>
      </c>
      <c r="B8" s="865">
        <v>2390919</v>
      </c>
      <c r="C8" s="822">
        <v>0.96112014690240299</v>
      </c>
      <c r="D8" s="865">
        <v>2487638</v>
      </c>
      <c r="E8" s="822">
        <v>1</v>
      </c>
      <c r="F8" s="865">
        <v>2095475</v>
      </c>
      <c r="G8" s="827">
        <v>0.84235527838053603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5560</v>
      </c>
      <c r="B9" s="865">
        <v>763578</v>
      </c>
      <c r="C9" s="822">
        <v>1.477034317470941</v>
      </c>
      <c r="D9" s="865">
        <v>516967</v>
      </c>
      <c r="E9" s="822">
        <v>1</v>
      </c>
      <c r="F9" s="865">
        <v>588216</v>
      </c>
      <c r="G9" s="827">
        <v>1.1378211762066051</v>
      </c>
      <c r="H9" s="865">
        <v>1158839.6499999999</v>
      </c>
      <c r="I9" s="822">
        <v>3.2084633254567909</v>
      </c>
      <c r="J9" s="865">
        <v>361182.1399999999</v>
      </c>
      <c r="K9" s="822">
        <v>1</v>
      </c>
      <c r="L9" s="865">
        <v>1037137.87</v>
      </c>
      <c r="M9" s="828">
        <v>2.8715092889144525</v>
      </c>
    </row>
    <row r="10" spans="1:13" ht="14.45" customHeight="1" x14ac:dyDescent="0.2">
      <c r="A10" s="836" t="s">
        <v>5561</v>
      </c>
      <c r="B10" s="865">
        <v>633317</v>
      </c>
      <c r="C10" s="822">
        <v>0.84473578206321809</v>
      </c>
      <c r="D10" s="865">
        <v>749722</v>
      </c>
      <c r="E10" s="822">
        <v>1</v>
      </c>
      <c r="F10" s="865">
        <v>673446</v>
      </c>
      <c r="G10" s="827">
        <v>0.89826095539413275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5562</v>
      </c>
      <c r="B11" s="865">
        <v>83383</v>
      </c>
      <c r="C11" s="822">
        <v>0.72164957375914141</v>
      </c>
      <c r="D11" s="865">
        <v>115545</v>
      </c>
      <c r="E11" s="822">
        <v>1</v>
      </c>
      <c r="F11" s="865">
        <v>149864</v>
      </c>
      <c r="G11" s="827">
        <v>1.2970184776494007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5563</v>
      </c>
      <c r="B12" s="865">
        <v>235107</v>
      </c>
      <c r="C12" s="822">
        <v>1.0463197433010383</v>
      </c>
      <c r="D12" s="865">
        <v>224699</v>
      </c>
      <c r="E12" s="822">
        <v>1</v>
      </c>
      <c r="F12" s="865">
        <v>192564</v>
      </c>
      <c r="G12" s="827">
        <v>0.8569864574386179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5564</v>
      </c>
      <c r="B13" s="865">
        <v>14896</v>
      </c>
      <c r="C13" s="822">
        <v>1.8084253975962121</v>
      </c>
      <c r="D13" s="865">
        <v>8237</v>
      </c>
      <c r="E13" s="822">
        <v>1</v>
      </c>
      <c r="F13" s="865">
        <v>13201</v>
      </c>
      <c r="G13" s="827">
        <v>1.6026465946339687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5565</v>
      </c>
      <c r="B14" s="867"/>
      <c r="C14" s="814"/>
      <c r="D14" s="867"/>
      <c r="E14" s="814"/>
      <c r="F14" s="867">
        <v>39009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0E6BCA0-60F1-47FF-93EB-5CEB1C199CF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6148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65344.54</v>
      </c>
      <c r="G3" s="211">
        <f t="shared" si="0"/>
        <v>5570274.2299999986</v>
      </c>
      <c r="H3" s="212"/>
      <c r="I3" s="212"/>
      <c r="J3" s="207">
        <f t="shared" si="0"/>
        <v>64537.829999999994</v>
      </c>
      <c r="K3" s="211">
        <f t="shared" si="0"/>
        <v>4835717.5399999991</v>
      </c>
      <c r="L3" s="212"/>
      <c r="M3" s="212"/>
      <c r="N3" s="207">
        <f t="shared" si="0"/>
        <v>55607.6</v>
      </c>
      <c r="O3" s="211">
        <f t="shared" si="0"/>
        <v>5027641.9499999993</v>
      </c>
      <c r="P3" s="177">
        <f>IF(K3=0,"",O3/K3)</f>
        <v>1.0396889207056539</v>
      </c>
      <c r="Q3" s="209">
        <f>IF(N3=0,"",O3/N3)</f>
        <v>90.412856336184248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5566</v>
      </c>
      <c r="B6" s="807" t="s">
        <v>5567</v>
      </c>
      <c r="C6" s="807" t="s">
        <v>4879</v>
      </c>
      <c r="D6" s="807" t="s">
        <v>5568</v>
      </c>
      <c r="E6" s="807" t="s">
        <v>5569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2"/>
      <c r="Q6" s="830">
        <v>7.1499999999999995</v>
      </c>
    </row>
    <row r="7" spans="1:17" ht="14.45" customHeight="1" x14ac:dyDescent="0.2">
      <c r="A7" s="821" t="s">
        <v>5566</v>
      </c>
      <c r="B7" s="822" t="s">
        <v>5567</v>
      </c>
      <c r="C7" s="822" t="s">
        <v>4879</v>
      </c>
      <c r="D7" s="822" t="s">
        <v>5570</v>
      </c>
      <c r="E7" s="822" t="s">
        <v>5571</v>
      </c>
      <c r="F7" s="831">
        <v>1906</v>
      </c>
      <c r="G7" s="831">
        <v>10158.98</v>
      </c>
      <c r="H7" s="831">
        <v>2.1262170466056642</v>
      </c>
      <c r="I7" s="831">
        <v>5.33</v>
      </c>
      <c r="J7" s="831">
        <v>908</v>
      </c>
      <c r="K7" s="831">
        <v>4777.96</v>
      </c>
      <c r="L7" s="831">
        <v>1</v>
      </c>
      <c r="M7" s="831">
        <v>5.2620704845814981</v>
      </c>
      <c r="N7" s="831">
        <v>372</v>
      </c>
      <c r="O7" s="831">
        <v>1923.24</v>
      </c>
      <c r="P7" s="827">
        <v>0.40252325260152866</v>
      </c>
      <c r="Q7" s="832">
        <v>5.17</v>
      </c>
    </row>
    <row r="8" spans="1:17" ht="14.45" customHeight="1" x14ac:dyDescent="0.2">
      <c r="A8" s="821" t="s">
        <v>5566</v>
      </c>
      <c r="B8" s="822" t="s">
        <v>5567</v>
      </c>
      <c r="C8" s="822" t="s">
        <v>4879</v>
      </c>
      <c r="D8" s="822" t="s">
        <v>5572</v>
      </c>
      <c r="E8" s="822" t="s">
        <v>5573</v>
      </c>
      <c r="F8" s="831">
        <v>364</v>
      </c>
      <c r="G8" s="831">
        <v>12445.16</v>
      </c>
      <c r="H8" s="831"/>
      <c r="I8" s="831">
        <v>34.19</v>
      </c>
      <c r="J8" s="831"/>
      <c r="K8" s="831"/>
      <c r="L8" s="831"/>
      <c r="M8" s="831"/>
      <c r="N8" s="831">
        <v>277</v>
      </c>
      <c r="O8" s="831">
        <v>9451.24</v>
      </c>
      <c r="P8" s="827"/>
      <c r="Q8" s="832">
        <v>34.119999999999997</v>
      </c>
    </row>
    <row r="9" spans="1:17" ht="14.45" customHeight="1" x14ac:dyDescent="0.2">
      <c r="A9" s="821" t="s">
        <v>5566</v>
      </c>
      <c r="B9" s="822" t="s">
        <v>5567</v>
      </c>
      <c r="C9" s="822" t="s">
        <v>4570</v>
      </c>
      <c r="D9" s="822" t="s">
        <v>5574</v>
      </c>
      <c r="E9" s="822" t="s">
        <v>5575</v>
      </c>
      <c r="F9" s="831">
        <v>4</v>
      </c>
      <c r="G9" s="831">
        <v>7304</v>
      </c>
      <c r="H9" s="831">
        <v>0.99726925177498638</v>
      </c>
      <c r="I9" s="831">
        <v>1826</v>
      </c>
      <c r="J9" s="831">
        <v>4</v>
      </c>
      <c r="K9" s="831">
        <v>7324</v>
      </c>
      <c r="L9" s="831">
        <v>1</v>
      </c>
      <c r="M9" s="831">
        <v>1831</v>
      </c>
      <c r="N9" s="831">
        <v>2</v>
      </c>
      <c r="O9" s="831">
        <v>3670</v>
      </c>
      <c r="P9" s="827">
        <v>0.50109229929000543</v>
      </c>
      <c r="Q9" s="832">
        <v>1835</v>
      </c>
    </row>
    <row r="10" spans="1:17" ht="14.45" customHeight="1" x14ac:dyDescent="0.2">
      <c r="A10" s="821" t="s">
        <v>5566</v>
      </c>
      <c r="B10" s="822" t="s">
        <v>5567</v>
      </c>
      <c r="C10" s="822" t="s">
        <v>4570</v>
      </c>
      <c r="D10" s="822" t="s">
        <v>5576</v>
      </c>
      <c r="E10" s="822" t="s">
        <v>5577</v>
      </c>
      <c r="F10" s="831">
        <v>4</v>
      </c>
      <c r="G10" s="831">
        <v>1720</v>
      </c>
      <c r="H10" s="831">
        <v>1.3302397525135343</v>
      </c>
      <c r="I10" s="831">
        <v>430</v>
      </c>
      <c r="J10" s="831">
        <v>3</v>
      </c>
      <c r="K10" s="831">
        <v>1293</v>
      </c>
      <c r="L10" s="831">
        <v>1</v>
      </c>
      <c r="M10" s="831">
        <v>431</v>
      </c>
      <c r="N10" s="831">
        <v>1</v>
      </c>
      <c r="O10" s="831">
        <v>433</v>
      </c>
      <c r="P10" s="827">
        <v>0.33488012374323278</v>
      </c>
      <c r="Q10" s="832">
        <v>433</v>
      </c>
    </row>
    <row r="11" spans="1:17" ht="14.45" customHeight="1" x14ac:dyDescent="0.2">
      <c r="A11" s="821" t="s">
        <v>5566</v>
      </c>
      <c r="B11" s="822" t="s">
        <v>5567</v>
      </c>
      <c r="C11" s="822" t="s">
        <v>4570</v>
      </c>
      <c r="D11" s="822" t="s">
        <v>5578</v>
      </c>
      <c r="E11" s="822" t="s">
        <v>5579</v>
      </c>
      <c r="F11" s="831">
        <v>1</v>
      </c>
      <c r="G11" s="831">
        <v>14509</v>
      </c>
      <c r="H11" s="831"/>
      <c r="I11" s="831">
        <v>14509</v>
      </c>
      <c r="J11" s="831"/>
      <c r="K11" s="831"/>
      <c r="L11" s="831"/>
      <c r="M11" s="831"/>
      <c r="N11" s="831">
        <v>1</v>
      </c>
      <c r="O11" s="831">
        <v>14521</v>
      </c>
      <c r="P11" s="827"/>
      <c r="Q11" s="832">
        <v>14521</v>
      </c>
    </row>
    <row r="12" spans="1:17" ht="14.45" customHeight="1" x14ac:dyDescent="0.2">
      <c r="A12" s="821" t="s">
        <v>5566</v>
      </c>
      <c r="B12" s="822" t="s">
        <v>5567</v>
      </c>
      <c r="C12" s="822" t="s">
        <v>4570</v>
      </c>
      <c r="D12" s="822" t="s">
        <v>5580</v>
      </c>
      <c r="E12" s="822" t="s">
        <v>5581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514</v>
      </c>
      <c r="P12" s="827"/>
      <c r="Q12" s="832">
        <v>514</v>
      </c>
    </row>
    <row r="13" spans="1:17" ht="14.45" customHeight="1" x14ac:dyDescent="0.2">
      <c r="A13" s="821" t="s">
        <v>4705</v>
      </c>
      <c r="B13" s="822" t="s">
        <v>5582</v>
      </c>
      <c r="C13" s="822" t="s">
        <v>4570</v>
      </c>
      <c r="D13" s="822" t="s">
        <v>5583</v>
      </c>
      <c r="E13" s="822" t="s">
        <v>5584</v>
      </c>
      <c r="F13" s="831">
        <v>1</v>
      </c>
      <c r="G13" s="831">
        <v>1610</v>
      </c>
      <c r="H13" s="831">
        <v>1</v>
      </c>
      <c r="I13" s="831">
        <v>1610</v>
      </c>
      <c r="J13" s="831">
        <v>1</v>
      </c>
      <c r="K13" s="831">
        <v>1610</v>
      </c>
      <c r="L13" s="831">
        <v>1</v>
      </c>
      <c r="M13" s="831">
        <v>1610</v>
      </c>
      <c r="N13" s="831"/>
      <c r="O13" s="831"/>
      <c r="P13" s="827"/>
      <c r="Q13" s="832"/>
    </row>
    <row r="14" spans="1:17" ht="14.45" customHeight="1" x14ac:dyDescent="0.2">
      <c r="A14" s="821" t="s">
        <v>4705</v>
      </c>
      <c r="B14" s="822" t="s">
        <v>5582</v>
      </c>
      <c r="C14" s="822" t="s">
        <v>4570</v>
      </c>
      <c r="D14" s="822" t="s">
        <v>5585</v>
      </c>
      <c r="E14" s="822" t="s">
        <v>5586</v>
      </c>
      <c r="F14" s="831">
        <v>1</v>
      </c>
      <c r="G14" s="831">
        <v>1610</v>
      </c>
      <c r="H14" s="831">
        <v>1</v>
      </c>
      <c r="I14" s="831">
        <v>1610</v>
      </c>
      <c r="J14" s="831">
        <v>1</v>
      </c>
      <c r="K14" s="831">
        <v>1610</v>
      </c>
      <c r="L14" s="831">
        <v>1</v>
      </c>
      <c r="M14" s="831">
        <v>1610</v>
      </c>
      <c r="N14" s="831"/>
      <c r="O14" s="831"/>
      <c r="P14" s="827"/>
      <c r="Q14" s="832"/>
    </row>
    <row r="15" spans="1:17" ht="14.45" customHeight="1" x14ac:dyDescent="0.2">
      <c r="A15" s="821" t="s">
        <v>4705</v>
      </c>
      <c r="B15" s="822" t="s">
        <v>5582</v>
      </c>
      <c r="C15" s="822" t="s">
        <v>4570</v>
      </c>
      <c r="D15" s="822" t="s">
        <v>5587</v>
      </c>
      <c r="E15" s="822" t="s">
        <v>5588</v>
      </c>
      <c r="F15" s="831">
        <v>1</v>
      </c>
      <c r="G15" s="831">
        <v>1084.44</v>
      </c>
      <c r="H15" s="831">
        <v>1</v>
      </c>
      <c r="I15" s="831">
        <v>1084.44</v>
      </c>
      <c r="J15" s="831">
        <v>1</v>
      </c>
      <c r="K15" s="831">
        <v>1084.44</v>
      </c>
      <c r="L15" s="831">
        <v>1</v>
      </c>
      <c r="M15" s="831">
        <v>1084.44</v>
      </c>
      <c r="N15" s="831"/>
      <c r="O15" s="831"/>
      <c r="P15" s="827"/>
      <c r="Q15" s="832"/>
    </row>
    <row r="16" spans="1:17" ht="14.45" customHeight="1" x14ac:dyDescent="0.2">
      <c r="A16" s="821" t="s">
        <v>4705</v>
      </c>
      <c r="B16" s="822" t="s">
        <v>5589</v>
      </c>
      <c r="C16" s="822" t="s">
        <v>4570</v>
      </c>
      <c r="D16" s="822" t="s">
        <v>5590</v>
      </c>
      <c r="E16" s="822" t="s">
        <v>5591</v>
      </c>
      <c r="F16" s="831">
        <v>1</v>
      </c>
      <c r="G16" s="831">
        <v>222</v>
      </c>
      <c r="H16" s="831">
        <v>7.6578130389789584E-2</v>
      </c>
      <c r="I16" s="831">
        <v>222</v>
      </c>
      <c r="J16" s="831">
        <v>13</v>
      </c>
      <c r="K16" s="831">
        <v>2899</v>
      </c>
      <c r="L16" s="831">
        <v>1</v>
      </c>
      <c r="M16" s="831">
        <v>223</v>
      </c>
      <c r="N16" s="831"/>
      <c r="O16" s="831"/>
      <c r="P16" s="827"/>
      <c r="Q16" s="832"/>
    </row>
    <row r="17" spans="1:17" ht="14.45" customHeight="1" x14ac:dyDescent="0.2">
      <c r="A17" s="821" t="s">
        <v>4705</v>
      </c>
      <c r="B17" s="822" t="s">
        <v>5589</v>
      </c>
      <c r="C17" s="822" t="s">
        <v>4570</v>
      </c>
      <c r="D17" s="822" t="s">
        <v>5592</v>
      </c>
      <c r="E17" s="822" t="s">
        <v>5593</v>
      </c>
      <c r="F17" s="831">
        <v>1</v>
      </c>
      <c r="G17" s="831">
        <v>509</v>
      </c>
      <c r="H17" s="831">
        <v>7.6323286849602642E-2</v>
      </c>
      <c r="I17" s="831">
        <v>509</v>
      </c>
      <c r="J17" s="831">
        <v>13</v>
      </c>
      <c r="K17" s="831">
        <v>6669</v>
      </c>
      <c r="L17" s="831">
        <v>1</v>
      </c>
      <c r="M17" s="831">
        <v>513</v>
      </c>
      <c r="N17" s="831"/>
      <c r="O17" s="831"/>
      <c r="P17" s="827"/>
      <c r="Q17" s="832"/>
    </row>
    <row r="18" spans="1:17" ht="14.45" customHeight="1" x14ac:dyDescent="0.2">
      <c r="A18" s="821" t="s">
        <v>4705</v>
      </c>
      <c r="B18" s="822" t="s">
        <v>5589</v>
      </c>
      <c r="C18" s="822" t="s">
        <v>4570</v>
      </c>
      <c r="D18" s="822" t="s">
        <v>5594</v>
      </c>
      <c r="E18" s="822" t="s">
        <v>5595</v>
      </c>
      <c r="F18" s="831">
        <v>17</v>
      </c>
      <c r="G18" s="831">
        <v>6018</v>
      </c>
      <c r="H18" s="831">
        <v>1.0595070422535211</v>
      </c>
      <c r="I18" s="831">
        <v>354</v>
      </c>
      <c r="J18" s="831">
        <v>16</v>
      </c>
      <c r="K18" s="831">
        <v>5680</v>
      </c>
      <c r="L18" s="831">
        <v>1</v>
      </c>
      <c r="M18" s="831">
        <v>355</v>
      </c>
      <c r="N18" s="831">
        <v>15</v>
      </c>
      <c r="O18" s="831">
        <v>5325</v>
      </c>
      <c r="P18" s="827">
        <v>0.9375</v>
      </c>
      <c r="Q18" s="832">
        <v>355</v>
      </c>
    </row>
    <row r="19" spans="1:17" ht="14.45" customHeight="1" x14ac:dyDescent="0.2">
      <c r="A19" s="821" t="s">
        <v>4705</v>
      </c>
      <c r="B19" s="822" t="s">
        <v>5589</v>
      </c>
      <c r="C19" s="822" t="s">
        <v>4570</v>
      </c>
      <c r="D19" s="822" t="s">
        <v>5596</v>
      </c>
      <c r="E19" s="822" t="s">
        <v>5597</v>
      </c>
      <c r="F19" s="831">
        <v>42</v>
      </c>
      <c r="G19" s="831">
        <v>2730</v>
      </c>
      <c r="H19" s="831">
        <v>0.79245283018867929</v>
      </c>
      <c r="I19" s="831">
        <v>65</v>
      </c>
      <c r="J19" s="831">
        <v>53</v>
      </c>
      <c r="K19" s="831">
        <v>3445</v>
      </c>
      <c r="L19" s="831">
        <v>1</v>
      </c>
      <c r="M19" s="831">
        <v>65</v>
      </c>
      <c r="N19" s="831">
        <v>42</v>
      </c>
      <c r="O19" s="831">
        <v>2772</v>
      </c>
      <c r="P19" s="827">
        <v>0.804644412191582</v>
      </c>
      <c r="Q19" s="832">
        <v>66</v>
      </c>
    </row>
    <row r="20" spans="1:17" ht="14.45" customHeight="1" x14ac:dyDescent="0.2">
      <c r="A20" s="821" t="s">
        <v>4705</v>
      </c>
      <c r="B20" s="822" t="s">
        <v>5589</v>
      </c>
      <c r="C20" s="822" t="s">
        <v>4570</v>
      </c>
      <c r="D20" s="822" t="s">
        <v>5598</v>
      </c>
      <c r="E20" s="822" t="s">
        <v>5599</v>
      </c>
      <c r="F20" s="831">
        <v>1</v>
      </c>
      <c r="G20" s="831">
        <v>592</v>
      </c>
      <c r="H20" s="831">
        <v>0.99663299663299665</v>
      </c>
      <c r="I20" s="831">
        <v>592</v>
      </c>
      <c r="J20" s="831">
        <v>1</v>
      </c>
      <c r="K20" s="831">
        <v>594</v>
      </c>
      <c r="L20" s="831">
        <v>1</v>
      </c>
      <c r="M20" s="831">
        <v>594</v>
      </c>
      <c r="N20" s="831"/>
      <c r="O20" s="831"/>
      <c r="P20" s="827"/>
      <c r="Q20" s="832"/>
    </row>
    <row r="21" spans="1:17" ht="14.45" customHeight="1" x14ac:dyDescent="0.2">
      <c r="A21" s="821" t="s">
        <v>4705</v>
      </c>
      <c r="B21" s="822" t="s">
        <v>5589</v>
      </c>
      <c r="C21" s="822" t="s">
        <v>4570</v>
      </c>
      <c r="D21" s="822" t="s">
        <v>5600</v>
      </c>
      <c r="E21" s="822" t="s">
        <v>5601</v>
      </c>
      <c r="F21" s="831">
        <v>1</v>
      </c>
      <c r="G21" s="831">
        <v>617</v>
      </c>
      <c r="H21" s="831">
        <v>0.99838187702265369</v>
      </c>
      <c r="I21" s="831">
        <v>617</v>
      </c>
      <c r="J21" s="831">
        <v>1</v>
      </c>
      <c r="K21" s="831">
        <v>618</v>
      </c>
      <c r="L21" s="831">
        <v>1</v>
      </c>
      <c r="M21" s="831">
        <v>618</v>
      </c>
      <c r="N21" s="831"/>
      <c r="O21" s="831"/>
      <c r="P21" s="827"/>
      <c r="Q21" s="832"/>
    </row>
    <row r="22" spans="1:17" ht="14.45" customHeight="1" x14ac:dyDescent="0.2">
      <c r="A22" s="821" t="s">
        <v>4705</v>
      </c>
      <c r="B22" s="822" t="s">
        <v>5589</v>
      </c>
      <c r="C22" s="822" t="s">
        <v>4570</v>
      </c>
      <c r="D22" s="822" t="s">
        <v>5602</v>
      </c>
      <c r="E22" s="822" t="s">
        <v>5603</v>
      </c>
      <c r="F22" s="831">
        <v>44</v>
      </c>
      <c r="G22" s="831">
        <v>6732</v>
      </c>
      <c r="H22" s="831">
        <v>0.6428571428571429</v>
      </c>
      <c r="I22" s="831">
        <v>153</v>
      </c>
      <c r="J22" s="831">
        <v>68</v>
      </c>
      <c r="K22" s="831">
        <v>10472</v>
      </c>
      <c r="L22" s="831">
        <v>1</v>
      </c>
      <c r="M22" s="831">
        <v>154</v>
      </c>
      <c r="N22" s="831"/>
      <c r="O22" s="831"/>
      <c r="P22" s="827"/>
      <c r="Q22" s="832"/>
    </row>
    <row r="23" spans="1:17" ht="14.45" customHeight="1" x14ac:dyDescent="0.2">
      <c r="A23" s="821" t="s">
        <v>4705</v>
      </c>
      <c r="B23" s="822" t="s">
        <v>5589</v>
      </c>
      <c r="C23" s="822" t="s">
        <v>4570</v>
      </c>
      <c r="D23" s="822" t="s">
        <v>5604</v>
      </c>
      <c r="E23" s="822" t="s">
        <v>5605</v>
      </c>
      <c r="F23" s="831">
        <v>10</v>
      </c>
      <c r="G23" s="831">
        <v>240</v>
      </c>
      <c r="H23" s="831">
        <v>0.34188034188034189</v>
      </c>
      <c r="I23" s="831">
        <v>24</v>
      </c>
      <c r="J23" s="831">
        <v>27</v>
      </c>
      <c r="K23" s="831">
        <v>702</v>
      </c>
      <c r="L23" s="831">
        <v>1</v>
      </c>
      <c r="M23" s="831">
        <v>26</v>
      </c>
      <c r="N23" s="831">
        <v>18</v>
      </c>
      <c r="O23" s="831">
        <v>468</v>
      </c>
      <c r="P23" s="827">
        <v>0.66666666666666663</v>
      </c>
      <c r="Q23" s="832">
        <v>26</v>
      </c>
    </row>
    <row r="24" spans="1:17" ht="14.45" customHeight="1" x14ac:dyDescent="0.2">
      <c r="A24" s="821" t="s">
        <v>4705</v>
      </c>
      <c r="B24" s="822" t="s">
        <v>5589</v>
      </c>
      <c r="C24" s="822" t="s">
        <v>4570</v>
      </c>
      <c r="D24" s="822" t="s">
        <v>5606</v>
      </c>
      <c r="E24" s="822" t="s">
        <v>5607</v>
      </c>
      <c r="F24" s="831">
        <v>57</v>
      </c>
      <c r="G24" s="831">
        <v>3135</v>
      </c>
      <c r="H24" s="831">
        <v>0.74025974025974028</v>
      </c>
      <c r="I24" s="831">
        <v>55</v>
      </c>
      <c r="J24" s="831">
        <v>77</v>
      </c>
      <c r="K24" s="831">
        <v>4235</v>
      </c>
      <c r="L24" s="831">
        <v>1</v>
      </c>
      <c r="M24" s="831">
        <v>55</v>
      </c>
      <c r="N24" s="831">
        <v>60</v>
      </c>
      <c r="O24" s="831">
        <v>3300</v>
      </c>
      <c r="P24" s="827">
        <v>0.77922077922077926</v>
      </c>
      <c r="Q24" s="832">
        <v>55</v>
      </c>
    </row>
    <row r="25" spans="1:17" ht="14.45" customHeight="1" x14ac:dyDescent="0.2">
      <c r="A25" s="821" t="s">
        <v>4705</v>
      </c>
      <c r="B25" s="822" t="s">
        <v>5589</v>
      </c>
      <c r="C25" s="822" t="s">
        <v>4570</v>
      </c>
      <c r="D25" s="822" t="s">
        <v>5608</v>
      </c>
      <c r="E25" s="822" t="s">
        <v>5609</v>
      </c>
      <c r="F25" s="831">
        <v>1177</v>
      </c>
      <c r="G25" s="831">
        <v>90629</v>
      </c>
      <c r="H25" s="831">
        <v>0.99734785957961924</v>
      </c>
      <c r="I25" s="831">
        <v>77</v>
      </c>
      <c r="J25" s="831">
        <v>1165</v>
      </c>
      <c r="K25" s="831">
        <v>90870</v>
      </c>
      <c r="L25" s="831">
        <v>1</v>
      </c>
      <c r="M25" s="831">
        <v>78</v>
      </c>
      <c r="N25" s="831">
        <v>1059</v>
      </c>
      <c r="O25" s="831">
        <v>82602</v>
      </c>
      <c r="P25" s="827">
        <v>0.90901287553648069</v>
      </c>
      <c r="Q25" s="832">
        <v>78</v>
      </c>
    </row>
    <row r="26" spans="1:17" ht="14.45" customHeight="1" x14ac:dyDescent="0.2">
      <c r="A26" s="821" t="s">
        <v>4705</v>
      </c>
      <c r="B26" s="822" t="s">
        <v>5589</v>
      </c>
      <c r="C26" s="822" t="s">
        <v>4570</v>
      </c>
      <c r="D26" s="822" t="s">
        <v>5610</v>
      </c>
      <c r="E26" s="822" t="s">
        <v>5611</v>
      </c>
      <c r="F26" s="831">
        <v>15</v>
      </c>
      <c r="G26" s="831">
        <v>360</v>
      </c>
      <c r="H26" s="831">
        <v>0.41666666666666669</v>
      </c>
      <c r="I26" s="831">
        <v>24</v>
      </c>
      <c r="J26" s="831">
        <v>36</v>
      </c>
      <c r="K26" s="831">
        <v>864</v>
      </c>
      <c r="L26" s="831">
        <v>1</v>
      </c>
      <c r="M26" s="831">
        <v>24</v>
      </c>
      <c r="N26" s="831">
        <v>27</v>
      </c>
      <c r="O26" s="831">
        <v>675</v>
      </c>
      <c r="P26" s="827">
        <v>0.78125</v>
      </c>
      <c r="Q26" s="832">
        <v>25</v>
      </c>
    </row>
    <row r="27" spans="1:17" ht="14.45" customHeight="1" x14ac:dyDescent="0.2">
      <c r="A27" s="821" t="s">
        <v>4705</v>
      </c>
      <c r="B27" s="822" t="s">
        <v>5589</v>
      </c>
      <c r="C27" s="822" t="s">
        <v>4570</v>
      </c>
      <c r="D27" s="822" t="s">
        <v>5612</v>
      </c>
      <c r="E27" s="822" t="s">
        <v>5613</v>
      </c>
      <c r="F27" s="831">
        <v>7</v>
      </c>
      <c r="G27" s="831">
        <v>462</v>
      </c>
      <c r="H27" s="831">
        <v>9.3333333333333338E-2</v>
      </c>
      <c r="I27" s="831">
        <v>66</v>
      </c>
      <c r="J27" s="831">
        <v>75</v>
      </c>
      <c r="K27" s="831">
        <v>4950</v>
      </c>
      <c r="L27" s="831">
        <v>1</v>
      </c>
      <c r="M27" s="831">
        <v>66</v>
      </c>
      <c r="N27" s="831">
        <v>39</v>
      </c>
      <c r="O27" s="831">
        <v>2574</v>
      </c>
      <c r="P27" s="827">
        <v>0.52</v>
      </c>
      <c r="Q27" s="832">
        <v>66</v>
      </c>
    </row>
    <row r="28" spans="1:17" ht="14.45" customHeight="1" x14ac:dyDescent="0.2">
      <c r="A28" s="821" t="s">
        <v>4705</v>
      </c>
      <c r="B28" s="822" t="s">
        <v>5589</v>
      </c>
      <c r="C28" s="822" t="s">
        <v>4570</v>
      </c>
      <c r="D28" s="822" t="s">
        <v>5614</v>
      </c>
      <c r="E28" s="822" t="s">
        <v>5615</v>
      </c>
      <c r="F28" s="831"/>
      <c r="G28" s="831"/>
      <c r="H28" s="831"/>
      <c r="I28" s="831"/>
      <c r="J28" s="831">
        <v>2</v>
      </c>
      <c r="K28" s="831">
        <v>602</v>
      </c>
      <c r="L28" s="831">
        <v>1</v>
      </c>
      <c r="M28" s="831">
        <v>301</v>
      </c>
      <c r="N28" s="831"/>
      <c r="O28" s="831"/>
      <c r="P28" s="827"/>
      <c r="Q28" s="832"/>
    </row>
    <row r="29" spans="1:17" ht="14.45" customHeight="1" x14ac:dyDescent="0.2">
      <c r="A29" s="821" t="s">
        <v>4705</v>
      </c>
      <c r="B29" s="822" t="s">
        <v>5589</v>
      </c>
      <c r="C29" s="822" t="s">
        <v>4570</v>
      </c>
      <c r="D29" s="822" t="s">
        <v>5616</v>
      </c>
      <c r="E29" s="822" t="s">
        <v>5617</v>
      </c>
      <c r="F29" s="831">
        <v>16</v>
      </c>
      <c r="G29" s="831">
        <v>5600</v>
      </c>
      <c r="H29" s="831">
        <v>7.5973409306742637E-2</v>
      </c>
      <c r="I29" s="831">
        <v>350</v>
      </c>
      <c r="J29" s="831">
        <v>210</v>
      </c>
      <c r="K29" s="831">
        <v>73710</v>
      </c>
      <c r="L29" s="831">
        <v>1</v>
      </c>
      <c r="M29" s="831">
        <v>351</v>
      </c>
      <c r="N29" s="831">
        <v>9</v>
      </c>
      <c r="O29" s="831">
        <v>3168</v>
      </c>
      <c r="P29" s="827">
        <v>4.2979242979242979E-2</v>
      </c>
      <c r="Q29" s="832">
        <v>352</v>
      </c>
    </row>
    <row r="30" spans="1:17" ht="14.45" customHeight="1" x14ac:dyDescent="0.2">
      <c r="A30" s="821" t="s">
        <v>4705</v>
      </c>
      <c r="B30" s="822" t="s">
        <v>5589</v>
      </c>
      <c r="C30" s="822" t="s">
        <v>4570</v>
      </c>
      <c r="D30" s="822" t="s">
        <v>5618</v>
      </c>
      <c r="E30" s="822" t="s">
        <v>5619</v>
      </c>
      <c r="F30" s="831">
        <v>5</v>
      </c>
      <c r="G30" s="831">
        <v>125</v>
      </c>
      <c r="H30" s="831">
        <v>0.625</v>
      </c>
      <c r="I30" s="831">
        <v>25</v>
      </c>
      <c r="J30" s="831">
        <v>8</v>
      </c>
      <c r="K30" s="831">
        <v>200</v>
      </c>
      <c r="L30" s="831">
        <v>1</v>
      </c>
      <c r="M30" s="831">
        <v>25</v>
      </c>
      <c r="N30" s="831">
        <v>9</v>
      </c>
      <c r="O30" s="831">
        <v>234</v>
      </c>
      <c r="P30" s="827">
        <v>1.17</v>
      </c>
      <c r="Q30" s="832">
        <v>26</v>
      </c>
    </row>
    <row r="31" spans="1:17" ht="14.45" customHeight="1" x14ac:dyDescent="0.2">
      <c r="A31" s="821" t="s">
        <v>4705</v>
      </c>
      <c r="B31" s="822" t="s">
        <v>5589</v>
      </c>
      <c r="C31" s="822" t="s">
        <v>4570</v>
      </c>
      <c r="D31" s="822" t="s">
        <v>5620</v>
      </c>
      <c r="E31" s="822" t="s">
        <v>5621</v>
      </c>
      <c r="F31" s="831">
        <v>1</v>
      </c>
      <c r="G31" s="831">
        <v>742</v>
      </c>
      <c r="H31" s="831">
        <v>1</v>
      </c>
      <c r="I31" s="831">
        <v>742</v>
      </c>
      <c r="J31" s="831">
        <v>1</v>
      </c>
      <c r="K31" s="831">
        <v>742</v>
      </c>
      <c r="L31" s="831">
        <v>1</v>
      </c>
      <c r="M31" s="831">
        <v>742</v>
      </c>
      <c r="N31" s="831"/>
      <c r="O31" s="831"/>
      <c r="P31" s="827"/>
      <c r="Q31" s="832"/>
    </row>
    <row r="32" spans="1:17" ht="14.45" customHeight="1" x14ac:dyDescent="0.2">
      <c r="A32" s="821" t="s">
        <v>4705</v>
      </c>
      <c r="B32" s="822" t="s">
        <v>5589</v>
      </c>
      <c r="C32" s="822" t="s">
        <v>4570</v>
      </c>
      <c r="D32" s="822" t="s">
        <v>5622</v>
      </c>
      <c r="E32" s="822" t="s">
        <v>5623</v>
      </c>
      <c r="F32" s="831">
        <v>61</v>
      </c>
      <c r="G32" s="831">
        <v>11041</v>
      </c>
      <c r="H32" s="831">
        <v>0.53982300884955747</v>
      </c>
      <c r="I32" s="831">
        <v>181</v>
      </c>
      <c r="J32" s="831">
        <v>113</v>
      </c>
      <c r="K32" s="831">
        <v>20453</v>
      </c>
      <c r="L32" s="831">
        <v>1</v>
      </c>
      <c r="M32" s="831">
        <v>181</v>
      </c>
      <c r="N32" s="831">
        <v>63</v>
      </c>
      <c r="O32" s="831">
        <v>11403</v>
      </c>
      <c r="P32" s="827">
        <v>0.55752212389380529</v>
      </c>
      <c r="Q32" s="832">
        <v>181</v>
      </c>
    </row>
    <row r="33" spans="1:17" ht="14.45" customHeight="1" x14ac:dyDescent="0.2">
      <c r="A33" s="821" t="s">
        <v>4705</v>
      </c>
      <c r="B33" s="822" t="s">
        <v>5589</v>
      </c>
      <c r="C33" s="822" t="s">
        <v>4570</v>
      </c>
      <c r="D33" s="822" t="s">
        <v>5624</v>
      </c>
      <c r="E33" s="822" t="s">
        <v>5625</v>
      </c>
      <c r="F33" s="831">
        <v>48</v>
      </c>
      <c r="G33" s="831">
        <v>12192</v>
      </c>
      <c r="H33" s="831">
        <v>0.90566037735849059</v>
      </c>
      <c r="I33" s="831">
        <v>254</v>
      </c>
      <c r="J33" s="831">
        <v>53</v>
      </c>
      <c r="K33" s="831">
        <v>13462</v>
      </c>
      <c r="L33" s="831">
        <v>1</v>
      </c>
      <c r="M33" s="831">
        <v>254</v>
      </c>
      <c r="N33" s="831">
        <v>54</v>
      </c>
      <c r="O33" s="831">
        <v>13716</v>
      </c>
      <c r="P33" s="827">
        <v>1.0188679245283019</v>
      </c>
      <c r="Q33" s="832">
        <v>254</v>
      </c>
    </row>
    <row r="34" spans="1:17" ht="14.45" customHeight="1" x14ac:dyDescent="0.2">
      <c r="A34" s="821" t="s">
        <v>4705</v>
      </c>
      <c r="B34" s="822" t="s">
        <v>5589</v>
      </c>
      <c r="C34" s="822" t="s">
        <v>4570</v>
      </c>
      <c r="D34" s="822" t="s">
        <v>5626</v>
      </c>
      <c r="E34" s="822" t="s">
        <v>5627</v>
      </c>
      <c r="F34" s="831">
        <v>1</v>
      </c>
      <c r="G34" s="831">
        <v>268</v>
      </c>
      <c r="H34" s="831">
        <v>0.99628252788104088</v>
      </c>
      <c r="I34" s="831">
        <v>268</v>
      </c>
      <c r="J34" s="831">
        <v>1</v>
      </c>
      <c r="K34" s="831">
        <v>269</v>
      </c>
      <c r="L34" s="831">
        <v>1</v>
      </c>
      <c r="M34" s="831">
        <v>269</v>
      </c>
      <c r="N34" s="831"/>
      <c r="O34" s="831"/>
      <c r="P34" s="827"/>
      <c r="Q34" s="832"/>
    </row>
    <row r="35" spans="1:17" ht="14.45" customHeight="1" x14ac:dyDescent="0.2">
      <c r="A35" s="821" t="s">
        <v>4705</v>
      </c>
      <c r="B35" s="822" t="s">
        <v>5589</v>
      </c>
      <c r="C35" s="822" t="s">
        <v>4570</v>
      </c>
      <c r="D35" s="822" t="s">
        <v>5628</v>
      </c>
      <c r="E35" s="822" t="s">
        <v>5629</v>
      </c>
      <c r="F35" s="831">
        <v>405</v>
      </c>
      <c r="G35" s="831">
        <v>87885</v>
      </c>
      <c r="H35" s="831">
        <v>0.88427947598253276</v>
      </c>
      <c r="I35" s="831">
        <v>217</v>
      </c>
      <c r="J35" s="831">
        <v>458</v>
      </c>
      <c r="K35" s="831">
        <v>99386</v>
      </c>
      <c r="L35" s="831">
        <v>1</v>
      </c>
      <c r="M35" s="831">
        <v>217</v>
      </c>
      <c r="N35" s="831">
        <v>371</v>
      </c>
      <c r="O35" s="831">
        <v>80507</v>
      </c>
      <c r="P35" s="827">
        <v>0.81004366812227069</v>
      </c>
      <c r="Q35" s="832">
        <v>217</v>
      </c>
    </row>
    <row r="36" spans="1:17" ht="14.45" customHeight="1" x14ac:dyDescent="0.2">
      <c r="A36" s="821" t="s">
        <v>4705</v>
      </c>
      <c r="B36" s="822" t="s">
        <v>5589</v>
      </c>
      <c r="C36" s="822" t="s">
        <v>4570</v>
      </c>
      <c r="D36" s="822" t="s">
        <v>5630</v>
      </c>
      <c r="E36" s="822" t="s">
        <v>5631</v>
      </c>
      <c r="F36" s="831"/>
      <c r="G36" s="831"/>
      <c r="H36" s="831"/>
      <c r="I36" s="831"/>
      <c r="J36" s="831">
        <v>1</v>
      </c>
      <c r="K36" s="831">
        <v>37</v>
      </c>
      <c r="L36" s="831">
        <v>1</v>
      </c>
      <c r="M36" s="831">
        <v>37</v>
      </c>
      <c r="N36" s="831"/>
      <c r="O36" s="831"/>
      <c r="P36" s="827"/>
      <c r="Q36" s="832"/>
    </row>
    <row r="37" spans="1:17" ht="14.45" customHeight="1" x14ac:dyDescent="0.2">
      <c r="A37" s="821" t="s">
        <v>4705</v>
      </c>
      <c r="B37" s="822" t="s">
        <v>5589</v>
      </c>
      <c r="C37" s="822" t="s">
        <v>4570</v>
      </c>
      <c r="D37" s="822" t="s">
        <v>5632</v>
      </c>
      <c r="E37" s="822" t="s">
        <v>5633</v>
      </c>
      <c r="F37" s="831">
        <v>1</v>
      </c>
      <c r="G37" s="831">
        <v>592</v>
      </c>
      <c r="H37" s="831">
        <v>0.99663299663299665</v>
      </c>
      <c r="I37" s="831">
        <v>592</v>
      </c>
      <c r="J37" s="831">
        <v>1</v>
      </c>
      <c r="K37" s="831">
        <v>594</v>
      </c>
      <c r="L37" s="831">
        <v>1</v>
      </c>
      <c r="M37" s="831">
        <v>594</v>
      </c>
      <c r="N37" s="831"/>
      <c r="O37" s="831"/>
      <c r="P37" s="827"/>
      <c r="Q37" s="832"/>
    </row>
    <row r="38" spans="1:17" ht="14.45" customHeight="1" x14ac:dyDescent="0.2">
      <c r="A38" s="821" t="s">
        <v>4705</v>
      </c>
      <c r="B38" s="822" t="s">
        <v>5589</v>
      </c>
      <c r="C38" s="822" t="s">
        <v>4570</v>
      </c>
      <c r="D38" s="822" t="s">
        <v>5634</v>
      </c>
      <c r="E38" s="822" t="s">
        <v>5635</v>
      </c>
      <c r="F38" s="831">
        <v>6</v>
      </c>
      <c r="G38" s="831">
        <v>300</v>
      </c>
      <c r="H38" s="831">
        <v>1</v>
      </c>
      <c r="I38" s="831">
        <v>50</v>
      </c>
      <c r="J38" s="831">
        <v>6</v>
      </c>
      <c r="K38" s="831">
        <v>300</v>
      </c>
      <c r="L38" s="831">
        <v>1</v>
      </c>
      <c r="M38" s="831">
        <v>50</v>
      </c>
      <c r="N38" s="831">
        <v>6</v>
      </c>
      <c r="O38" s="831">
        <v>300</v>
      </c>
      <c r="P38" s="827">
        <v>1</v>
      </c>
      <c r="Q38" s="832">
        <v>50</v>
      </c>
    </row>
    <row r="39" spans="1:17" ht="14.45" customHeight="1" x14ac:dyDescent="0.2">
      <c r="A39" s="821" t="s">
        <v>4705</v>
      </c>
      <c r="B39" s="822" t="s">
        <v>5589</v>
      </c>
      <c r="C39" s="822" t="s">
        <v>4570</v>
      </c>
      <c r="D39" s="822" t="s">
        <v>5636</v>
      </c>
      <c r="E39" s="822" t="s">
        <v>5637</v>
      </c>
      <c r="F39" s="831">
        <v>1</v>
      </c>
      <c r="G39" s="831">
        <v>547</v>
      </c>
      <c r="H39" s="831">
        <v>0.99817518248175185</v>
      </c>
      <c r="I39" s="831">
        <v>547</v>
      </c>
      <c r="J39" s="831">
        <v>1</v>
      </c>
      <c r="K39" s="831">
        <v>548</v>
      </c>
      <c r="L39" s="831">
        <v>1</v>
      </c>
      <c r="M39" s="831">
        <v>548</v>
      </c>
      <c r="N39" s="831"/>
      <c r="O39" s="831"/>
      <c r="P39" s="827"/>
      <c r="Q39" s="832"/>
    </row>
    <row r="40" spans="1:17" ht="14.45" customHeight="1" x14ac:dyDescent="0.2">
      <c r="A40" s="821" t="s">
        <v>4705</v>
      </c>
      <c r="B40" s="822" t="s">
        <v>5589</v>
      </c>
      <c r="C40" s="822" t="s">
        <v>4570</v>
      </c>
      <c r="D40" s="822" t="s">
        <v>5638</v>
      </c>
      <c r="E40" s="822" t="s">
        <v>5639</v>
      </c>
      <c r="F40" s="831">
        <v>1</v>
      </c>
      <c r="G40" s="831">
        <v>736</v>
      </c>
      <c r="H40" s="831">
        <v>0.99864314789687925</v>
      </c>
      <c r="I40" s="831">
        <v>736</v>
      </c>
      <c r="J40" s="831">
        <v>1</v>
      </c>
      <c r="K40" s="831">
        <v>737</v>
      </c>
      <c r="L40" s="831">
        <v>1</v>
      </c>
      <c r="M40" s="831">
        <v>737</v>
      </c>
      <c r="N40" s="831"/>
      <c r="O40" s="831"/>
      <c r="P40" s="827"/>
      <c r="Q40" s="832"/>
    </row>
    <row r="41" spans="1:17" ht="14.45" customHeight="1" x14ac:dyDescent="0.2">
      <c r="A41" s="821" t="s">
        <v>4705</v>
      </c>
      <c r="B41" s="822" t="s">
        <v>5589</v>
      </c>
      <c r="C41" s="822" t="s">
        <v>4570</v>
      </c>
      <c r="D41" s="822" t="s">
        <v>5640</v>
      </c>
      <c r="E41" s="822" t="s">
        <v>5641</v>
      </c>
      <c r="F41" s="831">
        <v>1</v>
      </c>
      <c r="G41" s="831">
        <v>346</v>
      </c>
      <c r="H41" s="831">
        <v>0.99711815561959649</v>
      </c>
      <c r="I41" s="831">
        <v>346</v>
      </c>
      <c r="J41" s="831">
        <v>1</v>
      </c>
      <c r="K41" s="831">
        <v>347</v>
      </c>
      <c r="L41" s="831">
        <v>1</v>
      </c>
      <c r="M41" s="831">
        <v>347</v>
      </c>
      <c r="N41" s="831"/>
      <c r="O41" s="831"/>
      <c r="P41" s="827"/>
      <c r="Q41" s="832"/>
    </row>
    <row r="42" spans="1:17" ht="14.45" customHeight="1" x14ac:dyDescent="0.2">
      <c r="A42" s="821" t="s">
        <v>4705</v>
      </c>
      <c r="B42" s="822" t="s">
        <v>5589</v>
      </c>
      <c r="C42" s="822" t="s">
        <v>4570</v>
      </c>
      <c r="D42" s="822" t="s">
        <v>5642</v>
      </c>
      <c r="E42" s="822" t="s">
        <v>5643</v>
      </c>
      <c r="F42" s="831">
        <v>1</v>
      </c>
      <c r="G42" s="831">
        <v>232</v>
      </c>
      <c r="H42" s="831">
        <v>0.5</v>
      </c>
      <c r="I42" s="831">
        <v>232</v>
      </c>
      <c r="J42" s="831">
        <v>2</v>
      </c>
      <c r="K42" s="831">
        <v>464</v>
      </c>
      <c r="L42" s="831">
        <v>1</v>
      </c>
      <c r="M42" s="831">
        <v>232</v>
      </c>
      <c r="N42" s="831"/>
      <c r="O42" s="831"/>
      <c r="P42" s="827"/>
      <c r="Q42" s="832"/>
    </row>
    <row r="43" spans="1:17" ht="14.45" customHeight="1" x14ac:dyDescent="0.2">
      <c r="A43" s="821" t="s">
        <v>4705</v>
      </c>
      <c r="B43" s="822" t="s">
        <v>5589</v>
      </c>
      <c r="C43" s="822" t="s">
        <v>4570</v>
      </c>
      <c r="D43" s="822" t="s">
        <v>5644</v>
      </c>
      <c r="E43" s="822" t="s">
        <v>5645</v>
      </c>
      <c r="F43" s="831">
        <v>22</v>
      </c>
      <c r="G43" s="831">
        <v>5126</v>
      </c>
      <c r="H43" s="831">
        <v>0.64429361488185022</v>
      </c>
      <c r="I43" s="831">
        <v>233</v>
      </c>
      <c r="J43" s="831">
        <v>34</v>
      </c>
      <c r="K43" s="831">
        <v>7956</v>
      </c>
      <c r="L43" s="831">
        <v>1</v>
      </c>
      <c r="M43" s="831">
        <v>234</v>
      </c>
      <c r="N43" s="831"/>
      <c r="O43" s="831"/>
      <c r="P43" s="827"/>
      <c r="Q43" s="832"/>
    </row>
    <row r="44" spans="1:17" ht="14.45" customHeight="1" x14ac:dyDescent="0.2">
      <c r="A44" s="821" t="s">
        <v>4705</v>
      </c>
      <c r="B44" s="822" t="s">
        <v>5589</v>
      </c>
      <c r="C44" s="822" t="s">
        <v>4570</v>
      </c>
      <c r="D44" s="822" t="s">
        <v>5646</v>
      </c>
      <c r="E44" s="822" t="s">
        <v>5647</v>
      </c>
      <c r="F44" s="831">
        <v>1</v>
      </c>
      <c r="G44" s="831">
        <v>919</v>
      </c>
      <c r="H44" s="831">
        <v>0.99891304347826082</v>
      </c>
      <c r="I44" s="831">
        <v>919</v>
      </c>
      <c r="J44" s="831">
        <v>1</v>
      </c>
      <c r="K44" s="831">
        <v>920</v>
      </c>
      <c r="L44" s="831">
        <v>1</v>
      </c>
      <c r="M44" s="831">
        <v>920</v>
      </c>
      <c r="N44" s="831"/>
      <c r="O44" s="831"/>
      <c r="P44" s="827"/>
      <c r="Q44" s="832"/>
    </row>
    <row r="45" spans="1:17" ht="14.45" customHeight="1" x14ac:dyDescent="0.2">
      <c r="A45" s="821" t="s">
        <v>4705</v>
      </c>
      <c r="B45" s="822" t="s">
        <v>5589</v>
      </c>
      <c r="C45" s="822" t="s">
        <v>4570</v>
      </c>
      <c r="D45" s="822" t="s">
        <v>5648</v>
      </c>
      <c r="E45" s="822" t="s">
        <v>5649</v>
      </c>
      <c r="F45" s="831">
        <v>1</v>
      </c>
      <c r="G45" s="831">
        <v>896</v>
      </c>
      <c r="H45" s="831">
        <v>0.99888517279821631</v>
      </c>
      <c r="I45" s="831">
        <v>896</v>
      </c>
      <c r="J45" s="831">
        <v>1</v>
      </c>
      <c r="K45" s="831">
        <v>897</v>
      </c>
      <c r="L45" s="831">
        <v>1</v>
      </c>
      <c r="M45" s="831">
        <v>897</v>
      </c>
      <c r="N45" s="831"/>
      <c r="O45" s="831"/>
      <c r="P45" s="827"/>
      <c r="Q45" s="832"/>
    </row>
    <row r="46" spans="1:17" ht="14.45" customHeight="1" x14ac:dyDescent="0.2">
      <c r="A46" s="821" t="s">
        <v>4705</v>
      </c>
      <c r="B46" s="822" t="s">
        <v>5589</v>
      </c>
      <c r="C46" s="822" t="s">
        <v>4570</v>
      </c>
      <c r="D46" s="822" t="s">
        <v>5650</v>
      </c>
      <c r="E46" s="822" t="s">
        <v>5651</v>
      </c>
      <c r="F46" s="831"/>
      <c r="G46" s="831"/>
      <c r="H46" s="831"/>
      <c r="I46" s="831"/>
      <c r="J46" s="831">
        <v>2</v>
      </c>
      <c r="K46" s="831">
        <v>406</v>
      </c>
      <c r="L46" s="831">
        <v>1</v>
      </c>
      <c r="M46" s="831">
        <v>203</v>
      </c>
      <c r="N46" s="831"/>
      <c r="O46" s="831"/>
      <c r="P46" s="827"/>
      <c r="Q46" s="832"/>
    </row>
    <row r="47" spans="1:17" ht="14.45" customHeight="1" x14ac:dyDescent="0.2">
      <c r="A47" s="821" t="s">
        <v>5652</v>
      </c>
      <c r="B47" s="822" t="s">
        <v>5653</v>
      </c>
      <c r="C47" s="822" t="s">
        <v>4570</v>
      </c>
      <c r="D47" s="822" t="s">
        <v>5654</v>
      </c>
      <c r="E47" s="822" t="s">
        <v>5655</v>
      </c>
      <c r="F47" s="831">
        <v>861</v>
      </c>
      <c r="G47" s="831">
        <v>23247</v>
      </c>
      <c r="H47" s="831">
        <v>0.91943521594684385</v>
      </c>
      <c r="I47" s="831">
        <v>27</v>
      </c>
      <c r="J47" s="831">
        <v>903</v>
      </c>
      <c r="K47" s="831">
        <v>25284</v>
      </c>
      <c r="L47" s="831">
        <v>1</v>
      </c>
      <c r="M47" s="831">
        <v>28</v>
      </c>
      <c r="N47" s="831">
        <v>765</v>
      </c>
      <c r="O47" s="831">
        <v>21420</v>
      </c>
      <c r="P47" s="827">
        <v>0.84717607973421927</v>
      </c>
      <c r="Q47" s="832">
        <v>28</v>
      </c>
    </row>
    <row r="48" spans="1:17" ht="14.45" customHeight="1" x14ac:dyDescent="0.2">
      <c r="A48" s="821" t="s">
        <v>5652</v>
      </c>
      <c r="B48" s="822" t="s">
        <v>5653</v>
      </c>
      <c r="C48" s="822" t="s">
        <v>4570</v>
      </c>
      <c r="D48" s="822" t="s">
        <v>5656</v>
      </c>
      <c r="E48" s="822" t="s">
        <v>5657</v>
      </c>
      <c r="F48" s="831">
        <v>15</v>
      </c>
      <c r="G48" s="831">
        <v>810</v>
      </c>
      <c r="H48" s="831">
        <v>1.6666666666666667</v>
      </c>
      <c r="I48" s="831">
        <v>54</v>
      </c>
      <c r="J48" s="831">
        <v>9</v>
      </c>
      <c r="K48" s="831">
        <v>486</v>
      </c>
      <c r="L48" s="831">
        <v>1</v>
      </c>
      <c r="M48" s="831">
        <v>54</v>
      </c>
      <c r="N48" s="831">
        <v>23</v>
      </c>
      <c r="O48" s="831">
        <v>1242</v>
      </c>
      <c r="P48" s="827">
        <v>2.5555555555555554</v>
      </c>
      <c r="Q48" s="832">
        <v>54</v>
      </c>
    </row>
    <row r="49" spans="1:17" ht="14.45" customHeight="1" x14ac:dyDescent="0.2">
      <c r="A49" s="821" t="s">
        <v>5652</v>
      </c>
      <c r="B49" s="822" t="s">
        <v>5653</v>
      </c>
      <c r="C49" s="822" t="s">
        <v>4570</v>
      </c>
      <c r="D49" s="822" t="s">
        <v>5658</v>
      </c>
      <c r="E49" s="822" t="s">
        <v>5659</v>
      </c>
      <c r="F49" s="831">
        <v>846</v>
      </c>
      <c r="G49" s="831">
        <v>20304</v>
      </c>
      <c r="H49" s="831">
        <v>0.9814385150812065</v>
      </c>
      <c r="I49" s="831">
        <v>24</v>
      </c>
      <c r="J49" s="831">
        <v>862</v>
      </c>
      <c r="K49" s="831">
        <v>20688</v>
      </c>
      <c r="L49" s="831">
        <v>1</v>
      </c>
      <c r="M49" s="831">
        <v>24</v>
      </c>
      <c r="N49" s="831">
        <v>743</v>
      </c>
      <c r="O49" s="831">
        <v>17832</v>
      </c>
      <c r="P49" s="827">
        <v>0.86194895591647336</v>
      </c>
      <c r="Q49" s="832">
        <v>24</v>
      </c>
    </row>
    <row r="50" spans="1:17" ht="14.45" customHeight="1" x14ac:dyDescent="0.2">
      <c r="A50" s="821" t="s">
        <v>5652</v>
      </c>
      <c r="B50" s="822" t="s">
        <v>5653</v>
      </c>
      <c r="C50" s="822" t="s">
        <v>4570</v>
      </c>
      <c r="D50" s="822" t="s">
        <v>5660</v>
      </c>
      <c r="E50" s="822" t="s">
        <v>5661</v>
      </c>
      <c r="F50" s="831">
        <v>1778</v>
      </c>
      <c r="G50" s="831">
        <v>48006</v>
      </c>
      <c r="H50" s="831">
        <v>1.0073654390934845</v>
      </c>
      <c r="I50" s="831">
        <v>27</v>
      </c>
      <c r="J50" s="831">
        <v>1765</v>
      </c>
      <c r="K50" s="831">
        <v>47655</v>
      </c>
      <c r="L50" s="831">
        <v>1</v>
      </c>
      <c r="M50" s="831">
        <v>27</v>
      </c>
      <c r="N50" s="831">
        <v>1531</v>
      </c>
      <c r="O50" s="831">
        <v>41337</v>
      </c>
      <c r="P50" s="827">
        <v>0.8674220963172804</v>
      </c>
      <c r="Q50" s="832">
        <v>27</v>
      </c>
    </row>
    <row r="51" spans="1:17" ht="14.45" customHeight="1" x14ac:dyDescent="0.2">
      <c r="A51" s="821" t="s">
        <v>5652</v>
      </c>
      <c r="B51" s="822" t="s">
        <v>5653</v>
      </c>
      <c r="C51" s="822" t="s">
        <v>4570</v>
      </c>
      <c r="D51" s="822" t="s">
        <v>5662</v>
      </c>
      <c r="E51" s="822" t="s">
        <v>5663</v>
      </c>
      <c r="F51" s="831">
        <v>114</v>
      </c>
      <c r="G51" s="831">
        <v>3078</v>
      </c>
      <c r="H51" s="831">
        <v>1.0961538461538463</v>
      </c>
      <c r="I51" s="831">
        <v>27</v>
      </c>
      <c r="J51" s="831">
        <v>104</v>
      </c>
      <c r="K51" s="831">
        <v>2808</v>
      </c>
      <c r="L51" s="831">
        <v>1</v>
      </c>
      <c r="M51" s="831">
        <v>27</v>
      </c>
      <c r="N51" s="831">
        <v>93</v>
      </c>
      <c r="O51" s="831">
        <v>2511</v>
      </c>
      <c r="P51" s="827">
        <v>0.89423076923076927</v>
      </c>
      <c r="Q51" s="832">
        <v>27</v>
      </c>
    </row>
    <row r="52" spans="1:17" ht="14.45" customHeight="1" x14ac:dyDescent="0.2">
      <c r="A52" s="821" t="s">
        <v>5652</v>
      </c>
      <c r="B52" s="822" t="s">
        <v>5653</v>
      </c>
      <c r="C52" s="822" t="s">
        <v>4570</v>
      </c>
      <c r="D52" s="822" t="s">
        <v>5664</v>
      </c>
      <c r="E52" s="822" t="s">
        <v>5665</v>
      </c>
      <c r="F52" s="831">
        <v>5480</v>
      </c>
      <c r="G52" s="831">
        <v>120560</v>
      </c>
      <c r="H52" s="831">
        <v>1.0064783276564482</v>
      </c>
      <c r="I52" s="831">
        <v>22</v>
      </c>
      <c r="J52" s="831">
        <v>5208</v>
      </c>
      <c r="K52" s="831">
        <v>119784</v>
      </c>
      <c r="L52" s="831">
        <v>1</v>
      </c>
      <c r="M52" s="831">
        <v>23</v>
      </c>
      <c r="N52" s="831">
        <v>4606</v>
      </c>
      <c r="O52" s="831">
        <v>105938</v>
      </c>
      <c r="P52" s="827">
        <v>0.88440860215053763</v>
      </c>
      <c r="Q52" s="832">
        <v>23</v>
      </c>
    </row>
    <row r="53" spans="1:17" ht="14.45" customHeight="1" x14ac:dyDescent="0.2">
      <c r="A53" s="821" t="s">
        <v>5652</v>
      </c>
      <c r="B53" s="822" t="s">
        <v>5653</v>
      </c>
      <c r="C53" s="822" t="s">
        <v>4570</v>
      </c>
      <c r="D53" s="822" t="s">
        <v>5666</v>
      </c>
      <c r="E53" s="822" t="s">
        <v>5667</v>
      </c>
      <c r="F53" s="831">
        <v>6</v>
      </c>
      <c r="G53" s="831">
        <v>408</v>
      </c>
      <c r="H53" s="831">
        <v>0.98550724637681164</v>
      </c>
      <c r="I53" s="831">
        <v>68</v>
      </c>
      <c r="J53" s="831">
        <v>6</v>
      </c>
      <c r="K53" s="831">
        <v>414</v>
      </c>
      <c r="L53" s="831">
        <v>1</v>
      </c>
      <c r="M53" s="831">
        <v>69</v>
      </c>
      <c r="N53" s="831">
        <v>17</v>
      </c>
      <c r="O53" s="831">
        <v>1173</v>
      </c>
      <c r="P53" s="827">
        <v>2.8333333333333335</v>
      </c>
      <c r="Q53" s="832">
        <v>69</v>
      </c>
    </row>
    <row r="54" spans="1:17" ht="14.45" customHeight="1" x14ac:dyDescent="0.2">
      <c r="A54" s="821" t="s">
        <v>5652</v>
      </c>
      <c r="B54" s="822" t="s">
        <v>5653</v>
      </c>
      <c r="C54" s="822" t="s">
        <v>4570</v>
      </c>
      <c r="D54" s="822" t="s">
        <v>5668</v>
      </c>
      <c r="E54" s="822" t="s">
        <v>5669</v>
      </c>
      <c r="F54" s="831">
        <v>6528</v>
      </c>
      <c r="G54" s="831">
        <v>404736</v>
      </c>
      <c r="H54" s="831">
        <v>1.0448143405889885</v>
      </c>
      <c r="I54" s="831">
        <v>62</v>
      </c>
      <c r="J54" s="831">
        <v>6248</v>
      </c>
      <c r="K54" s="831">
        <v>387376</v>
      </c>
      <c r="L54" s="831">
        <v>1</v>
      </c>
      <c r="M54" s="831">
        <v>62</v>
      </c>
      <c r="N54" s="831">
        <v>5498</v>
      </c>
      <c r="O54" s="831">
        <v>346374</v>
      </c>
      <c r="P54" s="827">
        <v>0.89415451654206768</v>
      </c>
      <c r="Q54" s="832">
        <v>63</v>
      </c>
    </row>
    <row r="55" spans="1:17" ht="14.45" customHeight="1" x14ac:dyDescent="0.2">
      <c r="A55" s="821" t="s">
        <v>5652</v>
      </c>
      <c r="B55" s="822" t="s">
        <v>5653</v>
      </c>
      <c r="C55" s="822" t="s">
        <v>4570</v>
      </c>
      <c r="D55" s="822" t="s">
        <v>5670</v>
      </c>
      <c r="E55" s="822" t="s">
        <v>5671</v>
      </c>
      <c r="F55" s="831">
        <v>1</v>
      </c>
      <c r="G55" s="831">
        <v>394</v>
      </c>
      <c r="H55" s="831"/>
      <c r="I55" s="831">
        <v>394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5652</v>
      </c>
      <c r="B56" s="822" t="s">
        <v>5653</v>
      </c>
      <c r="C56" s="822" t="s">
        <v>4570</v>
      </c>
      <c r="D56" s="822" t="s">
        <v>5672</v>
      </c>
      <c r="E56" s="822" t="s">
        <v>5673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85</v>
      </c>
      <c r="P56" s="827"/>
      <c r="Q56" s="832">
        <v>85</v>
      </c>
    </row>
    <row r="57" spans="1:17" ht="14.45" customHeight="1" x14ac:dyDescent="0.2">
      <c r="A57" s="821" t="s">
        <v>5652</v>
      </c>
      <c r="B57" s="822" t="s">
        <v>5653</v>
      </c>
      <c r="C57" s="822" t="s">
        <v>4570</v>
      </c>
      <c r="D57" s="822" t="s">
        <v>5674</v>
      </c>
      <c r="E57" s="822" t="s">
        <v>5675</v>
      </c>
      <c r="F57" s="831">
        <v>228</v>
      </c>
      <c r="G57" s="831">
        <v>225264</v>
      </c>
      <c r="H57" s="831">
        <v>0.81720430107526887</v>
      </c>
      <c r="I57" s="831">
        <v>988</v>
      </c>
      <c r="J57" s="831">
        <v>279</v>
      </c>
      <c r="K57" s="831">
        <v>275652</v>
      </c>
      <c r="L57" s="831">
        <v>1</v>
      </c>
      <c r="M57" s="831">
        <v>988</v>
      </c>
      <c r="N57" s="831">
        <v>148</v>
      </c>
      <c r="O57" s="831">
        <v>146224</v>
      </c>
      <c r="P57" s="827">
        <v>0.53046594982078854</v>
      </c>
      <c r="Q57" s="832">
        <v>988</v>
      </c>
    </row>
    <row r="58" spans="1:17" ht="14.45" customHeight="1" x14ac:dyDescent="0.2">
      <c r="A58" s="821" t="s">
        <v>5652</v>
      </c>
      <c r="B58" s="822" t="s">
        <v>5653</v>
      </c>
      <c r="C58" s="822" t="s">
        <v>4570</v>
      </c>
      <c r="D58" s="822" t="s">
        <v>5676</v>
      </c>
      <c r="E58" s="822" t="s">
        <v>5677</v>
      </c>
      <c r="F58" s="831">
        <v>1</v>
      </c>
      <c r="G58" s="831">
        <v>63</v>
      </c>
      <c r="H58" s="831">
        <v>0.984375</v>
      </c>
      <c r="I58" s="831">
        <v>63</v>
      </c>
      <c r="J58" s="831">
        <v>1</v>
      </c>
      <c r="K58" s="831">
        <v>64</v>
      </c>
      <c r="L58" s="831">
        <v>1</v>
      </c>
      <c r="M58" s="831">
        <v>64</v>
      </c>
      <c r="N58" s="831"/>
      <c r="O58" s="831"/>
      <c r="P58" s="827"/>
      <c r="Q58" s="832"/>
    </row>
    <row r="59" spans="1:17" ht="14.45" customHeight="1" x14ac:dyDescent="0.2">
      <c r="A59" s="821" t="s">
        <v>5652</v>
      </c>
      <c r="B59" s="822" t="s">
        <v>5653</v>
      </c>
      <c r="C59" s="822" t="s">
        <v>4570</v>
      </c>
      <c r="D59" s="822" t="s">
        <v>5678</v>
      </c>
      <c r="E59" s="822" t="s">
        <v>5679</v>
      </c>
      <c r="F59" s="831">
        <v>1</v>
      </c>
      <c r="G59" s="831">
        <v>17</v>
      </c>
      <c r="H59" s="831"/>
      <c r="I59" s="831">
        <v>17</v>
      </c>
      <c r="J59" s="831"/>
      <c r="K59" s="831"/>
      <c r="L59" s="831"/>
      <c r="M59" s="831"/>
      <c r="N59" s="831">
        <v>2</v>
      </c>
      <c r="O59" s="831">
        <v>34</v>
      </c>
      <c r="P59" s="827"/>
      <c r="Q59" s="832">
        <v>17</v>
      </c>
    </row>
    <row r="60" spans="1:17" ht="14.45" customHeight="1" x14ac:dyDescent="0.2">
      <c r="A60" s="821" t="s">
        <v>5652</v>
      </c>
      <c r="B60" s="822" t="s">
        <v>5653</v>
      </c>
      <c r="C60" s="822" t="s">
        <v>4570</v>
      </c>
      <c r="D60" s="822" t="s">
        <v>5680</v>
      </c>
      <c r="E60" s="822" t="s">
        <v>5681</v>
      </c>
      <c r="F60" s="831">
        <v>1</v>
      </c>
      <c r="G60" s="831">
        <v>64</v>
      </c>
      <c r="H60" s="831">
        <v>0.49230769230769234</v>
      </c>
      <c r="I60" s="831">
        <v>64</v>
      </c>
      <c r="J60" s="831">
        <v>2</v>
      </c>
      <c r="K60" s="831">
        <v>130</v>
      </c>
      <c r="L60" s="831">
        <v>1</v>
      </c>
      <c r="M60" s="831">
        <v>65</v>
      </c>
      <c r="N60" s="831">
        <v>2</v>
      </c>
      <c r="O60" s="831">
        <v>132</v>
      </c>
      <c r="P60" s="827">
        <v>1.0153846153846153</v>
      </c>
      <c r="Q60" s="832">
        <v>66</v>
      </c>
    </row>
    <row r="61" spans="1:17" ht="14.45" customHeight="1" x14ac:dyDescent="0.2">
      <c r="A61" s="821" t="s">
        <v>5652</v>
      </c>
      <c r="B61" s="822" t="s">
        <v>5653</v>
      </c>
      <c r="C61" s="822" t="s">
        <v>4570</v>
      </c>
      <c r="D61" s="822" t="s">
        <v>5682</v>
      </c>
      <c r="E61" s="822" t="s">
        <v>5683</v>
      </c>
      <c r="F61" s="831">
        <v>1</v>
      </c>
      <c r="G61" s="831">
        <v>47</v>
      </c>
      <c r="H61" s="831">
        <v>0.1</v>
      </c>
      <c r="I61" s="831">
        <v>47</v>
      </c>
      <c r="J61" s="831">
        <v>10</v>
      </c>
      <c r="K61" s="831">
        <v>470</v>
      </c>
      <c r="L61" s="831">
        <v>1</v>
      </c>
      <c r="M61" s="831">
        <v>47</v>
      </c>
      <c r="N61" s="831">
        <v>5</v>
      </c>
      <c r="O61" s="831">
        <v>235</v>
      </c>
      <c r="P61" s="827">
        <v>0.5</v>
      </c>
      <c r="Q61" s="832">
        <v>47</v>
      </c>
    </row>
    <row r="62" spans="1:17" ht="14.45" customHeight="1" x14ac:dyDescent="0.2">
      <c r="A62" s="821" t="s">
        <v>5652</v>
      </c>
      <c r="B62" s="822" t="s">
        <v>5653</v>
      </c>
      <c r="C62" s="822" t="s">
        <v>4570</v>
      </c>
      <c r="D62" s="822" t="s">
        <v>5684</v>
      </c>
      <c r="E62" s="822" t="s">
        <v>5685</v>
      </c>
      <c r="F62" s="831">
        <v>344</v>
      </c>
      <c r="G62" s="831">
        <v>20640</v>
      </c>
      <c r="H62" s="831">
        <v>0.99225998750060096</v>
      </c>
      <c r="I62" s="831">
        <v>60</v>
      </c>
      <c r="J62" s="831">
        <v>341</v>
      </c>
      <c r="K62" s="831">
        <v>20801</v>
      </c>
      <c r="L62" s="831">
        <v>1</v>
      </c>
      <c r="M62" s="831">
        <v>61</v>
      </c>
      <c r="N62" s="831">
        <v>288</v>
      </c>
      <c r="O62" s="831">
        <v>17568</v>
      </c>
      <c r="P62" s="827">
        <v>0.84457478005865105</v>
      </c>
      <c r="Q62" s="832">
        <v>61</v>
      </c>
    </row>
    <row r="63" spans="1:17" ht="14.45" customHeight="1" x14ac:dyDescent="0.2">
      <c r="A63" s="821" t="s">
        <v>5652</v>
      </c>
      <c r="B63" s="822" t="s">
        <v>5653</v>
      </c>
      <c r="C63" s="822" t="s">
        <v>4570</v>
      </c>
      <c r="D63" s="822" t="s">
        <v>5686</v>
      </c>
      <c r="E63" s="822" t="s">
        <v>5687</v>
      </c>
      <c r="F63" s="831">
        <v>1</v>
      </c>
      <c r="G63" s="831">
        <v>19</v>
      </c>
      <c r="H63" s="831">
        <v>0.33333333333333331</v>
      </c>
      <c r="I63" s="831">
        <v>19</v>
      </c>
      <c r="J63" s="831">
        <v>3</v>
      </c>
      <c r="K63" s="831">
        <v>57</v>
      </c>
      <c r="L63" s="831">
        <v>1</v>
      </c>
      <c r="M63" s="831">
        <v>19</v>
      </c>
      <c r="N63" s="831">
        <v>5</v>
      </c>
      <c r="O63" s="831">
        <v>95</v>
      </c>
      <c r="P63" s="827">
        <v>1.6666666666666667</v>
      </c>
      <c r="Q63" s="832">
        <v>19</v>
      </c>
    </row>
    <row r="64" spans="1:17" ht="14.45" customHeight="1" x14ac:dyDescent="0.2">
      <c r="A64" s="821" t="s">
        <v>5652</v>
      </c>
      <c r="B64" s="822" t="s">
        <v>5653</v>
      </c>
      <c r="C64" s="822" t="s">
        <v>4570</v>
      </c>
      <c r="D64" s="822" t="s">
        <v>5688</v>
      </c>
      <c r="E64" s="822" t="s">
        <v>5689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392</v>
      </c>
      <c r="P64" s="827"/>
      <c r="Q64" s="832">
        <v>392</v>
      </c>
    </row>
    <row r="65" spans="1:17" ht="14.45" customHeight="1" x14ac:dyDescent="0.2">
      <c r="A65" s="821" t="s">
        <v>5652</v>
      </c>
      <c r="B65" s="822" t="s">
        <v>5653</v>
      </c>
      <c r="C65" s="822" t="s">
        <v>4570</v>
      </c>
      <c r="D65" s="822" t="s">
        <v>5690</v>
      </c>
      <c r="E65" s="822" t="s">
        <v>5691</v>
      </c>
      <c r="F65" s="831">
        <v>2</v>
      </c>
      <c r="G65" s="831">
        <v>928</v>
      </c>
      <c r="H65" s="831"/>
      <c r="I65" s="831">
        <v>464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5652</v>
      </c>
      <c r="B66" s="822" t="s">
        <v>5653</v>
      </c>
      <c r="C66" s="822" t="s">
        <v>4570</v>
      </c>
      <c r="D66" s="822" t="s">
        <v>5692</v>
      </c>
      <c r="E66" s="822" t="s">
        <v>5693</v>
      </c>
      <c r="F66" s="831"/>
      <c r="G66" s="831"/>
      <c r="H66" s="831"/>
      <c r="I66" s="831"/>
      <c r="J66" s="831">
        <v>1</v>
      </c>
      <c r="K66" s="831">
        <v>313</v>
      </c>
      <c r="L66" s="831">
        <v>1</v>
      </c>
      <c r="M66" s="831">
        <v>313</v>
      </c>
      <c r="N66" s="831"/>
      <c r="O66" s="831"/>
      <c r="P66" s="827"/>
      <c r="Q66" s="832"/>
    </row>
    <row r="67" spans="1:17" ht="14.45" customHeight="1" x14ac:dyDescent="0.2">
      <c r="A67" s="821" t="s">
        <v>5652</v>
      </c>
      <c r="B67" s="822" t="s">
        <v>5653</v>
      </c>
      <c r="C67" s="822" t="s">
        <v>4570</v>
      </c>
      <c r="D67" s="822" t="s">
        <v>5694</v>
      </c>
      <c r="E67" s="822" t="s">
        <v>5695</v>
      </c>
      <c r="F67" s="831">
        <v>19</v>
      </c>
      <c r="G67" s="831">
        <v>16207</v>
      </c>
      <c r="H67" s="831">
        <v>1.1861094847775175</v>
      </c>
      <c r="I67" s="831">
        <v>853</v>
      </c>
      <c r="J67" s="831">
        <v>16</v>
      </c>
      <c r="K67" s="831">
        <v>13664</v>
      </c>
      <c r="L67" s="831">
        <v>1</v>
      </c>
      <c r="M67" s="831">
        <v>854</v>
      </c>
      <c r="N67" s="831">
        <v>31</v>
      </c>
      <c r="O67" s="831">
        <v>26505</v>
      </c>
      <c r="P67" s="827">
        <v>1.9397687353629978</v>
      </c>
      <c r="Q67" s="832">
        <v>855</v>
      </c>
    </row>
    <row r="68" spans="1:17" ht="14.45" customHeight="1" x14ac:dyDescent="0.2">
      <c r="A68" s="821" t="s">
        <v>5652</v>
      </c>
      <c r="B68" s="822" t="s">
        <v>5653</v>
      </c>
      <c r="C68" s="822" t="s">
        <v>4570</v>
      </c>
      <c r="D68" s="822" t="s">
        <v>5696</v>
      </c>
      <c r="E68" s="822" t="s">
        <v>5697</v>
      </c>
      <c r="F68" s="831">
        <v>1</v>
      </c>
      <c r="G68" s="831">
        <v>187</v>
      </c>
      <c r="H68" s="831">
        <v>0.14209726443768997</v>
      </c>
      <c r="I68" s="831">
        <v>187</v>
      </c>
      <c r="J68" s="831">
        <v>7</v>
      </c>
      <c r="K68" s="831">
        <v>1316</v>
      </c>
      <c r="L68" s="831">
        <v>1</v>
      </c>
      <c r="M68" s="831">
        <v>188</v>
      </c>
      <c r="N68" s="831">
        <v>11</v>
      </c>
      <c r="O68" s="831">
        <v>2068</v>
      </c>
      <c r="P68" s="827">
        <v>1.5714285714285714</v>
      </c>
      <c r="Q68" s="832">
        <v>188</v>
      </c>
    </row>
    <row r="69" spans="1:17" ht="14.45" customHeight="1" x14ac:dyDescent="0.2">
      <c r="A69" s="821" t="s">
        <v>5652</v>
      </c>
      <c r="B69" s="822" t="s">
        <v>5653</v>
      </c>
      <c r="C69" s="822" t="s">
        <v>4570</v>
      </c>
      <c r="D69" s="822" t="s">
        <v>5698</v>
      </c>
      <c r="E69" s="822" t="s">
        <v>5699</v>
      </c>
      <c r="F69" s="831"/>
      <c r="G69" s="831"/>
      <c r="H69" s="831"/>
      <c r="I69" s="831"/>
      <c r="J69" s="831">
        <v>1</v>
      </c>
      <c r="K69" s="831">
        <v>167</v>
      </c>
      <c r="L69" s="831">
        <v>1</v>
      </c>
      <c r="M69" s="831">
        <v>167</v>
      </c>
      <c r="N69" s="831"/>
      <c r="O69" s="831"/>
      <c r="P69" s="827"/>
      <c r="Q69" s="832"/>
    </row>
    <row r="70" spans="1:17" ht="14.45" customHeight="1" x14ac:dyDescent="0.2">
      <c r="A70" s="821" t="s">
        <v>5652</v>
      </c>
      <c r="B70" s="822" t="s">
        <v>5653</v>
      </c>
      <c r="C70" s="822" t="s">
        <v>4570</v>
      </c>
      <c r="D70" s="822" t="s">
        <v>5700</v>
      </c>
      <c r="E70" s="822" t="s">
        <v>5701</v>
      </c>
      <c r="F70" s="831"/>
      <c r="G70" s="831"/>
      <c r="H70" s="831"/>
      <c r="I70" s="831"/>
      <c r="J70" s="831">
        <v>1</v>
      </c>
      <c r="K70" s="831">
        <v>310</v>
      </c>
      <c r="L70" s="831">
        <v>1</v>
      </c>
      <c r="M70" s="831">
        <v>310</v>
      </c>
      <c r="N70" s="831"/>
      <c r="O70" s="831"/>
      <c r="P70" s="827"/>
      <c r="Q70" s="832"/>
    </row>
    <row r="71" spans="1:17" ht="14.45" customHeight="1" x14ac:dyDescent="0.2">
      <c r="A71" s="821" t="s">
        <v>5652</v>
      </c>
      <c r="B71" s="822" t="s">
        <v>5653</v>
      </c>
      <c r="C71" s="822" t="s">
        <v>4570</v>
      </c>
      <c r="D71" s="822" t="s">
        <v>5702</v>
      </c>
      <c r="E71" s="822" t="s">
        <v>5703</v>
      </c>
      <c r="F71" s="831"/>
      <c r="G71" s="831"/>
      <c r="H71" s="831"/>
      <c r="I71" s="831"/>
      <c r="J71" s="831">
        <v>1</v>
      </c>
      <c r="K71" s="831">
        <v>1227</v>
      </c>
      <c r="L71" s="831">
        <v>1</v>
      </c>
      <c r="M71" s="831">
        <v>1227</v>
      </c>
      <c r="N71" s="831"/>
      <c r="O71" s="831"/>
      <c r="P71" s="827"/>
      <c r="Q71" s="832"/>
    </row>
    <row r="72" spans="1:17" ht="14.45" customHeight="1" x14ac:dyDescent="0.2">
      <c r="A72" s="821" t="s">
        <v>5652</v>
      </c>
      <c r="B72" s="822" t="s">
        <v>5653</v>
      </c>
      <c r="C72" s="822" t="s">
        <v>4570</v>
      </c>
      <c r="D72" s="822" t="s">
        <v>5704</v>
      </c>
      <c r="E72" s="822" t="s">
        <v>5705</v>
      </c>
      <c r="F72" s="831">
        <v>31</v>
      </c>
      <c r="G72" s="831">
        <v>24428</v>
      </c>
      <c r="H72" s="831">
        <v>0.38223098468134381</v>
      </c>
      <c r="I72" s="831">
        <v>788</v>
      </c>
      <c r="J72" s="831">
        <v>81</v>
      </c>
      <c r="K72" s="831">
        <v>63909</v>
      </c>
      <c r="L72" s="831">
        <v>1</v>
      </c>
      <c r="M72" s="831">
        <v>789</v>
      </c>
      <c r="N72" s="831">
        <v>60</v>
      </c>
      <c r="O72" s="831">
        <v>47460</v>
      </c>
      <c r="P72" s="827">
        <v>0.74261841055250433</v>
      </c>
      <c r="Q72" s="832">
        <v>791</v>
      </c>
    </row>
    <row r="73" spans="1:17" ht="14.45" customHeight="1" x14ac:dyDescent="0.2">
      <c r="A73" s="821" t="s">
        <v>5652</v>
      </c>
      <c r="B73" s="822" t="s">
        <v>5653</v>
      </c>
      <c r="C73" s="822" t="s">
        <v>4570</v>
      </c>
      <c r="D73" s="822" t="s">
        <v>5706</v>
      </c>
      <c r="E73" s="822" t="s">
        <v>5707</v>
      </c>
      <c r="F73" s="831"/>
      <c r="G73" s="831"/>
      <c r="H73" s="831"/>
      <c r="I73" s="831"/>
      <c r="J73" s="831">
        <v>1</v>
      </c>
      <c r="K73" s="831">
        <v>190</v>
      </c>
      <c r="L73" s="831">
        <v>1</v>
      </c>
      <c r="M73" s="831">
        <v>190</v>
      </c>
      <c r="N73" s="831">
        <v>1</v>
      </c>
      <c r="O73" s="831">
        <v>191</v>
      </c>
      <c r="P73" s="827">
        <v>1.0052631578947369</v>
      </c>
      <c r="Q73" s="832">
        <v>191</v>
      </c>
    </row>
    <row r="74" spans="1:17" ht="14.45" customHeight="1" x14ac:dyDescent="0.2">
      <c r="A74" s="821" t="s">
        <v>5652</v>
      </c>
      <c r="B74" s="822" t="s">
        <v>5653</v>
      </c>
      <c r="C74" s="822" t="s">
        <v>4570</v>
      </c>
      <c r="D74" s="822" t="s">
        <v>5708</v>
      </c>
      <c r="E74" s="822" t="s">
        <v>5709</v>
      </c>
      <c r="F74" s="831"/>
      <c r="G74" s="831"/>
      <c r="H74" s="831"/>
      <c r="I74" s="831"/>
      <c r="J74" s="831">
        <v>2</v>
      </c>
      <c r="K74" s="831">
        <v>458</v>
      </c>
      <c r="L74" s="831">
        <v>1</v>
      </c>
      <c r="M74" s="831">
        <v>229</v>
      </c>
      <c r="N74" s="831">
        <v>2</v>
      </c>
      <c r="O74" s="831">
        <v>460</v>
      </c>
      <c r="P74" s="827">
        <v>1.0043668122270741</v>
      </c>
      <c r="Q74" s="832">
        <v>230</v>
      </c>
    </row>
    <row r="75" spans="1:17" ht="14.45" customHeight="1" x14ac:dyDescent="0.2">
      <c r="A75" s="821" t="s">
        <v>5652</v>
      </c>
      <c r="B75" s="822" t="s">
        <v>5653</v>
      </c>
      <c r="C75" s="822" t="s">
        <v>4570</v>
      </c>
      <c r="D75" s="822" t="s">
        <v>5710</v>
      </c>
      <c r="E75" s="822" t="s">
        <v>5711</v>
      </c>
      <c r="F75" s="831">
        <v>1</v>
      </c>
      <c r="G75" s="831">
        <v>133</v>
      </c>
      <c r="H75" s="831">
        <v>0.9925373134328358</v>
      </c>
      <c r="I75" s="831">
        <v>133</v>
      </c>
      <c r="J75" s="831">
        <v>1</v>
      </c>
      <c r="K75" s="831">
        <v>134</v>
      </c>
      <c r="L75" s="831">
        <v>1</v>
      </c>
      <c r="M75" s="831">
        <v>134</v>
      </c>
      <c r="N75" s="831">
        <v>2</v>
      </c>
      <c r="O75" s="831">
        <v>270</v>
      </c>
      <c r="P75" s="827">
        <v>2.0149253731343282</v>
      </c>
      <c r="Q75" s="832">
        <v>135</v>
      </c>
    </row>
    <row r="76" spans="1:17" ht="14.45" customHeight="1" x14ac:dyDescent="0.2">
      <c r="A76" s="821" t="s">
        <v>5652</v>
      </c>
      <c r="B76" s="822" t="s">
        <v>5653</v>
      </c>
      <c r="C76" s="822" t="s">
        <v>4570</v>
      </c>
      <c r="D76" s="822" t="s">
        <v>5712</v>
      </c>
      <c r="E76" s="822" t="s">
        <v>5713</v>
      </c>
      <c r="F76" s="831">
        <v>2</v>
      </c>
      <c r="G76" s="831">
        <v>828</v>
      </c>
      <c r="H76" s="831"/>
      <c r="I76" s="831">
        <v>414</v>
      </c>
      <c r="J76" s="831"/>
      <c r="K76" s="831"/>
      <c r="L76" s="831"/>
      <c r="M76" s="831"/>
      <c r="N76" s="831">
        <v>1</v>
      </c>
      <c r="O76" s="831">
        <v>416</v>
      </c>
      <c r="P76" s="827"/>
      <c r="Q76" s="832">
        <v>416</v>
      </c>
    </row>
    <row r="77" spans="1:17" ht="14.45" customHeight="1" x14ac:dyDescent="0.2">
      <c r="A77" s="821" t="s">
        <v>5652</v>
      </c>
      <c r="B77" s="822" t="s">
        <v>5653</v>
      </c>
      <c r="C77" s="822" t="s">
        <v>4570</v>
      </c>
      <c r="D77" s="822" t="s">
        <v>5714</v>
      </c>
      <c r="E77" s="822" t="s">
        <v>5715</v>
      </c>
      <c r="F77" s="831">
        <v>2</v>
      </c>
      <c r="G77" s="831">
        <v>792</v>
      </c>
      <c r="H77" s="831"/>
      <c r="I77" s="831">
        <v>396</v>
      </c>
      <c r="J77" s="831"/>
      <c r="K77" s="831"/>
      <c r="L77" s="831"/>
      <c r="M77" s="831"/>
      <c r="N77" s="831">
        <v>2</v>
      </c>
      <c r="O77" s="831">
        <v>796</v>
      </c>
      <c r="P77" s="827"/>
      <c r="Q77" s="832">
        <v>398</v>
      </c>
    </row>
    <row r="78" spans="1:17" ht="14.45" customHeight="1" x14ac:dyDescent="0.2">
      <c r="A78" s="821" t="s">
        <v>5652</v>
      </c>
      <c r="B78" s="822" t="s">
        <v>5653</v>
      </c>
      <c r="C78" s="822" t="s">
        <v>4570</v>
      </c>
      <c r="D78" s="822" t="s">
        <v>5716</v>
      </c>
      <c r="E78" s="822" t="s">
        <v>5717</v>
      </c>
      <c r="F78" s="831">
        <v>1</v>
      </c>
      <c r="G78" s="831">
        <v>89</v>
      </c>
      <c r="H78" s="831">
        <v>1</v>
      </c>
      <c r="I78" s="831">
        <v>89</v>
      </c>
      <c r="J78" s="831">
        <v>1</v>
      </c>
      <c r="K78" s="831">
        <v>89</v>
      </c>
      <c r="L78" s="831">
        <v>1</v>
      </c>
      <c r="M78" s="831">
        <v>89</v>
      </c>
      <c r="N78" s="831"/>
      <c r="O78" s="831"/>
      <c r="P78" s="827"/>
      <c r="Q78" s="832"/>
    </row>
    <row r="79" spans="1:17" ht="14.45" customHeight="1" x14ac:dyDescent="0.2">
      <c r="A79" s="821" t="s">
        <v>5652</v>
      </c>
      <c r="B79" s="822" t="s">
        <v>5653</v>
      </c>
      <c r="C79" s="822" t="s">
        <v>4570</v>
      </c>
      <c r="D79" s="822" t="s">
        <v>5718</v>
      </c>
      <c r="E79" s="822" t="s">
        <v>5719</v>
      </c>
      <c r="F79" s="831">
        <v>7938</v>
      </c>
      <c r="G79" s="831">
        <v>238140</v>
      </c>
      <c r="H79" s="831">
        <v>1.0026525198938991</v>
      </c>
      <c r="I79" s="831">
        <v>30</v>
      </c>
      <c r="J79" s="831">
        <v>7917</v>
      </c>
      <c r="K79" s="831">
        <v>237510</v>
      </c>
      <c r="L79" s="831">
        <v>1</v>
      </c>
      <c r="M79" s="831">
        <v>30</v>
      </c>
      <c r="N79" s="831">
        <v>6666</v>
      </c>
      <c r="O79" s="831">
        <v>206646</v>
      </c>
      <c r="P79" s="827">
        <v>0.87005178729316657</v>
      </c>
      <c r="Q79" s="832">
        <v>31</v>
      </c>
    </row>
    <row r="80" spans="1:17" ht="14.45" customHeight="1" x14ac:dyDescent="0.2">
      <c r="A80" s="821" t="s">
        <v>5652</v>
      </c>
      <c r="B80" s="822" t="s">
        <v>5653</v>
      </c>
      <c r="C80" s="822" t="s">
        <v>4570</v>
      </c>
      <c r="D80" s="822" t="s">
        <v>5720</v>
      </c>
      <c r="E80" s="822" t="s">
        <v>5721</v>
      </c>
      <c r="F80" s="831">
        <v>349</v>
      </c>
      <c r="G80" s="831">
        <v>17450</v>
      </c>
      <c r="H80" s="831">
        <v>1</v>
      </c>
      <c r="I80" s="831">
        <v>50</v>
      </c>
      <c r="J80" s="831">
        <v>349</v>
      </c>
      <c r="K80" s="831">
        <v>17450</v>
      </c>
      <c r="L80" s="831">
        <v>1</v>
      </c>
      <c r="M80" s="831">
        <v>50</v>
      </c>
      <c r="N80" s="831">
        <v>294</v>
      </c>
      <c r="O80" s="831">
        <v>14700</v>
      </c>
      <c r="P80" s="827">
        <v>0.84240687679083093</v>
      </c>
      <c r="Q80" s="832">
        <v>50</v>
      </c>
    </row>
    <row r="81" spans="1:17" ht="14.45" customHeight="1" x14ac:dyDescent="0.2">
      <c r="A81" s="821" t="s">
        <v>5652</v>
      </c>
      <c r="B81" s="822" t="s">
        <v>5653</v>
      </c>
      <c r="C81" s="822" t="s">
        <v>4570</v>
      </c>
      <c r="D81" s="822" t="s">
        <v>5722</v>
      </c>
      <c r="E81" s="822" t="s">
        <v>5723</v>
      </c>
      <c r="F81" s="831">
        <v>765</v>
      </c>
      <c r="G81" s="831">
        <v>9180</v>
      </c>
      <c r="H81" s="831">
        <v>0.92549652182679709</v>
      </c>
      <c r="I81" s="831">
        <v>12</v>
      </c>
      <c r="J81" s="831">
        <v>763</v>
      </c>
      <c r="K81" s="831">
        <v>9919</v>
      </c>
      <c r="L81" s="831">
        <v>1</v>
      </c>
      <c r="M81" s="831">
        <v>13</v>
      </c>
      <c r="N81" s="831">
        <v>648</v>
      </c>
      <c r="O81" s="831">
        <v>8424</v>
      </c>
      <c r="P81" s="827">
        <v>0.84927916120576674</v>
      </c>
      <c r="Q81" s="832">
        <v>13</v>
      </c>
    </row>
    <row r="82" spans="1:17" ht="14.45" customHeight="1" x14ac:dyDescent="0.2">
      <c r="A82" s="821" t="s">
        <v>5652</v>
      </c>
      <c r="B82" s="822" t="s">
        <v>5653</v>
      </c>
      <c r="C82" s="822" t="s">
        <v>4570</v>
      </c>
      <c r="D82" s="822" t="s">
        <v>5724</v>
      </c>
      <c r="E82" s="822" t="s">
        <v>5725</v>
      </c>
      <c r="F82" s="831">
        <v>10</v>
      </c>
      <c r="G82" s="831">
        <v>1830</v>
      </c>
      <c r="H82" s="831">
        <v>1.105072463768116</v>
      </c>
      <c r="I82" s="831">
        <v>183</v>
      </c>
      <c r="J82" s="831">
        <v>9</v>
      </c>
      <c r="K82" s="831">
        <v>1656</v>
      </c>
      <c r="L82" s="831">
        <v>1</v>
      </c>
      <c r="M82" s="831">
        <v>184</v>
      </c>
      <c r="N82" s="831">
        <v>12</v>
      </c>
      <c r="O82" s="831">
        <v>2220</v>
      </c>
      <c r="P82" s="827">
        <v>1.3405797101449275</v>
      </c>
      <c r="Q82" s="832">
        <v>185</v>
      </c>
    </row>
    <row r="83" spans="1:17" ht="14.45" customHeight="1" x14ac:dyDescent="0.2">
      <c r="A83" s="821" t="s">
        <v>5652</v>
      </c>
      <c r="B83" s="822" t="s">
        <v>5653</v>
      </c>
      <c r="C83" s="822" t="s">
        <v>4570</v>
      </c>
      <c r="D83" s="822" t="s">
        <v>5726</v>
      </c>
      <c r="E83" s="822" t="s">
        <v>5727</v>
      </c>
      <c r="F83" s="831">
        <v>1</v>
      </c>
      <c r="G83" s="831">
        <v>73</v>
      </c>
      <c r="H83" s="831">
        <v>1</v>
      </c>
      <c r="I83" s="831">
        <v>73</v>
      </c>
      <c r="J83" s="831">
        <v>1</v>
      </c>
      <c r="K83" s="831">
        <v>73</v>
      </c>
      <c r="L83" s="831">
        <v>1</v>
      </c>
      <c r="M83" s="831">
        <v>73</v>
      </c>
      <c r="N83" s="831">
        <v>2</v>
      </c>
      <c r="O83" s="831">
        <v>148</v>
      </c>
      <c r="P83" s="827">
        <v>2.0273972602739727</v>
      </c>
      <c r="Q83" s="832">
        <v>74</v>
      </c>
    </row>
    <row r="84" spans="1:17" ht="14.45" customHeight="1" x14ac:dyDescent="0.2">
      <c r="A84" s="821" t="s">
        <v>5652</v>
      </c>
      <c r="B84" s="822" t="s">
        <v>5653</v>
      </c>
      <c r="C84" s="822" t="s">
        <v>4570</v>
      </c>
      <c r="D84" s="822" t="s">
        <v>5728</v>
      </c>
      <c r="E84" s="822" t="s">
        <v>5729</v>
      </c>
      <c r="F84" s="831">
        <v>9</v>
      </c>
      <c r="G84" s="831">
        <v>1656</v>
      </c>
      <c r="H84" s="831">
        <v>1.491891891891892</v>
      </c>
      <c r="I84" s="831">
        <v>184</v>
      </c>
      <c r="J84" s="831">
        <v>6</v>
      </c>
      <c r="K84" s="831">
        <v>1110</v>
      </c>
      <c r="L84" s="831">
        <v>1</v>
      </c>
      <c r="M84" s="831">
        <v>185</v>
      </c>
      <c r="N84" s="831">
        <v>10</v>
      </c>
      <c r="O84" s="831">
        <v>1860</v>
      </c>
      <c r="P84" s="827">
        <v>1.6756756756756757</v>
      </c>
      <c r="Q84" s="832">
        <v>186</v>
      </c>
    </row>
    <row r="85" spans="1:17" ht="14.45" customHeight="1" x14ac:dyDescent="0.2">
      <c r="A85" s="821" t="s">
        <v>5652</v>
      </c>
      <c r="B85" s="822" t="s">
        <v>5653</v>
      </c>
      <c r="C85" s="822" t="s">
        <v>4570</v>
      </c>
      <c r="D85" s="822" t="s">
        <v>5730</v>
      </c>
      <c r="E85" s="822" t="s">
        <v>5731</v>
      </c>
      <c r="F85" s="831">
        <v>2454</v>
      </c>
      <c r="G85" s="831">
        <v>365646</v>
      </c>
      <c r="H85" s="831">
        <v>0.98173177607732587</v>
      </c>
      <c r="I85" s="831">
        <v>149</v>
      </c>
      <c r="J85" s="831">
        <v>2483</v>
      </c>
      <c r="K85" s="831">
        <v>372450</v>
      </c>
      <c r="L85" s="831">
        <v>1</v>
      </c>
      <c r="M85" s="831">
        <v>150</v>
      </c>
      <c r="N85" s="831">
        <v>2123</v>
      </c>
      <c r="O85" s="831">
        <v>318450</v>
      </c>
      <c r="P85" s="827">
        <v>0.85501409585179222</v>
      </c>
      <c r="Q85" s="832">
        <v>150</v>
      </c>
    </row>
    <row r="86" spans="1:17" ht="14.45" customHeight="1" x14ac:dyDescent="0.2">
      <c r="A86" s="821" t="s">
        <v>5652</v>
      </c>
      <c r="B86" s="822" t="s">
        <v>5653</v>
      </c>
      <c r="C86" s="822" t="s">
        <v>4570</v>
      </c>
      <c r="D86" s="822" t="s">
        <v>5732</v>
      </c>
      <c r="E86" s="822" t="s">
        <v>5733</v>
      </c>
      <c r="F86" s="831">
        <v>7574</v>
      </c>
      <c r="G86" s="831">
        <v>227220</v>
      </c>
      <c r="H86" s="831">
        <v>1.0232369629829776</v>
      </c>
      <c r="I86" s="831">
        <v>30</v>
      </c>
      <c r="J86" s="831">
        <v>7402</v>
      </c>
      <c r="K86" s="831">
        <v>222060</v>
      </c>
      <c r="L86" s="831">
        <v>1</v>
      </c>
      <c r="M86" s="831">
        <v>30</v>
      </c>
      <c r="N86" s="831">
        <v>6385</v>
      </c>
      <c r="O86" s="831">
        <v>197935</v>
      </c>
      <c r="P86" s="827">
        <v>0.89135819147978024</v>
      </c>
      <c r="Q86" s="832">
        <v>31</v>
      </c>
    </row>
    <row r="87" spans="1:17" ht="14.45" customHeight="1" x14ac:dyDescent="0.2">
      <c r="A87" s="821" t="s">
        <v>5652</v>
      </c>
      <c r="B87" s="822" t="s">
        <v>5653</v>
      </c>
      <c r="C87" s="822" t="s">
        <v>4570</v>
      </c>
      <c r="D87" s="822" t="s">
        <v>5734</v>
      </c>
      <c r="E87" s="822" t="s">
        <v>5735</v>
      </c>
      <c r="F87" s="831">
        <v>136</v>
      </c>
      <c r="G87" s="831">
        <v>4216</v>
      </c>
      <c r="H87" s="831">
        <v>1.0149253731343284</v>
      </c>
      <c r="I87" s="831">
        <v>31</v>
      </c>
      <c r="J87" s="831">
        <v>134</v>
      </c>
      <c r="K87" s="831">
        <v>4154</v>
      </c>
      <c r="L87" s="831">
        <v>1</v>
      </c>
      <c r="M87" s="831">
        <v>31</v>
      </c>
      <c r="N87" s="831">
        <v>119</v>
      </c>
      <c r="O87" s="831">
        <v>3689</v>
      </c>
      <c r="P87" s="827">
        <v>0.88805970149253732</v>
      </c>
      <c r="Q87" s="832">
        <v>31</v>
      </c>
    </row>
    <row r="88" spans="1:17" ht="14.45" customHeight="1" x14ac:dyDescent="0.2">
      <c r="A88" s="821" t="s">
        <v>5652</v>
      </c>
      <c r="B88" s="822" t="s">
        <v>5653</v>
      </c>
      <c r="C88" s="822" t="s">
        <v>4570</v>
      </c>
      <c r="D88" s="822" t="s">
        <v>5736</v>
      </c>
      <c r="E88" s="822" t="s">
        <v>5737</v>
      </c>
      <c r="F88" s="831">
        <v>862</v>
      </c>
      <c r="G88" s="831">
        <v>23274</v>
      </c>
      <c r="H88" s="831">
        <v>0.91948482932996212</v>
      </c>
      <c r="I88" s="831">
        <v>27</v>
      </c>
      <c r="J88" s="831">
        <v>904</v>
      </c>
      <c r="K88" s="831">
        <v>25312</v>
      </c>
      <c r="L88" s="831">
        <v>1</v>
      </c>
      <c r="M88" s="831">
        <v>28</v>
      </c>
      <c r="N88" s="831">
        <v>765</v>
      </c>
      <c r="O88" s="831">
        <v>21420</v>
      </c>
      <c r="P88" s="827">
        <v>0.84623893805309736</v>
      </c>
      <c r="Q88" s="832">
        <v>28</v>
      </c>
    </row>
    <row r="89" spans="1:17" ht="14.45" customHeight="1" x14ac:dyDescent="0.2">
      <c r="A89" s="821" t="s">
        <v>5652</v>
      </c>
      <c r="B89" s="822" t="s">
        <v>5653</v>
      </c>
      <c r="C89" s="822" t="s">
        <v>4570</v>
      </c>
      <c r="D89" s="822" t="s">
        <v>5738</v>
      </c>
      <c r="E89" s="822" t="s">
        <v>5739</v>
      </c>
      <c r="F89" s="831">
        <v>1</v>
      </c>
      <c r="G89" s="831">
        <v>256</v>
      </c>
      <c r="H89" s="831"/>
      <c r="I89" s="831">
        <v>256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5652</v>
      </c>
      <c r="B90" s="822" t="s">
        <v>5653</v>
      </c>
      <c r="C90" s="822" t="s">
        <v>4570</v>
      </c>
      <c r="D90" s="822" t="s">
        <v>5740</v>
      </c>
      <c r="E90" s="822" t="s">
        <v>5741</v>
      </c>
      <c r="F90" s="831">
        <v>1</v>
      </c>
      <c r="G90" s="831">
        <v>22</v>
      </c>
      <c r="H90" s="831">
        <v>0.47826086956521741</v>
      </c>
      <c r="I90" s="831">
        <v>22</v>
      </c>
      <c r="J90" s="831">
        <v>2</v>
      </c>
      <c r="K90" s="831">
        <v>46</v>
      </c>
      <c r="L90" s="831">
        <v>1</v>
      </c>
      <c r="M90" s="831">
        <v>23</v>
      </c>
      <c r="N90" s="831">
        <v>1</v>
      </c>
      <c r="O90" s="831">
        <v>23</v>
      </c>
      <c r="P90" s="827">
        <v>0.5</v>
      </c>
      <c r="Q90" s="832">
        <v>23</v>
      </c>
    </row>
    <row r="91" spans="1:17" ht="14.45" customHeight="1" x14ac:dyDescent="0.2">
      <c r="A91" s="821" t="s">
        <v>5652</v>
      </c>
      <c r="B91" s="822" t="s">
        <v>5653</v>
      </c>
      <c r="C91" s="822" t="s">
        <v>4570</v>
      </c>
      <c r="D91" s="822" t="s">
        <v>5742</v>
      </c>
      <c r="E91" s="822" t="s">
        <v>5743</v>
      </c>
      <c r="F91" s="831">
        <v>1777</v>
      </c>
      <c r="G91" s="831">
        <v>44425</v>
      </c>
      <c r="H91" s="831">
        <v>0.96698010535022416</v>
      </c>
      <c r="I91" s="831">
        <v>25</v>
      </c>
      <c r="J91" s="831">
        <v>1767</v>
      </c>
      <c r="K91" s="831">
        <v>45942</v>
      </c>
      <c r="L91" s="831">
        <v>1</v>
      </c>
      <c r="M91" s="831">
        <v>26</v>
      </c>
      <c r="N91" s="831">
        <v>1533</v>
      </c>
      <c r="O91" s="831">
        <v>39858</v>
      </c>
      <c r="P91" s="827">
        <v>0.86757215619694394</v>
      </c>
      <c r="Q91" s="832">
        <v>26</v>
      </c>
    </row>
    <row r="92" spans="1:17" ht="14.45" customHeight="1" x14ac:dyDescent="0.2">
      <c r="A92" s="821" t="s">
        <v>5652</v>
      </c>
      <c r="B92" s="822" t="s">
        <v>5653</v>
      </c>
      <c r="C92" s="822" t="s">
        <v>4570</v>
      </c>
      <c r="D92" s="822" t="s">
        <v>5744</v>
      </c>
      <c r="E92" s="822" t="s">
        <v>5745</v>
      </c>
      <c r="F92" s="831">
        <v>5</v>
      </c>
      <c r="G92" s="831">
        <v>165</v>
      </c>
      <c r="H92" s="831">
        <v>1.6666666666666667</v>
      </c>
      <c r="I92" s="831">
        <v>33</v>
      </c>
      <c r="J92" s="831">
        <v>3</v>
      </c>
      <c r="K92" s="831">
        <v>99</v>
      </c>
      <c r="L92" s="831">
        <v>1</v>
      </c>
      <c r="M92" s="831">
        <v>33</v>
      </c>
      <c r="N92" s="831">
        <v>4</v>
      </c>
      <c r="O92" s="831">
        <v>132</v>
      </c>
      <c r="P92" s="827">
        <v>1.3333333333333333</v>
      </c>
      <c r="Q92" s="832">
        <v>33</v>
      </c>
    </row>
    <row r="93" spans="1:17" ht="14.45" customHeight="1" x14ac:dyDescent="0.2">
      <c r="A93" s="821" t="s">
        <v>5652</v>
      </c>
      <c r="B93" s="822" t="s">
        <v>5653</v>
      </c>
      <c r="C93" s="822" t="s">
        <v>4570</v>
      </c>
      <c r="D93" s="822" t="s">
        <v>5746</v>
      </c>
      <c r="E93" s="822" t="s">
        <v>5747</v>
      </c>
      <c r="F93" s="831">
        <v>5</v>
      </c>
      <c r="G93" s="831">
        <v>150</v>
      </c>
      <c r="H93" s="831">
        <v>5</v>
      </c>
      <c r="I93" s="831">
        <v>30</v>
      </c>
      <c r="J93" s="831">
        <v>1</v>
      </c>
      <c r="K93" s="831">
        <v>30</v>
      </c>
      <c r="L93" s="831">
        <v>1</v>
      </c>
      <c r="M93" s="831">
        <v>30</v>
      </c>
      <c r="N93" s="831">
        <v>1</v>
      </c>
      <c r="O93" s="831">
        <v>30</v>
      </c>
      <c r="P93" s="827">
        <v>1</v>
      </c>
      <c r="Q93" s="832">
        <v>30</v>
      </c>
    </row>
    <row r="94" spans="1:17" ht="14.45" customHeight="1" x14ac:dyDescent="0.2">
      <c r="A94" s="821" t="s">
        <v>5652</v>
      </c>
      <c r="B94" s="822" t="s">
        <v>5653</v>
      </c>
      <c r="C94" s="822" t="s">
        <v>4570</v>
      </c>
      <c r="D94" s="822" t="s">
        <v>5748</v>
      </c>
      <c r="E94" s="822" t="s">
        <v>5749</v>
      </c>
      <c r="F94" s="831">
        <v>23</v>
      </c>
      <c r="G94" s="831">
        <v>4715</v>
      </c>
      <c r="H94" s="831">
        <v>1.5408496732026145</v>
      </c>
      <c r="I94" s="831">
        <v>205</v>
      </c>
      <c r="J94" s="831">
        <v>15</v>
      </c>
      <c r="K94" s="831">
        <v>3060</v>
      </c>
      <c r="L94" s="831">
        <v>1</v>
      </c>
      <c r="M94" s="831">
        <v>204</v>
      </c>
      <c r="N94" s="831">
        <v>13</v>
      </c>
      <c r="O94" s="831">
        <v>2652</v>
      </c>
      <c r="P94" s="827">
        <v>0.8666666666666667</v>
      </c>
      <c r="Q94" s="832">
        <v>204</v>
      </c>
    </row>
    <row r="95" spans="1:17" ht="14.45" customHeight="1" x14ac:dyDescent="0.2">
      <c r="A95" s="821" t="s">
        <v>5652</v>
      </c>
      <c r="B95" s="822" t="s">
        <v>5653</v>
      </c>
      <c r="C95" s="822" t="s">
        <v>4570</v>
      </c>
      <c r="D95" s="822" t="s">
        <v>5750</v>
      </c>
      <c r="E95" s="822" t="s">
        <v>5751</v>
      </c>
      <c r="F95" s="831">
        <v>39</v>
      </c>
      <c r="G95" s="831">
        <v>1014</v>
      </c>
      <c r="H95" s="831">
        <v>0.90697674418604646</v>
      </c>
      <c r="I95" s="831">
        <v>26</v>
      </c>
      <c r="J95" s="831">
        <v>43</v>
      </c>
      <c r="K95" s="831">
        <v>1118</v>
      </c>
      <c r="L95" s="831">
        <v>1</v>
      </c>
      <c r="M95" s="831">
        <v>26</v>
      </c>
      <c r="N95" s="831">
        <v>19</v>
      </c>
      <c r="O95" s="831">
        <v>494</v>
      </c>
      <c r="P95" s="827">
        <v>0.44186046511627908</v>
      </c>
      <c r="Q95" s="832">
        <v>26</v>
      </c>
    </row>
    <row r="96" spans="1:17" ht="14.45" customHeight="1" x14ac:dyDescent="0.2">
      <c r="A96" s="821" t="s">
        <v>5652</v>
      </c>
      <c r="B96" s="822" t="s">
        <v>5653</v>
      </c>
      <c r="C96" s="822" t="s">
        <v>4570</v>
      </c>
      <c r="D96" s="822" t="s">
        <v>5752</v>
      </c>
      <c r="E96" s="822" t="s">
        <v>5753</v>
      </c>
      <c r="F96" s="831">
        <v>14</v>
      </c>
      <c r="G96" s="831">
        <v>1176</v>
      </c>
      <c r="H96" s="831">
        <v>1.75</v>
      </c>
      <c r="I96" s="831">
        <v>84</v>
      </c>
      <c r="J96" s="831">
        <v>8</v>
      </c>
      <c r="K96" s="831">
        <v>672</v>
      </c>
      <c r="L96" s="831">
        <v>1</v>
      </c>
      <c r="M96" s="831">
        <v>84</v>
      </c>
      <c r="N96" s="831">
        <v>21</v>
      </c>
      <c r="O96" s="831">
        <v>1764</v>
      </c>
      <c r="P96" s="827">
        <v>2.625</v>
      </c>
      <c r="Q96" s="832">
        <v>84</v>
      </c>
    </row>
    <row r="97" spans="1:17" ht="14.45" customHeight="1" x14ac:dyDescent="0.2">
      <c r="A97" s="821" t="s">
        <v>5652</v>
      </c>
      <c r="B97" s="822" t="s">
        <v>5653</v>
      </c>
      <c r="C97" s="822" t="s">
        <v>4570</v>
      </c>
      <c r="D97" s="822" t="s">
        <v>5754</v>
      </c>
      <c r="E97" s="822" t="s">
        <v>5755</v>
      </c>
      <c r="F97" s="831">
        <v>11</v>
      </c>
      <c r="G97" s="831">
        <v>1936</v>
      </c>
      <c r="H97" s="831">
        <v>0.72919020715630889</v>
      </c>
      <c r="I97" s="831">
        <v>176</v>
      </c>
      <c r="J97" s="831">
        <v>15</v>
      </c>
      <c r="K97" s="831">
        <v>2655</v>
      </c>
      <c r="L97" s="831">
        <v>1</v>
      </c>
      <c r="M97" s="831">
        <v>177</v>
      </c>
      <c r="N97" s="831">
        <v>213</v>
      </c>
      <c r="O97" s="831">
        <v>37914</v>
      </c>
      <c r="P97" s="827">
        <v>14.280225988700565</v>
      </c>
      <c r="Q97" s="832">
        <v>178</v>
      </c>
    </row>
    <row r="98" spans="1:17" ht="14.45" customHeight="1" x14ac:dyDescent="0.2">
      <c r="A98" s="821" t="s">
        <v>5652</v>
      </c>
      <c r="B98" s="822" t="s">
        <v>5653</v>
      </c>
      <c r="C98" s="822" t="s">
        <v>4570</v>
      </c>
      <c r="D98" s="822" t="s">
        <v>5756</v>
      </c>
      <c r="E98" s="822" t="s">
        <v>5757</v>
      </c>
      <c r="F98" s="831"/>
      <c r="G98" s="831"/>
      <c r="H98" s="831"/>
      <c r="I98" s="831"/>
      <c r="J98" s="831">
        <v>2</v>
      </c>
      <c r="K98" s="831">
        <v>508</v>
      </c>
      <c r="L98" s="831">
        <v>1</v>
      </c>
      <c r="M98" s="831">
        <v>254</v>
      </c>
      <c r="N98" s="831">
        <v>2</v>
      </c>
      <c r="O98" s="831">
        <v>510</v>
      </c>
      <c r="P98" s="827">
        <v>1.0039370078740157</v>
      </c>
      <c r="Q98" s="832">
        <v>255</v>
      </c>
    </row>
    <row r="99" spans="1:17" ht="14.45" customHeight="1" x14ac:dyDescent="0.2">
      <c r="A99" s="821" t="s">
        <v>5652</v>
      </c>
      <c r="B99" s="822" t="s">
        <v>5653</v>
      </c>
      <c r="C99" s="822" t="s">
        <v>4570</v>
      </c>
      <c r="D99" s="822" t="s">
        <v>5758</v>
      </c>
      <c r="E99" s="822" t="s">
        <v>5759</v>
      </c>
      <c r="F99" s="831">
        <v>317</v>
      </c>
      <c r="G99" s="831">
        <v>4755</v>
      </c>
      <c r="H99" s="831">
        <v>0.92581775700934577</v>
      </c>
      <c r="I99" s="831">
        <v>15</v>
      </c>
      <c r="J99" s="831">
        <v>321</v>
      </c>
      <c r="K99" s="831">
        <v>5136</v>
      </c>
      <c r="L99" s="831">
        <v>1</v>
      </c>
      <c r="M99" s="831">
        <v>16</v>
      </c>
      <c r="N99" s="831">
        <v>276</v>
      </c>
      <c r="O99" s="831">
        <v>4416</v>
      </c>
      <c r="P99" s="827">
        <v>0.85981308411214952</v>
      </c>
      <c r="Q99" s="832">
        <v>16</v>
      </c>
    </row>
    <row r="100" spans="1:17" ht="14.45" customHeight="1" x14ac:dyDescent="0.2">
      <c r="A100" s="821" t="s">
        <v>5652</v>
      </c>
      <c r="B100" s="822" t="s">
        <v>5653</v>
      </c>
      <c r="C100" s="822" t="s">
        <v>4570</v>
      </c>
      <c r="D100" s="822" t="s">
        <v>5760</v>
      </c>
      <c r="E100" s="822" t="s">
        <v>5761</v>
      </c>
      <c r="F100" s="831">
        <v>567</v>
      </c>
      <c r="G100" s="831">
        <v>13041</v>
      </c>
      <c r="H100" s="831">
        <v>0.94974874371859297</v>
      </c>
      <c r="I100" s="831">
        <v>23</v>
      </c>
      <c r="J100" s="831">
        <v>597</v>
      </c>
      <c r="K100" s="831">
        <v>13731</v>
      </c>
      <c r="L100" s="831">
        <v>1</v>
      </c>
      <c r="M100" s="831">
        <v>23</v>
      </c>
      <c r="N100" s="831">
        <v>504</v>
      </c>
      <c r="O100" s="831">
        <v>11592</v>
      </c>
      <c r="P100" s="827">
        <v>0.84422110552763818</v>
      </c>
      <c r="Q100" s="832">
        <v>23</v>
      </c>
    </row>
    <row r="101" spans="1:17" ht="14.45" customHeight="1" x14ac:dyDescent="0.2">
      <c r="A101" s="821" t="s">
        <v>5652</v>
      </c>
      <c r="B101" s="822" t="s">
        <v>5653</v>
      </c>
      <c r="C101" s="822" t="s">
        <v>4570</v>
      </c>
      <c r="D101" s="822" t="s">
        <v>5762</v>
      </c>
      <c r="E101" s="822" t="s">
        <v>5763</v>
      </c>
      <c r="F101" s="831"/>
      <c r="G101" s="831"/>
      <c r="H101" s="831"/>
      <c r="I101" s="831"/>
      <c r="J101" s="831">
        <v>1</v>
      </c>
      <c r="K101" s="831">
        <v>253</v>
      </c>
      <c r="L101" s="831">
        <v>1</v>
      </c>
      <c r="M101" s="831">
        <v>253</v>
      </c>
      <c r="N101" s="831">
        <v>2</v>
      </c>
      <c r="O101" s="831">
        <v>508</v>
      </c>
      <c r="P101" s="827">
        <v>2.0079051383399209</v>
      </c>
      <c r="Q101" s="832">
        <v>254</v>
      </c>
    </row>
    <row r="102" spans="1:17" ht="14.45" customHeight="1" x14ac:dyDescent="0.2">
      <c r="A102" s="821" t="s">
        <v>5652</v>
      </c>
      <c r="B102" s="822" t="s">
        <v>5653</v>
      </c>
      <c r="C102" s="822" t="s">
        <v>4570</v>
      </c>
      <c r="D102" s="822" t="s">
        <v>5764</v>
      </c>
      <c r="E102" s="822" t="s">
        <v>5765</v>
      </c>
      <c r="F102" s="831">
        <v>1</v>
      </c>
      <c r="G102" s="831">
        <v>37</v>
      </c>
      <c r="H102" s="831">
        <v>0.1111111111111111</v>
      </c>
      <c r="I102" s="831">
        <v>37</v>
      </c>
      <c r="J102" s="831">
        <v>9</v>
      </c>
      <c r="K102" s="831">
        <v>333</v>
      </c>
      <c r="L102" s="831">
        <v>1</v>
      </c>
      <c r="M102" s="831">
        <v>37</v>
      </c>
      <c r="N102" s="831">
        <v>5</v>
      </c>
      <c r="O102" s="831">
        <v>185</v>
      </c>
      <c r="P102" s="827">
        <v>0.55555555555555558</v>
      </c>
      <c r="Q102" s="832">
        <v>37</v>
      </c>
    </row>
    <row r="103" spans="1:17" ht="14.45" customHeight="1" x14ac:dyDescent="0.2">
      <c r="A103" s="821" t="s">
        <v>5652</v>
      </c>
      <c r="B103" s="822" t="s">
        <v>5653</v>
      </c>
      <c r="C103" s="822" t="s">
        <v>4570</v>
      </c>
      <c r="D103" s="822" t="s">
        <v>5766</v>
      </c>
      <c r="E103" s="822" t="s">
        <v>5767</v>
      </c>
      <c r="F103" s="831">
        <v>7696</v>
      </c>
      <c r="G103" s="831">
        <v>177008</v>
      </c>
      <c r="H103" s="831">
        <v>1.0131648235913639</v>
      </c>
      <c r="I103" s="831">
        <v>23</v>
      </c>
      <c r="J103" s="831">
        <v>7596</v>
      </c>
      <c r="K103" s="831">
        <v>174708</v>
      </c>
      <c r="L103" s="831">
        <v>1</v>
      </c>
      <c r="M103" s="831">
        <v>23</v>
      </c>
      <c r="N103" s="831">
        <v>6492</v>
      </c>
      <c r="O103" s="831">
        <v>149316</v>
      </c>
      <c r="P103" s="827">
        <v>0.85466034755134279</v>
      </c>
      <c r="Q103" s="832">
        <v>23</v>
      </c>
    </row>
    <row r="104" spans="1:17" ht="14.45" customHeight="1" x14ac:dyDescent="0.2">
      <c r="A104" s="821" t="s">
        <v>5652</v>
      </c>
      <c r="B104" s="822" t="s">
        <v>5653</v>
      </c>
      <c r="C104" s="822" t="s">
        <v>4570</v>
      </c>
      <c r="D104" s="822" t="s">
        <v>5768</v>
      </c>
      <c r="E104" s="822" t="s">
        <v>5769</v>
      </c>
      <c r="F104" s="831">
        <v>4</v>
      </c>
      <c r="G104" s="831">
        <v>2352</v>
      </c>
      <c r="H104" s="831"/>
      <c r="I104" s="831">
        <v>588</v>
      </c>
      <c r="J104" s="831"/>
      <c r="K104" s="831"/>
      <c r="L104" s="831"/>
      <c r="M104" s="831"/>
      <c r="N104" s="831">
        <v>1</v>
      </c>
      <c r="O104" s="831">
        <v>590</v>
      </c>
      <c r="P104" s="827"/>
      <c r="Q104" s="832">
        <v>590</v>
      </c>
    </row>
    <row r="105" spans="1:17" ht="14.45" customHeight="1" x14ac:dyDescent="0.2">
      <c r="A105" s="821" t="s">
        <v>5652</v>
      </c>
      <c r="B105" s="822" t="s">
        <v>5653</v>
      </c>
      <c r="C105" s="822" t="s">
        <v>4570</v>
      </c>
      <c r="D105" s="822" t="s">
        <v>5770</v>
      </c>
      <c r="E105" s="822" t="s">
        <v>5771</v>
      </c>
      <c r="F105" s="831"/>
      <c r="G105" s="831"/>
      <c r="H105" s="831"/>
      <c r="I105" s="831"/>
      <c r="J105" s="831">
        <v>1</v>
      </c>
      <c r="K105" s="831">
        <v>331</v>
      </c>
      <c r="L105" s="831">
        <v>1</v>
      </c>
      <c r="M105" s="831">
        <v>331</v>
      </c>
      <c r="N105" s="831">
        <v>1</v>
      </c>
      <c r="O105" s="831">
        <v>331</v>
      </c>
      <c r="P105" s="827">
        <v>1</v>
      </c>
      <c r="Q105" s="832">
        <v>331</v>
      </c>
    </row>
    <row r="106" spans="1:17" ht="14.45" customHeight="1" x14ac:dyDescent="0.2">
      <c r="A106" s="821" t="s">
        <v>5652</v>
      </c>
      <c r="B106" s="822" t="s">
        <v>5653</v>
      </c>
      <c r="C106" s="822" t="s">
        <v>4570</v>
      </c>
      <c r="D106" s="822" t="s">
        <v>5772</v>
      </c>
      <c r="E106" s="822" t="s">
        <v>5773</v>
      </c>
      <c r="F106" s="831">
        <v>1</v>
      </c>
      <c r="G106" s="831">
        <v>277</v>
      </c>
      <c r="H106" s="831"/>
      <c r="I106" s="831">
        <v>277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5652</v>
      </c>
      <c r="B107" s="822" t="s">
        <v>5653</v>
      </c>
      <c r="C107" s="822" t="s">
        <v>4570</v>
      </c>
      <c r="D107" s="822" t="s">
        <v>5774</v>
      </c>
      <c r="E107" s="822" t="s">
        <v>5775</v>
      </c>
      <c r="F107" s="831">
        <v>403</v>
      </c>
      <c r="G107" s="831">
        <v>11687</v>
      </c>
      <c r="H107" s="831">
        <v>0.95952380952380956</v>
      </c>
      <c r="I107" s="831">
        <v>29</v>
      </c>
      <c r="J107" s="831">
        <v>420</v>
      </c>
      <c r="K107" s="831">
        <v>12180</v>
      </c>
      <c r="L107" s="831">
        <v>1</v>
      </c>
      <c r="M107" s="831">
        <v>29</v>
      </c>
      <c r="N107" s="831">
        <v>347</v>
      </c>
      <c r="O107" s="831">
        <v>10063</v>
      </c>
      <c r="P107" s="827">
        <v>0.82619047619047614</v>
      </c>
      <c r="Q107" s="832">
        <v>29</v>
      </c>
    </row>
    <row r="108" spans="1:17" ht="14.45" customHeight="1" x14ac:dyDescent="0.2">
      <c r="A108" s="821" t="s">
        <v>5652</v>
      </c>
      <c r="B108" s="822" t="s">
        <v>5653</v>
      </c>
      <c r="C108" s="822" t="s">
        <v>4570</v>
      </c>
      <c r="D108" s="822" t="s">
        <v>5776</v>
      </c>
      <c r="E108" s="822" t="s">
        <v>5777</v>
      </c>
      <c r="F108" s="831"/>
      <c r="G108" s="831"/>
      <c r="H108" s="831"/>
      <c r="I108" s="831"/>
      <c r="J108" s="831">
        <v>1</v>
      </c>
      <c r="K108" s="831">
        <v>179</v>
      </c>
      <c r="L108" s="831">
        <v>1</v>
      </c>
      <c r="M108" s="831">
        <v>179</v>
      </c>
      <c r="N108" s="831">
        <v>2</v>
      </c>
      <c r="O108" s="831">
        <v>358</v>
      </c>
      <c r="P108" s="827">
        <v>2</v>
      </c>
      <c r="Q108" s="832">
        <v>179</v>
      </c>
    </row>
    <row r="109" spans="1:17" ht="14.45" customHeight="1" x14ac:dyDescent="0.2">
      <c r="A109" s="821" t="s">
        <v>5652</v>
      </c>
      <c r="B109" s="822" t="s">
        <v>5653</v>
      </c>
      <c r="C109" s="822" t="s">
        <v>4570</v>
      </c>
      <c r="D109" s="822" t="s">
        <v>5778</v>
      </c>
      <c r="E109" s="822" t="s">
        <v>5779</v>
      </c>
      <c r="F109" s="831">
        <v>1</v>
      </c>
      <c r="G109" s="831">
        <v>15</v>
      </c>
      <c r="H109" s="831">
        <v>0.1171875</v>
      </c>
      <c r="I109" s="831">
        <v>15</v>
      </c>
      <c r="J109" s="831">
        <v>8</v>
      </c>
      <c r="K109" s="831">
        <v>128</v>
      </c>
      <c r="L109" s="831">
        <v>1</v>
      </c>
      <c r="M109" s="831">
        <v>16</v>
      </c>
      <c r="N109" s="831">
        <v>5</v>
      </c>
      <c r="O109" s="831">
        <v>80</v>
      </c>
      <c r="P109" s="827">
        <v>0.625</v>
      </c>
      <c r="Q109" s="832">
        <v>16</v>
      </c>
    </row>
    <row r="110" spans="1:17" ht="14.45" customHeight="1" x14ac:dyDescent="0.2">
      <c r="A110" s="821" t="s">
        <v>5652</v>
      </c>
      <c r="B110" s="822" t="s">
        <v>5653</v>
      </c>
      <c r="C110" s="822" t="s">
        <v>4570</v>
      </c>
      <c r="D110" s="822" t="s">
        <v>5780</v>
      </c>
      <c r="E110" s="822" t="s">
        <v>5781</v>
      </c>
      <c r="F110" s="831">
        <v>976</v>
      </c>
      <c r="G110" s="831">
        <v>18544</v>
      </c>
      <c r="H110" s="831">
        <v>0.89584541062801937</v>
      </c>
      <c r="I110" s="831">
        <v>19</v>
      </c>
      <c r="J110" s="831">
        <v>1035</v>
      </c>
      <c r="K110" s="831">
        <v>20700</v>
      </c>
      <c r="L110" s="831">
        <v>1</v>
      </c>
      <c r="M110" s="831">
        <v>20</v>
      </c>
      <c r="N110" s="831">
        <v>872</v>
      </c>
      <c r="O110" s="831">
        <v>17440</v>
      </c>
      <c r="P110" s="827">
        <v>0.84251207729468602</v>
      </c>
      <c r="Q110" s="832">
        <v>20</v>
      </c>
    </row>
    <row r="111" spans="1:17" ht="14.45" customHeight="1" x14ac:dyDescent="0.2">
      <c r="A111" s="821" t="s">
        <v>5652</v>
      </c>
      <c r="B111" s="822" t="s">
        <v>5653</v>
      </c>
      <c r="C111" s="822" t="s">
        <v>4570</v>
      </c>
      <c r="D111" s="822" t="s">
        <v>5782</v>
      </c>
      <c r="E111" s="822" t="s">
        <v>5783</v>
      </c>
      <c r="F111" s="831">
        <v>3054</v>
      </c>
      <c r="G111" s="831">
        <v>61080</v>
      </c>
      <c r="H111" s="831">
        <v>0.97947402180885179</v>
      </c>
      <c r="I111" s="831">
        <v>20</v>
      </c>
      <c r="J111" s="831">
        <v>3118</v>
      </c>
      <c r="K111" s="831">
        <v>62360</v>
      </c>
      <c r="L111" s="831">
        <v>1</v>
      </c>
      <c r="M111" s="831">
        <v>20</v>
      </c>
      <c r="N111" s="831">
        <v>2670</v>
      </c>
      <c r="O111" s="831">
        <v>53400</v>
      </c>
      <c r="P111" s="827">
        <v>0.85631815266196276</v>
      </c>
      <c r="Q111" s="832">
        <v>20</v>
      </c>
    </row>
    <row r="112" spans="1:17" ht="14.45" customHeight="1" x14ac:dyDescent="0.2">
      <c r="A112" s="821" t="s">
        <v>5652</v>
      </c>
      <c r="B112" s="822" t="s">
        <v>5653</v>
      </c>
      <c r="C112" s="822" t="s">
        <v>4570</v>
      </c>
      <c r="D112" s="822" t="s">
        <v>5784</v>
      </c>
      <c r="E112" s="822" t="s">
        <v>5785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188</v>
      </c>
      <c r="P112" s="827"/>
      <c r="Q112" s="832">
        <v>188</v>
      </c>
    </row>
    <row r="113" spans="1:17" ht="14.45" customHeight="1" x14ac:dyDescent="0.2">
      <c r="A113" s="821" t="s">
        <v>5652</v>
      </c>
      <c r="B113" s="822" t="s">
        <v>5653</v>
      </c>
      <c r="C113" s="822" t="s">
        <v>4570</v>
      </c>
      <c r="D113" s="822" t="s">
        <v>5786</v>
      </c>
      <c r="E113" s="822" t="s">
        <v>5787</v>
      </c>
      <c r="F113" s="831"/>
      <c r="G113" s="831"/>
      <c r="H113" s="831"/>
      <c r="I113" s="831"/>
      <c r="J113" s="831">
        <v>11</v>
      </c>
      <c r="K113" s="831">
        <v>924</v>
      </c>
      <c r="L113" s="831">
        <v>1</v>
      </c>
      <c r="M113" s="831">
        <v>84</v>
      </c>
      <c r="N113" s="831">
        <v>7</v>
      </c>
      <c r="O113" s="831">
        <v>588</v>
      </c>
      <c r="P113" s="827">
        <v>0.63636363636363635</v>
      </c>
      <c r="Q113" s="832">
        <v>84</v>
      </c>
    </row>
    <row r="114" spans="1:17" ht="14.45" customHeight="1" x14ac:dyDescent="0.2">
      <c r="A114" s="821" t="s">
        <v>5652</v>
      </c>
      <c r="B114" s="822" t="s">
        <v>5653</v>
      </c>
      <c r="C114" s="822" t="s">
        <v>4570</v>
      </c>
      <c r="D114" s="822" t="s">
        <v>5788</v>
      </c>
      <c r="E114" s="822" t="s">
        <v>5789</v>
      </c>
      <c r="F114" s="831">
        <v>2</v>
      </c>
      <c r="G114" s="831">
        <v>530</v>
      </c>
      <c r="H114" s="831"/>
      <c r="I114" s="831">
        <v>265</v>
      </c>
      <c r="J114" s="831"/>
      <c r="K114" s="831"/>
      <c r="L114" s="831"/>
      <c r="M114" s="831"/>
      <c r="N114" s="831">
        <v>1</v>
      </c>
      <c r="O114" s="831">
        <v>267</v>
      </c>
      <c r="P114" s="827"/>
      <c r="Q114" s="832">
        <v>267</v>
      </c>
    </row>
    <row r="115" spans="1:17" ht="14.45" customHeight="1" x14ac:dyDescent="0.2">
      <c r="A115" s="821" t="s">
        <v>5652</v>
      </c>
      <c r="B115" s="822" t="s">
        <v>5653</v>
      </c>
      <c r="C115" s="822" t="s">
        <v>4570</v>
      </c>
      <c r="D115" s="822" t="s">
        <v>5790</v>
      </c>
      <c r="E115" s="822" t="s">
        <v>5791</v>
      </c>
      <c r="F115" s="831"/>
      <c r="G115" s="831"/>
      <c r="H115" s="831"/>
      <c r="I115" s="831"/>
      <c r="J115" s="831">
        <v>2</v>
      </c>
      <c r="K115" s="831">
        <v>158</v>
      </c>
      <c r="L115" s="831">
        <v>1</v>
      </c>
      <c r="M115" s="831">
        <v>79</v>
      </c>
      <c r="N115" s="831">
        <v>1</v>
      </c>
      <c r="O115" s="831">
        <v>79</v>
      </c>
      <c r="P115" s="827">
        <v>0.5</v>
      </c>
      <c r="Q115" s="832">
        <v>79</v>
      </c>
    </row>
    <row r="116" spans="1:17" ht="14.45" customHeight="1" x14ac:dyDescent="0.2">
      <c r="A116" s="821" t="s">
        <v>5652</v>
      </c>
      <c r="B116" s="822" t="s">
        <v>5653</v>
      </c>
      <c r="C116" s="822" t="s">
        <v>4570</v>
      </c>
      <c r="D116" s="822" t="s">
        <v>5792</v>
      </c>
      <c r="E116" s="822" t="s">
        <v>5793</v>
      </c>
      <c r="F116" s="831"/>
      <c r="G116" s="831"/>
      <c r="H116" s="831"/>
      <c r="I116" s="831"/>
      <c r="J116" s="831">
        <v>1</v>
      </c>
      <c r="K116" s="831">
        <v>302</v>
      </c>
      <c r="L116" s="831">
        <v>1</v>
      </c>
      <c r="M116" s="831">
        <v>302</v>
      </c>
      <c r="N116" s="831"/>
      <c r="O116" s="831"/>
      <c r="P116" s="827"/>
      <c r="Q116" s="832"/>
    </row>
    <row r="117" spans="1:17" ht="14.45" customHeight="1" x14ac:dyDescent="0.2">
      <c r="A117" s="821" t="s">
        <v>5652</v>
      </c>
      <c r="B117" s="822" t="s">
        <v>5653</v>
      </c>
      <c r="C117" s="822" t="s">
        <v>4570</v>
      </c>
      <c r="D117" s="822" t="s">
        <v>5794</v>
      </c>
      <c r="E117" s="822" t="s">
        <v>5795</v>
      </c>
      <c r="F117" s="831"/>
      <c r="G117" s="831"/>
      <c r="H117" s="831"/>
      <c r="I117" s="831"/>
      <c r="J117" s="831">
        <v>1</v>
      </c>
      <c r="K117" s="831">
        <v>22</v>
      </c>
      <c r="L117" s="831">
        <v>1</v>
      </c>
      <c r="M117" s="831">
        <v>22</v>
      </c>
      <c r="N117" s="831"/>
      <c r="O117" s="831"/>
      <c r="P117" s="827"/>
      <c r="Q117" s="832"/>
    </row>
    <row r="118" spans="1:17" ht="14.45" customHeight="1" x14ac:dyDescent="0.2">
      <c r="A118" s="821" t="s">
        <v>5652</v>
      </c>
      <c r="B118" s="822" t="s">
        <v>5653</v>
      </c>
      <c r="C118" s="822" t="s">
        <v>4570</v>
      </c>
      <c r="D118" s="822" t="s">
        <v>5796</v>
      </c>
      <c r="E118" s="822" t="s">
        <v>5797</v>
      </c>
      <c r="F118" s="831">
        <v>134</v>
      </c>
      <c r="G118" s="831">
        <v>2948</v>
      </c>
      <c r="H118" s="831">
        <v>0.76571428571428568</v>
      </c>
      <c r="I118" s="831">
        <v>22</v>
      </c>
      <c r="J118" s="831">
        <v>175</v>
      </c>
      <c r="K118" s="831">
        <v>3850</v>
      </c>
      <c r="L118" s="831">
        <v>1</v>
      </c>
      <c r="M118" s="831">
        <v>22</v>
      </c>
      <c r="N118" s="831">
        <v>132</v>
      </c>
      <c r="O118" s="831">
        <v>2904</v>
      </c>
      <c r="P118" s="827">
        <v>0.75428571428571434</v>
      </c>
      <c r="Q118" s="832">
        <v>22</v>
      </c>
    </row>
    <row r="119" spans="1:17" ht="14.45" customHeight="1" x14ac:dyDescent="0.2">
      <c r="A119" s="821" t="s">
        <v>5652</v>
      </c>
      <c r="B119" s="822" t="s">
        <v>5653</v>
      </c>
      <c r="C119" s="822" t="s">
        <v>4570</v>
      </c>
      <c r="D119" s="822" t="s">
        <v>5798</v>
      </c>
      <c r="E119" s="822" t="s">
        <v>5799</v>
      </c>
      <c r="F119" s="831"/>
      <c r="G119" s="831"/>
      <c r="H119" s="831"/>
      <c r="I119" s="831"/>
      <c r="J119" s="831">
        <v>2</v>
      </c>
      <c r="K119" s="831">
        <v>990</v>
      </c>
      <c r="L119" s="831">
        <v>1</v>
      </c>
      <c r="M119" s="831">
        <v>495</v>
      </c>
      <c r="N119" s="831">
        <v>4</v>
      </c>
      <c r="O119" s="831">
        <v>1980</v>
      </c>
      <c r="P119" s="827">
        <v>2</v>
      </c>
      <c r="Q119" s="832">
        <v>495</v>
      </c>
    </row>
    <row r="120" spans="1:17" ht="14.45" customHeight="1" x14ac:dyDescent="0.2">
      <c r="A120" s="821" t="s">
        <v>5652</v>
      </c>
      <c r="B120" s="822" t="s">
        <v>5653</v>
      </c>
      <c r="C120" s="822" t="s">
        <v>4570</v>
      </c>
      <c r="D120" s="822" t="s">
        <v>5800</v>
      </c>
      <c r="E120" s="822" t="s">
        <v>5801</v>
      </c>
      <c r="F120" s="831">
        <v>1</v>
      </c>
      <c r="G120" s="831">
        <v>168</v>
      </c>
      <c r="H120" s="831">
        <v>0.5</v>
      </c>
      <c r="I120" s="831">
        <v>168</v>
      </c>
      <c r="J120" s="831">
        <v>2</v>
      </c>
      <c r="K120" s="831">
        <v>336</v>
      </c>
      <c r="L120" s="831">
        <v>1</v>
      </c>
      <c r="M120" s="831">
        <v>168</v>
      </c>
      <c r="N120" s="831">
        <v>2</v>
      </c>
      <c r="O120" s="831">
        <v>336</v>
      </c>
      <c r="P120" s="827">
        <v>1</v>
      </c>
      <c r="Q120" s="832">
        <v>168</v>
      </c>
    </row>
    <row r="121" spans="1:17" ht="14.45" customHeight="1" x14ac:dyDescent="0.2">
      <c r="A121" s="821" t="s">
        <v>5652</v>
      </c>
      <c r="B121" s="822" t="s">
        <v>5653</v>
      </c>
      <c r="C121" s="822" t="s">
        <v>4570</v>
      </c>
      <c r="D121" s="822" t="s">
        <v>5802</v>
      </c>
      <c r="E121" s="822" t="s">
        <v>5803</v>
      </c>
      <c r="F121" s="831"/>
      <c r="G121" s="831"/>
      <c r="H121" s="831"/>
      <c r="I121" s="831"/>
      <c r="J121" s="831">
        <v>5</v>
      </c>
      <c r="K121" s="831">
        <v>635</v>
      </c>
      <c r="L121" s="831">
        <v>1</v>
      </c>
      <c r="M121" s="831">
        <v>127</v>
      </c>
      <c r="N121" s="831">
        <v>2</v>
      </c>
      <c r="O121" s="831">
        <v>254</v>
      </c>
      <c r="P121" s="827">
        <v>0.4</v>
      </c>
      <c r="Q121" s="832">
        <v>127</v>
      </c>
    </row>
    <row r="122" spans="1:17" ht="14.45" customHeight="1" x14ac:dyDescent="0.2">
      <c r="A122" s="821" t="s">
        <v>5652</v>
      </c>
      <c r="B122" s="822" t="s">
        <v>5653</v>
      </c>
      <c r="C122" s="822" t="s">
        <v>4570</v>
      </c>
      <c r="D122" s="822" t="s">
        <v>5804</v>
      </c>
      <c r="E122" s="822" t="s">
        <v>5805</v>
      </c>
      <c r="F122" s="831">
        <v>9</v>
      </c>
      <c r="G122" s="831">
        <v>207</v>
      </c>
      <c r="H122" s="831">
        <v>0.9</v>
      </c>
      <c r="I122" s="831">
        <v>23</v>
      </c>
      <c r="J122" s="831">
        <v>10</v>
      </c>
      <c r="K122" s="831">
        <v>230</v>
      </c>
      <c r="L122" s="831">
        <v>1</v>
      </c>
      <c r="M122" s="831">
        <v>23</v>
      </c>
      <c r="N122" s="831">
        <v>13</v>
      </c>
      <c r="O122" s="831">
        <v>299</v>
      </c>
      <c r="P122" s="827">
        <v>1.3</v>
      </c>
      <c r="Q122" s="832">
        <v>23</v>
      </c>
    </row>
    <row r="123" spans="1:17" ht="14.45" customHeight="1" x14ac:dyDescent="0.2">
      <c r="A123" s="821" t="s">
        <v>5652</v>
      </c>
      <c r="B123" s="822" t="s">
        <v>5653</v>
      </c>
      <c r="C123" s="822" t="s">
        <v>4570</v>
      </c>
      <c r="D123" s="822" t="s">
        <v>5806</v>
      </c>
      <c r="E123" s="822" t="s">
        <v>5807</v>
      </c>
      <c r="F123" s="831">
        <v>1</v>
      </c>
      <c r="G123" s="831">
        <v>133</v>
      </c>
      <c r="H123" s="831">
        <v>0.9925373134328358</v>
      </c>
      <c r="I123" s="831">
        <v>133</v>
      </c>
      <c r="J123" s="831">
        <v>1</v>
      </c>
      <c r="K123" s="831">
        <v>134</v>
      </c>
      <c r="L123" s="831">
        <v>1</v>
      </c>
      <c r="M123" s="831">
        <v>134</v>
      </c>
      <c r="N123" s="831">
        <v>1</v>
      </c>
      <c r="O123" s="831">
        <v>135</v>
      </c>
      <c r="P123" s="827">
        <v>1.0074626865671641</v>
      </c>
      <c r="Q123" s="832">
        <v>135</v>
      </c>
    </row>
    <row r="124" spans="1:17" ht="14.45" customHeight="1" x14ac:dyDescent="0.2">
      <c r="A124" s="821" t="s">
        <v>5652</v>
      </c>
      <c r="B124" s="822" t="s">
        <v>5653</v>
      </c>
      <c r="C124" s="822" t="s">
        <v>4570</v>
      </c>
      <c r="D124" s="822" t="s">
        <v>5808</v>
      </c>
      <c r="E124" s="822" t="s">
        <v>5809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652</v>
      </c>
      <c r="P124" s="827"/>
      <c r="Q124" s="832">
        <v>652</v>
      </c>
    </row>
    <row r="125" spans="1:17" ht="14.45" customHeight="1" x14ac:dyDescent="0.2">
      <c r="A125" s="821" t="s">
        <v>5652</v>
      </c>
      <c r="B125" s="822" t="s">
        <v>5653</v>
      </c>
      <c r="C125" s="822" t="s">
        <v>4570</v>
      </c>
      <c r="D125" s="822" t="s">
        <v>5810</v>
      </c>
      <c r="E125" s="822" t="s">
        <v>5811</v>
      </c>
      <c r="F125" s="831">
        <v>151</v>
      </c>
      <c r="G125" s="831">
        <v>44545</v>
      </c>
      <c r="H125" s="831">
        <v>0.92894978311644982</v>
      </c>
      <c r="I125" s="831">
        <v>295</v>
      </c>
      <c r="J125" s="831">
        <v>162</v>
      </c>
      <c r="K125" s="831">
        <v>47952</v>
      </c>
      <c r="L125" s="831">
        <v>1</v>
      </c>
      <c r="M125" s="831">
        <v>296</v>
      </c>
      <c r="N125" s="831">
        <v>61</v>
      </c>
      <c r="O125" s="831">
        <v>18056</v>
      </c>
      <c r="P125" s="827">
        <v>0.37654320987654322</v>
      </c>
      <c r="Q125" s="832">
        <v>296</v>
      </c>
    </row>
    <row r="126" spans="1:17" ht="14.45" customHeight="1" x14ac:dyDescent="0.2">
      <c r="A126" s="821" t="s">
        <v>5652</v>
      </c>
      <c r="B126" s="822" t="s">
        <v>5653</v>
      </c>
      <c r="C126" s="822" t="s">
        <v>4570</v>
      </c>
      <c r="D126" s="822" t="s">
        <v>5812</v>
      </c>
      <c r="E126" s="822" t="s">
        <v>5813</v>
      </c>
      <c r="F126" s="831">
        <v>1015</v>
      </c>
      <c r="G126" s="831">
        <v>45675</v>
      </c>
      <c r="H126" s="831">
        <v>0.94859813084112155</v>
      </c>
      <c r="I126" s="831">
        <v>45</v>
      </c>
      <c r="J126" s="831">
        <v>1070</v>
      </c>
      <c r="K126" s="831">
        <v>48150</v>
      </c>
      <c r="L126" s="831">
        <v>1</v>
      </c>
      <c r="M126" s="831">
        <v>45</v>
      </c>
      <c r="N126" s="831">
        <v>911</v>
      </c>
      <c r="O126" s="831">
        <v>40995</v>
      </c>
      <c r="P126" s="827">
        <v>0.8514018691588785</v>
      </c>
      <c r="Q126" s="832">
        <v>45</v>
      </c>
    </row>
    <row r="127" spans="1:17" ht="14.45" customHeight="1" x14ac:dyDescent="0.2">
      <c r="A127" s="821" t="s">
        <v>5652</v>
      </c>
      <c r="B127" s="822" t="s">
        <v>5653</v>
      </c>
      <c r="C127" s="822" t="s">
        <v>4570</v>
      </c>
      <c r="D127" s="822" t="s">
        <v>5814</v>
      </c>
      <c r="E127" s="822" t="s">
        <v>5815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46</v>
      </c>
      <c r="P127" s="827"/>
      <c r="Q127" s="832">
        <v>46</v>
      </c>
    </row>
    <row r="128" spans="1:17" ht="14.45" customHeight="1" x14ac:dyDescent="0.2">
      <c r="A128" s="821" t="s">
        <v>5652</v>
      </c>
      <c r="B128" s="822" t="s">
        <v>5653</v>
      </c>
      <c r="C128" s="822" t="s">
        <v>4570</v>
      </c>
      <c r="D128" s="822" t="s">
        <v>5816</v>
      </c>
      <c r="E128" s="822" t="s">
        <v>5817</v>
      </c>
      <c r="F128" s="831"/>
      <c r="G128" s="831"/>
      <c r="H128" s="831"/>
      <c r="I128" s="831"/>
      <c r="J128" s="831">
        <v>1</v>
      </c>
      <c r="K128" s="831">
        <v>310</v>
      </c>
      <c r="L128" s="831">
        <v>1</v>
      </c>
      <c r="M128" s="831">
        <v>310</v>
      </c>
      <c r="N128" s="831"/>
      <c r="O128" s="831"/>
      <c r="P128" s="827"/>
      <c r="Q128" s="832"/>
    </row>
    <row r="129" spans="1:17" ht="14.45" customHeight="1" x14ac:dyDescent="0.2">
      <c r="A129" s="821" t="s">
        <v>5652</v>
      </c>
      <c r="B129" s="822" t="s">
        <v>5653</v>
      </c>
      <c r="C129" s="822" t="s">
        <v>4570</v>
      </c>
      <c r="D129" s="822" t="s">
        <v>5818</v>
      </c>
      <c r="E129" s="822" t="s">
        <v>5819</v>
      </c>
      <c r="F129" s="831">
        <v>1</v>
      </c>
      <c r="G129" s="831">
        <v>26</v>
      </c>
      <c r="H129" s="831"/>
      <c r="I129" s="831">
        <v>26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5652</v>
      </c>
      <c r="B130" s="822" t="s">
        <v>5653</v>
      </c>
      <c r="C130" s="822" t="s">
        <v>4570</v>
      </c>
      <c r="D130" s="822" t="s">
        <v>5820</v>
      </c>
      <c r="E130" s="822" t="s">
        <v>5821</v>
      </c>
      <c r="F130" s="831"/>
      <c r="G130" s="831"/>
      <c r="H130" s="831"/>
      <c r="I130" s="831"/>
      <c r="J130" s="831">
        <v>1</v>
      </c>
      <c r="K130" s="831">
        <v>408</v>
      </c>
      <c r="L130" s="831">
        <v>1</v>
      </c>
      <c r="M130" s="831">
        <v>408</v>
      </c>
      <c r="N130" s="831">
        <v>1</v>
      </c>
      <c r="O130" s="831">
        <v>409</v>
      </c>
      <c r="P130" s="827">
        <v>1.0024509803921569</v>
      </c>
      <c r="Q130" s="832">
        <v>409</v>
      </c>
    </row>
    <row r="131" spans="1:17" ht="14.45" customHeight="1" x14ac:dyDescent="0.2">
      <c r="A131" s="821" t="s">
        <v>5652</v>
      </c>
      <c r="B131" s="822" t="s">
        <v>5653</v>
      </c>
      <c r="C131" s="822" t="s">
        <v>4570</v>
      </c>
      <c r="D131" s="822" t="s">
        <v>5822</v>
      </c>
      <c r="E131" s="822" t="s">
        <v>5823</v>
      </c>
      <c r="F131" s="831">
        <v>1</v>
      </c>
      <c r="G131" s="831">
        <v>190</v>
      </c>
      <c r="H131" s="831">
        <v>1</v>
      </c>
      <c r="I131" s="831">
        <v>190</v>
      </c>
      <c r="J131" s="831">
        <v>1</v>
      </c>
      <c r="K131" s="831">
        <v>190</v>
      </c>
      <c r="L131" s="831">
        <v>1</v>
      </c>
      <c r="M131" s="831">
        <v>190</v>
      </c>
      <c r="N131" s="831"/>
      <c r="O131" s="831"/>
      <c r="P131" s="827"/>
      <c r="Q131" s="832"/>
    </row>
    <row r="132" spans="1:17" ht="14.45" customHeight="1" x14ac:dyDescent="0.2">
      <c r="A132" s="821" t="s">
        <v>5652</v>
      </c>
      <c r="B132" s="822" t="s">
        <v>5653</v>
      </c>
      <c r="C132" s="822" t="s">
        <v>4570</v>
      </c>
      <c r="D132" s="822" t="s">
        <v>5824</v>
      </c>
      <c r="E132" s="822" t="s">
        <v>5825</v>
      </c>
      <c r="F132" s="831">
        <v>1016</v>
      </c>
      <c r="G132" s="831">
        <v>135128</v>
      </c>
      <c r="H132" s="831">
        <v>0.94511627906976747</v>
      </c>
      <c r="I132" s="831">
        <v>133</v>
      </c>
      <c r="J132" s="831">
        <v>1075</v>
      </c>
      <c r="K132" s="831">
        <v>142975</v>
      </c>
      <c r="L132" s="831">
        <v>1</v>
      </c>
      <c r="M132" s="831">
        <v>133</v>
      </c>
      <c r="N132" s="831">
        <v>920</v>
      </c>
      <c r="O132" s="831">
        <v>122360</v>
      </c>
      <c r="P132" s="827">
        <v>0.85581395348837208</v>
      </c>
      <c r="Q132" s="832">
        <v>133</v>
      </c>
    </row>
    <row r="133" spans="1:17" ht="14.45" customHeight="1" x14ac:dyDescent="0.2">
      <c r="A133" s="821" t="s">
        <v>5652</v>
      </c>
      <c r="B133" s="822" t="s">
        <v>5653</v>
      </c>
      <c r="C133" s="822" t="s">
        <v>4570</v>
      </c>
      <c r="D133" s="822" t="s">
        <v>5826</v>
      </c>
      <c r="E133" s="822" t="s">
        <v>5827</v>
      </c>
      <c r="F133" s="831">
        <v>477</v>
      </c>
      <c r="G133" s="831">
        <v>17649</v>
      </c>
      <c r="H133" s="831">
        <v>0.96754563894523327</v>
      </c>
      <c r="I133" s="831">
        <v>37</v>
      </c>
      <c r="J133" s="831">
        <v>493</v>
      </c>
      <c r="K133" s="831">
        <v>18241</v>
      </c>
      <c r="L133" s="831">
        <v>1</v>
      </c>
      <c r="M133" s="831">
        <v>37</v>
      </c>
      <c r="N133" s="831">
        <v>442</v>
      </c>
      <c r="O133" s="831">
        <v>16354</v>
      </c>
      <c r="P133" s="827">
        <v>0.89655172413793105</v>
      </c>
      <c r="Q133" s="832">
        <v>37</v>
      </c>
    </row>
    <row r="134" spans="1:17" ht="14.45" customHeight="1" x14ac:dyDescent="0.2">
      <c r="A134" s="821" t="s">
        <v>5652</v>
      </c>
      <c r="B134" s="822" t="s">
        <v>5653</v>
      </c>
      <c r="C134" s="822" t="s">
        <v>4570</v>
      </c>
      <c r="D134" s="822" t="s">
        <v>5828</v>
      </c>
      <c r="E134" s="822" t="s">
        <v>5829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475</v>
      </c>
      <c r="P134" s="827"/>
      <c r="Q134" s="832">
        <v>475</v>
      </c>
    </row>
    <row r="135" spans="1:17" ht="14.45" customHeight="1" x14ac:dyDescent="0.2">
      <c r="A135" s="821" t="s">
        <v>5652</v>
      </c>
      <c r="B135" s="822" t="s">
        <v>5653</v>
      </c>
      <c r="C135" s="822" t="s">
        <v>4570</v>
      </c>
      <c r="D135" s="822" t="s">
        <v>5830</v>
      </c>
      <c r="E135" s="822" t="s">
        <v>5831</v>
      </c>
      <c r="F135" s="831"/>
      <c r="G135" s="831"/>
      <c r="H135" s="831"/>
      <c r="I135" s="831"/>
      <c r="J135" s="831">
        <v>1</v>
      </c>
      <c r="K135" s="831">
        <v>931</v>
      </c>
      <c r="L135" s="831">
        <v>1</v>
      </c>
      <c r="M135" s="831">
        <v>931</v>
      </c>
      <c r="N135" s="831"/>
      <c r="O135" s="831"/>
      <c r="P135" s="827"/>
      <c r="Q135" s="832"/>
    </row>
    <row r="136" spans="1:17" ht="14.45" customHeight="1" x14ac:dyDescent="0.2">
      <c r="A136" s="821" t="s">
        <v>5652</v>
      </c>
      <c r="B136" s="822" t="s">
        <v>5653</v>
      </c>
      <c r="C136" s="822" t="s">
        <v>4570</v>
      </c>
      <c r="D136" s="822" t="s">
        <v>5832</v>
      </c>
      <c r="E136" s="822" t="s">
        <v>5833</v>
      </c>
      <c r="F136" s="831"/>
      <c r="G136" s="831"/>
      <c r="H136" s="831"/>
      <c r="I136" s="831"/>
      <c r="J136" s="831">
        <v>1</v>
      </c>
      <c r="K136" s="831">
        <v>933</v>
      </c>
      <c r="L136" s="831">
        <v>1</v>
      </c>
      <c r="M136" s="831">
        <v>933</v>
      </c>
      <c r="N136" s="831"/>
      <c r="O136" s="831"/>
      <c r="P136" s="827"/>
      <c r="Q136" s="832"/>
    </row>
    <row r="137" spans="1:17" ht="14.45" customHeight="1" x14ac:dyDescent="0.2">
      <c r="A137" s="821" t="s">
        <v>5652</v>
      </c>
      <c r="B137" s="822" t="s">
        <v>5653</v>
      </c>
      <c r="C137" s="822" t="s">
        <v>4570</v>
      </c>
      <c r="D137" s="822" t="s">
        <v>5834</v>
      </c>
      <c r="E137" s="822" t="s">
        <v>5835</v>
      </c>
      <c r="F137" s="831">
        <v>1</v>
      </c>
      <c r="G137" s="831">
        <v>93</v>
      </c>
      <c r="H137" s="831">
        <v>0.14133738601823709</v>
      </c>
      <c r="I137" s="831">
        <v>93</v>
      </c>
      <c r="J137" s="831">
        <v>7</v>
      </c>
      <c r="K137" s="831">
        <v>658</v>
      </c>
      <c r="L137" s="831">
        <v>1</v>
      </c>
      <c r="M137" s="831">
        <v>94</v>
      </c>
      <c r="N137" s="831">
        <v>7</v>
      </c>
      <c r="O137" s="831">
        <v>658</v>
      </c>
      <c r="P137" s="827">
        <v>1</v>
      </c>
      <c r="Q137" s="832">
        <v>94</v>
      </c>
    </row>
    <row r="138" spans="1:17" ht="14.45" customHeight="1" x14ac:dyDescent="0.2">
      <c r="A138" s="821" t="s">
        <v>5652</v>
      </c>
      <c r="B138" s="822" t="s">
        <v>5653</v>
      </c>
      <c r="C138" s="822" t="s">
        <v>4570</v>
      </c>
      <c r="D138" s="822" t="s">
        <v>5836</v>
      </c>
      <c r="E138" s="822" t="s">
        <v>5837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534</v>
      </c>
      <c r="P138" s="827"/>
      <c r="Q138" s="832">
        <v>534</v>
      </c>
    </row>
    <row r="139" spans="1:17" ht="14.45" customHeight="1" x14ac:dyDescent="0.2">
      <c r="A139" s="821" t="s">
        <v>5652</v>
      </c>
      <c r="B139" s="822" t="s">
        <v>5838</v>
      </c>
      <c r="C139" s="822" t="s">
        <v>4570</v>
      </c>
      <c r="D139" s="822" t="s">
        <v>5839</v>
      </c>
      <c r="E139" s="822" t="s">
        <v>5840</v>
      </c>
      <c r="F139" s="831">
        <v>1</v>
      </c>
      <c r="G139" s="831">
        <v>1038</v>
      </c>
      <c r="H139" s="831"/>
      <c r="I139" s="831">
        <v>1038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5841</v>
      </c>
      <c r="B140" s="822" t="s">
        <v>5842</v>
      </c>
      <c r="C140" s="822" t="s">
        <v>4797</v>
      </c>
      <c r="D140" s="822" t="s">
        <v>5843</v>
      </c>
      <c r="E140" s="822" t="s">
        <v>5844</v>
      </c>
      <c r="F140" s="831">
        <v>2.0100000000000002</v>
      </c>
      <c r="G140" s="831">
        <v>5206.9500000000007</v>
      </c>
      <c r="H140" s="831"/>
      <c r="I140" s="831">
        <v>2590.5223880597014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5841</v>
      </c>
      <c r="B141" s="822" t="s">
        <v>5842</v>
      </c>
      <c r="C141" s="822" t="s">
        <v>4797</v>
      </c>
      <c r="D141" s="822" t="s">
        <v>5845</v>
      </c>
      <c r="E141" s="822" t="s">
        <v>4805</v>
      </c>
      <c r="F141" s="831">
        <v>1.6</v>
      </c>
      <c r="G141" s="831">
        <v>15228.519999999999</v>
      </c>
      <c r="H141" s="831">
        <v>2.3521129371061411</v>
      </c>
      <c r="I141" s="831">
        <v>9517.8249999999989</v>
      </c>
      <c r="J141" s="831">
        <v>0.74</v>
      </c>
      <c r="K141" s="831">
        <v>6474.4</v>
      </c>
      <c r="L141" s="831">
        <v>1</v>
      </c>
      <c r="M141" s="831">
        <v>8749.1891891891883</v>
      </c>
      <c r="N141" s="831">
        <v>0.83</v>
      </c>
      <c r="O141" s="831">
        <v>7237.3600000000006</v>
      </c>
      <c r="P141" s="827">
        <v>1.1178425800074139</v>
      </c>
      <c r="Q141" s="832">
        <v>8719.7108433734957</v>
      </c>
    </row>
    <row r="142" spans="1:17" ht="14.45" customHeight="1" x14ac:dyDescent="0.2">
      <c r="A142" s="821" t="s">
        <v>5841</v>
      </c>
      <c r="B142" s="822" t="s">
        <v>5842</v>
      </c>
      <c r="C142" s="822" t="s">
        <v>4797</v>
      </c>
      <c r="D142" s="822" t="s">
        <v>5846</v>
      </c>
      <c r="E142" s="822" t="s">
        <v>5847</v>
      </c>
      <c r="F142" s="831">
        <v>0.1</v>
      </c>
      <c r="G142" s="831">
        <v>53.23</v>
      </c>
      <c r="H142" s="831"/>
      <c r="I142" s="831">
        <v>532.29999999999995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5841</v>
      </c>
      <c r="B143" s="822" t="s">
        <v>5842</v>
      </c>
      <c r="C143" s="822" t="s">
        <v>4797</v>
      </c>
      <c r="D143" s="822" t="s">
        <v>4817</v>
      </c>
      <c r="E143" s="822" t="s">
        <v>4818</v>
      </c>
      <c r="F143" s="831">
        <v>5.65</v>
      </c>
      <c r="G143" s="831">
        <v>8939.5300000000007</v>
      </c>
      <c r="H143" s="831"/>
      <c r="I143" s="831">
        <v>1582.2176991150443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5841</v>
      </c>
      <c r="B144" s="822" t="s">
        <v>5842</v>
      </c>
      <c r="C144" s="822" t="s">
        <v>4797</v>
      </c>
      <c r="D144" s="822" t="s">
        <v>5848</v>
      </c>
      <c r="E144" s="822" t="s">
        <v>5849</v>
      </c>
      <c r="F144" s="831"/>
      <c r="G144" s="831"/>
      <c r="H144" s="831"/>
      <c r="I144" s="831"/>
      <c r="J144" s="831">
        <v>0.05</v>
      </c>
      <c r="K144" s="831">
        <v>35.94</v>
      </c>
      <c r="L144" s="831">
        <v>1</v>
      </c>
      <c r="M144" s="831">
        <v>718.8</v>
      </c>
      <c r="N144" s="831"/>
      <c r="O144" s="831"/>
      <c r="P144" s="827"/>
      <c r="Q144" s="832"/>
    </row>
    <row r="145" spans="1:17" ht="14.45" customHeight="1" x14ac:dyDescent="0.2">
      <c r="A145" s="821" t="s">
        <v>5841</v>
      </c>
      <c r="B145" s="822" t="s">
        <v>5842</v>
      </c>
      <c r="C145" s="822" t="s">
        <v>4797</v>
      </c>
      <c r="D145" s="822" t="s">
        <v>5850</v>
      </c>
      <c r="E145" s="822" t="s">
        <v>4818</v>
      </c>
      <c r="F145" s="831">
        <v>0.18000000000000002</v>
      </c>
      <c r="G145" s="831">
        <v>4525.3999999999996</v>
      </c>
      <c r="H145" s="831"/>
      <c r="I145" s="831">
        <v>25141.111111111106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5841</v>
      </c>
      <c r="B146" s="822" t="s">
        <v>5842</v>
      </c>
      <c r="C146" s="822" t="s">
        <v>4797</v>
      </c>
      <c r="D146" s="822" t="s">
        <v>5851</v>
      </c>
      <c r="E146" s="822" t="s">
        <v>4818</v>
      </c>
      <c r="F146" s="831"/>
      <c r="G146" s="831"/>
      <c r="H146" s="831"/>
      <c r="I146" s="831"/>
      <c r="J146" s="831">
        <v>4.9499999999999993</v>
      </c>
      <c r="K146" s="831">
        <v>3244.83</v>
      </c>
      <c r="L146" s="831">
        <v>1</v>
      </c>
      <c r="M146" s="831">
        <v>655.52121212121222</v>
      </c>
      <c r="N146" s="831">
        <v>2.15</v>
      </c>
      <c r="O146" s="831">
        <v>1409.37</v>
      </c>
      <c r="P146" s="827">
        <v>0.43434324756612824</v>
      </c>
      <c r="Q146" s="832">
        <v>655.52093023255816</v>
      </c>
    </row>
    <row r="147" spans="1:17" ht="14.45" customHeight="1" x14ac:dyDescent="0.2">
      <c r="A147" s="821" t="s">
        <v>5841</v>
      </c>
      <c r="B147" s="822" t="s">
        <v>5842</v>
      </c>
      <c r="C147" s="822" t="s">
        <v>4797</v>
      </c>
      <c r="D147" s="822" t="s">
        <v>5852</v>
      </c>
      <c r="E147" s="822" t="s">
        <v>4818</v>
      </c>
      <c r="F147" s="831"/>
      <c r="G147" s="831"/>
      <c r="H147" s="831"/>
      <c r="I147" s="831"/>
      <c r="J147" s="831">
        <v>0.09</v>
      </c>
      <c r="K147" s="831">
        <v>1050.5899999999999</v>
      </c>
      <c r="L147" s="831">
        <v>1</v>
      </c>
      <c r="M147" s="831">
        <v>11673.222222222223</v>
      </c>
      <c r="N147" s="831">
        <v>0.51999999999999991</v>
      </c>
      <c r="O147" s="831">
        <v>6700.01</v>
      </c>
      <c r="P147" s="827">
        <v>6.3773784254561727</v>
      </c>
      <c r="Q147" s="832">
        <v>12884.634615384619</v>
      </c>
    </row>
    <row r="148" spans="1:17" ht="14.45" customHeight="1" x14ac:dyDescent="0.2">
      <c r="A148" s="821" t="s">
        <v>5841</v>
      </c>
      <c r="B148" s="822" t="s">
        <v>5842</v>
      </c>
      <c r="C148" s="822" t="s">
        <v>4797</v>
      </c>
      <c r="D148" s="822" t="s">
        <v>5853</v>
      </c>
      <c r="E148" s="822" t="s">
        <v>5847</v>
      </c>
      <c r="F148" s="831"/>
      <c r="G148" s="831"/>
      <c r="H148" s="831"/>
      <c r="I148" s="831"/>
      <c r="J148" s="831"/>
      <c r="K148" s="831"/>
      <c r="L148" s="831"/>
      <c r="M148" s="831"/>
      <c r="N148" s="831">
        <v>0.1</v>
      </c>
      <c r="O148" s="831">
        <v>53.23</v>
      </c>
      <c r="P148" s="827"/>
      <c r="Q148" s="832">
        <v>532.29999999999995</v>
      </c>
    </row>
    <row r="149" spans="1:17" ht="14.45" customHeight="1" x14ac:dyDescent="0.2">
      <c r="A149" s="821" t="s">
        <v>5841</v>
      </c>
      <c r="B149" s="822" t="s">
        <v>5842</v>
      </c>
      <c r="C149" s="822" t="s">
        <v>4613</v>
      </c>
      <c r="D149" s="822" t="s">
        <v>5854</v>
      </c>
      <c r="E149" s="822" t="s">
        <v>5855</v>
      </c>
      <c r="F149" s="831">
        <v>1</v>
      </c>
      <c r="G149" s="831">
        <v>972.32</v>
      </c>
      <c r="H149" s="831"/>
      <c r="I149" s="831">
        <v>972.32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5841</v>
      </c>
      <c r="B150" s="822" t="s">
        <v>5842</v>
      </c>
      <c r="C150" s="822" t="s">
        <v>4613</v>
      </c>
      <c r="D150" s="822" t="s">
        <v>5856</v>
      </c>
      <c r="E150" s="822" t="s">
        <v>5855</v>
      </c>
      <c r="F150" s="831">
        <v>6</v>
      </c>
      <c r="G150" s="831">
        <v>9611.7000000000007</v>
      </c>
      <c r="H150" s="831">
        <v>5.2957024793388436</v>
      </c>
      <c r="I150" s="831">
        <v>1601.95</v>
      </c>
      <c r="J150" s="831">
        <v>2</v>
      </c>
      <c r="K150" s="831">
        <v>1815</v>
      </c>
      <c r="L150" s="831">
        <v>1</v>
      </c>
      <c r="M150" s="831">
        <v>907.5</v>
      </c>
      <c r="N150" s="831">
        <v>3</v>
      </c>
      <c r="O150" s="831">
        <v>2722.25</v>
      </c>
      <c r="P150" s="827">
        <v>1.499862258953168</v>
      </c>
      <c r="Q150" s="832">
        <v>907.41666666666663</v>
      </c>
    </row>
    <row r="151" spans="1:17" ht="14.45" customHeight="1" x14ac:dyDescent="0.2">
      <c r="A151" s="821" t="s">
        <v>5841</v>
      </c>
      <c r="B151" s="822" t="s">
        <v>5842</v>
      </c>
      <c r="C151" s="822" t="s">
        <v>4613</v>
      </c>
      <c r="D151" s="822" t="s">
        <v>5857</v>
      </c>
      <c r="E151" s="822" t="s">
        <v>5858</v>
      </c>
      <c r="F151" s="831">
        <v>11</v>
      </c>
      <c r="G151" s="831">
        <v>10330.540000000001</v>
      </c>
      <c r="H151" s="831">
        <v>3.666666666666667</v>
      </c>
      <c r="I151" s="831">
        <v>939.1400000000001</v>
      </c>
      <c r="J151" s="831">
        <v>3</v>
      </c>
      <c r="K151" s="831">
        <v>2817.42</v>
      </c>
      <c r="L151" s="831">
        <v>1</v>
      </c>
      <c r="M151" s="831">
        <v>939.14</v>
      </c>
      <c r="N151" s="831">
        <v>6</v>
      </c>
      <c r="O151" s="831">
        <v>3233.2200000000003</v>
      </c>
      <c r="P151" s="827">
        <v>1.1475818301850631</v>
      </c>
      <c r="Q151" s="832">
        <v>538.87</v>
      </c>
    </row>
    <row r="152" spans="1:17" ht="14.45" customHeight="1" x14ac:dyDescent="0.2">
      <c r="A152" s="821" t="s">
        <v>5841</v>
      </c>
      <c r="B152" s="822" t="s">
        <v>5842</v>
      </c>
      <c r="C152" s="822" t="s">
        <v>4613</v>
      </c>
      <c r="D152" s="822" t="s">
        <v>5859</v>
      </c>
      <c r="E152" s="822" t="s">
        <v>5860</v>
      </c>
      <c r="F152" s="831">
        <v>1</v>
      </c>
      <c r="G152" s="831">
        <v>2236.5</v>
      </c>
      <c r="H152" s="831"/>
      <c r="I152" s="831">
        <v>2236.5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5841</v>
      </c>
      <c r="B153" s="822" t="s">
        <v>5842</v>
      </c>
      <c r="C153" s="822" t="s">
        <v>4613</v>
      </c>
      <c r="D153" s="822" t="s">
        <v>5861</v>
      </c>
      <c r="E153" s="822" t="s">
        <v>5862</v>
      </c>
      <c r="F153" s="831">
        <v>6</v>
      </c>
      <c r="G153" s="831">
        <v>990795.54</v>
      </c>
      <c r="H153" s="831"/>
      <c r="I153" s="831">
        <v>165132.59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5841</v>
      </c>
      <c r="B154" s="822" t="s">
        <v>5842</v>
      </c>
      <c r="C154" s="822" t="s">
        <v>4613</v>
      </c>
      <c r="D154" s="822" t="s">
        <v>5863</v>
      </c>
      <c r="E154" s="822" t="s">
        <v>5864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3101.43</v>
      </c>
      <c r="P154" s="827"/>
      <c r="Q154" s="832">
        <v>3101.43</v>
      </c>
    </row>
    <row r="155" spans="1:17" ht="14.45" customHeight="1" x14ac:dyDescent="0.2">
      <c r="A155" s="821" t="s">
        <v>5841</v>
      </c>
      <c r="B155" s="822" t="s">
        <v>5842</v>
      </c>
      <c r="C155" s="822" t="s">
        <v>4613</v>
      </c>
      <c r="D155" s="822" t="s">
        <v>5865</v>
      </c>
      <c r="E155" s="822" t="s">
        <v>5866</v>
      </c>
      <c r="F155" s="831">
        <v>5</v>
      </c>
      <c r="G155" s="831">
        <v>4716.25</v>
      </c>
      <c r="H155" s="831">
        <v>5.2671990171990171</v>
      </c>
      <c r="I155" s="831">
        <v>943.25</v>
      </c>
      <c r="J155" s="831">
        <v>1</v>
      </c>
      <c r="K155" s="831">
        <v>895.4</v>
      </c>
      <c r="L155" s="831">
        <v>1</v>
      </c>
      <c r="M155" s="831">
        <v>895.4</v>
      </c>
      <c r="N155" s="831">
        <v>4</v>
      </c>
      <c r="O155" s="831">
        <v>2710.4</v>
      </c>
      <c r="P155" s="827">
        <v>3.0270270270270272</v>
      </c>
      <c r="Q155" s="832">
        <v>677.6</v>
      </c>
    </row>
    <row r="156" spans="1:17" ht="14.45" customHeight="1" x14ac:dyDescent="0.2">
      <c r="A156" s="821" t="s">
        <v>5841</v>
      </c>
      <c r="B156" s="822" t="s">
        <v>5842</v>
      </c>
      <c r="C156" s="822" t="s">
        <v>4613</v>
      </c>
      <c r="D156" s="822" t="s">
        <v>5867</v>
      </c>
      <c r="E156" s="822" t="s">
        <v>5868</v>
      </c>
      <c r="F156" s="831">
        <v>1</v>
      </c>
      <c r="G156" s="831">
        <v>7650</v>
      </c>
      <c r="H156" s="831"/>
      <c r="I156" s="831">
        <v>7650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5841</v>
      </c>
      <c r="B157" s="822" t="s">
        <v>5842</v>
      </c>
      <c r="C157" s="822" t="s">
        <v>4613</v>
      </c>
      <c r="D157" s="822" t="s">
        <v>5869</v>
      </c>
      <c r="E157" s="822" t="s">
        <v>5870</v>
      </c>
      <c r="F157" s="831">
        <v>1</v>
      </c>
      <c r="G157" s="831">
        <v>750.76</v>
      </c>
      <c r="H157" s="831"/>
      <c r="I157" s="831">
        <v>750.76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5841</v>
      </c>
      <c r="B158" s="822" t="s">
        <v>5842</v>
      </c>
      <c r="C158" s="822" t="s">
        <v>4613</v>
      </c>
      <c r="D158" s="822" t="s">
        <v>5871</v>
      </c>
      <c r="E158" s="822" t="s">
        <v>5872</v>
      </c>
      <c r="F158" s="831">
        <v>1</v>
      </c>
      <c r="G158" s="831">
        <v>10072.94</v>
      </c>
      <c r="H158" s="831">
        <v>1</v>
      </c>
      <c r="I158" s="831">
        <v>10072.94</v>
      </c>
      <c r="J158" s="831">
        <v>1</v>
      </c>
      <c r="K158" s="831">
        <v>10072.94</v>
      </c>
      <c r="L158" s="831">
        <v>1</v>
      </c>
      <c r="M158" s="831">
        <v>10072.94</v>
      </c>
      <c r="N158" s="831">
        <v>1</v>
      </c>
      <c r="O158" s="831">
        <v>9426.65</v>
      </c>
      <c r="P158" s="827">
        <v>0.93583899040399321</v>
      </c>
      <c r="Q158" s="832">
        <v>9426.65</v>
      </c>
    </row>
    <row r="159" spans="1:17" ht="14.45" customHeight="1" x14ac:dyDescent="0.2">
      <c r="A159" s="821" t="s">
        <v>5841</v>
      </c>
      <c r="B159" s="822" t="s">
        <v>5842</v>
      </c>
      <c r="C159" s="822" t="s">
        <v>4613</v>
      </c>
      <c r="D159" s="822" t="s">
        <v>5873</v>
      </c>
      <c r="E159" s="822" t="s">
        <v>5874</v>
      </c>
      <c r="F159" s="831">
        <v>2</v>
      </c>
      <c r="G159" s="831">
        <v>9935.7800000000007</v>
      </c>
      <c r="H159" s="831"/>
      <c r="I159" s="831">
        <v>4967.8900000000003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5841</v>
      </c>
      <c r="B160" s="822" t="s">
        <v>5842</v>
      </c>
      <c r="C160" s="822" t="s">
        <v>4613</v>
      </c>
      <c r="D160" s="822" t="s">
        <v>5875</v>
      </c>
      <c r="E160" s="822" t="s">
        <v>5876</v>
      </c>
      <c r="F160" s="831">
        <v>2</v>
      </c>
      <c r="G160" s="831">
        <v>2673.44</v>
      </c>
      <c r="H160" s="831">
        <v>2</v>
      </c>
      <c r="I160" s="831">
        <v>1336.72</v>
      </c>
      <c r="J160" s="831">
        <v>1</v>
      </c>
      <c r="K160" s="831">
        <v>1336.72</v>
      </c>
      <c r="L160" s="831">
        <v>1</v>
      </c>
      <c r="M160" s="831">
        <v>1336.72</v>
      </c>
      <c r="N160" s="831"/>
      <c r="O160" s="831"/>
      <c r="P160" s="827"/>
      <c r="Q160" s="832"/>
    </row>
    <row r="161" spans="1:17" ht="14.45" customHeight="1" x14ac:dyDescent="0.2">
      <c r="A161" s="821" t="s">
        <v>5841</v>
      </c>
      <c r="B161" s="822" t="s">
        <v>5842</v>
      </c>
      <c r="C161" s="822" t="s">
        <v>4613</v>
      </c>
      <c r="D161" s="822" t="s">
        <v>5877</v>
      </c>
      <c r="E161" s="822" t="s">
        <v>5878</v>
      </c>
      <c r="F161" s="831">
        <v>5</v>
      </c>
      <c r="G161" s="831">
        <v>4155.8</v>
      </c>
      <c r="H161" s="831">
        <v>1.6666666666666667</v>
      </c>
      <c r="I161" s="831">
        <v>831.16000000000008</v>
      </c>
      <c r="J161" s="831">
        <v>3</v>
      </c>
      <c r="K161" s="831">
        <v>2493.48</v>
      </c>
      <c r="L161" s="831">
        <v>1</v>
      </c>
      <c r="M161" s="831">
        <v>831.16</v>
      </c>
      <c r="N161" s="831">
        <v>5</v>
      </c>
      <c r="O161" s="831">
        <v>3435.7999999999997</v>
      </c>
      <c r="P161" s="827">
        <v>1.377913598665319</v>
      </c>
      <c r="Q161" s="832">
        <v>687.16</v>
      </c>
    </row>
    <row r="162" spans="1:17" ht="14.45" customHeight="1" x14ac:dyDescent="0.2">
      <c r="A162" s="821" t="s">
        <v>5841</v>
      </c>
      <c r="B162" s="822" t="s">
        <v>5842</v>
      </c>
      <c r="C162" s="822" t="s">
        <v>4613</v>
      </c>
      <c r="D162" s="822" t="s">
        <v>5879</v>
      </c>
      <c r="E162" s="822" t="s">
        <v>5880</v>
      </c>
      <c r="F162" s="831">
        <v>2</v>
      </c>
      <c r="G162" s="831">
        <v>2945.76</v>
      </c>
      <c r="H162" s="831"/>
      <c r="I162" s="831">
        <v>1472.88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5841</v>
      </c>
      <c r="B163" s="822" t="s">
        <v>5842</v>
      </c>
      <c r="C163" s="822" t="s">
        <v>4613</v>
      </c>
      <c r="D163" s="822" t="s">
        <v>5881</v>
      </c>
      <c r="E163" s="822" t="s">
        <v>5882</v>
      </c>
      <c r="F163" s="831">
        <v>3</v>
      </c>
      <c r="G163" s="831">
        <v>3936.42</v>
      </c>
      <c r="H163" s="831">
        <v>1.5</v>
      </c>
      <c r="I163" s="831">
        <v>1312.14</v>
      </c>
      <c r="J163" s="831">
        <v>2</v>
      </c>
      <c r="K163" s="831">
        <v>2624.28</v>
      </c>
      <c r="L163" s="831">
        <v>1</v>
      </c>
      <c r="M163" s="831">
        <v>1312.14</v>
      </c>
      <c r="N163" s="831">
        <v>3</v>
      </c>
      <c r="O163" s="831">
        <v>3171.15</v>
      </c>
      <c r="P163" s="827">
        <v>1.2083885865837487</v>
      </c>
      <c r="Q163" s="832">
        <v>1057.05</v>
      </c>
    </row>
    <row r="164" spans="1:17" ht="14.45" customHeight="1" x14ac:dyDescent="0.2">
      <c r="A164" s="821" t="s">
        <v>5841</v>
      </c>
      <c r="B164" s="822" t="s">
        <v>5842</v>
      </c>
      <c r="C164" s="822" t="s">
        <v>4613</v>
      </c>
      <c r="D164" s="822" t="s">
        <v>5883</v>
      </c>
      <c r="E164" s="822" t="s">
        <v>5884</v>
      </c>
      <c r="F164" s="831">
        <v>3</v>
      </c>
      <c r="G164" s="831">
        <v>3258.51</v>
      </c>
      <c r="H164" s="831">
        <v>3</v>
      </c>
      <c r="I164" s="831">
        <v>1086.17</v>
      </c>
      <c r="J164" s="831">
        <v>1</v>
      </c>
      <c r="K164" s="831">
        <v>1086.17</v>
      </c>
      <c r="L164" s="831">
        <v>1</v>
      </c>
      <c r="M164" s="831">
        <v>1086.17</v>
      </c>
      <c r="N164" s="831"/>
      <c r="O164" s="831"/>
      <c r="P164" s="827"/>
      <c r="Q164" s="832"/>
    </row>
    <row r="165" spans="1:17" ht="14.45" customHeight="1" x14ac:dyDescent="0.2">
      <c r="A165" s="821" t="s">
        <v>5841</v>
      </c>
      <c r="B165" s="822" t="s">
        <v>5842</v>
      </c>
      <c r="C165" s="822" t="s">
        <v>4613</v>
      </c>
      <c r="D165" s="822" t="s">
        <v>5885</v>
      </c>
      <c r="E165" s="822" t="s">
        <v>5886</v>
      </c>
      <c r="F165" s="831">
        <v>1</v>
      </c>
      <c r="G165" s="831">
        <v>5200.68</v>
      </c>
      <c r="H165" s="831"/>
      <c r="I165" s="831">
        <v>5200.68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5841</v>
      </c>
      <c r="B166" s="822" t="s">
        <v>5842</v>
      </c>
      <c r="C166" s="822" t="s">
        <v>4613</v>
      </c>
      <c r="D166" s="822" t="s">
        <v>5887</v>
      </c>
      <c r="E166" s="822" t="s">
        <v>5888</v>
      </c>
      <c r="F166" s="831">
        <v>2</v>
      </c>
      <c r="G166" s="831">
        <v>12190.78</v>
      </c>
      <c r="H166" s="831"/>
      <c r="I166" s="831">
        <v>6095.39</v>
      </c>
      <c r="J166" s="831"/>
      <c r="K166" s="831"/>
      <c r="L166" s="831"/>
      <c r="M166" s="831"/>
      <c r="N166" s="831">
        <v>3</v>
      </c>
      <c r="O166" s="831">
        <v>10509.47</v>
      </c>
      <c r="P166" s="827"/>
      <c r="Q166" s="832">
        <v>3503.1566666666663</v>
      </c>
    </row>
    <row r="167" spans="1:17" ht="14.45" customHeight="1" x14ac:dyDescent="0.2">
      <c r="A167" s="821" t="s">
        <v>5841</v>
      </c>
      <c r="B167" s="822" t="s">
        <v>5842</v>
      </c>
      <c r="C167" s="822" t="s">
        <v>4613</v>
      </c>
      <c r="D167" s="822" t="s">
        <v>5889</v>
      </c>
      <c r="E167" s="822" t="s">
        <v>5890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1726.4</v>
      </c>
      <c r="P167" s="827"/>
      <c r="Q167" s="832">
        <v>1726.4</v>
      </c>
    </row>
    <row r="168" spans="1:17" ht="14.45" customHeight="1" x14ac:dyDescent="0.2">
      <c r="A168" s="821" t="s">
        <v>5841</v>
      </c>
      <c r="B168" s="822" t="s">
        <v>5842</v>
      </c>
      <c r="C168" s="822" t="s">
        <v>4613</v>
      </c>
      <c r="D168" s="822" t="s">
        <v>5891</v>
      </c>
      <c r="E168" s="822" t="s">
        <v>5892</v>
      </c>
      <c r="F168" s="831">
        <v>1</v>
      </c>
      <c r="G168" s="831">
        <v>16952.3</v>
      </c>
      <c r="H168" s="831"/>
      <c r="I168" s="831">
        <v>16952.3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5841</v>
      </c>
      <c r="B169" s="822" t="s">
        <v>5842</v>
      </c>
      <c r="C169" s="822" t="s">
        <v>4613</v>
      </c>
      <c r="D169" s="822" t="s">
        <v>5893</v>
      </c>
      <c r="E169" s="822" t="s">
        <v>5894</v>
      </c>
      <c r="F169" s="831">
        <v>1</v>
      </c>
      <c r="G169" s="831">
        <v>26500</v>
      </c>
      <c r="H169" s="831"/>
      <c r="I169" s="831">
        <v>26500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5841</v>
      </c>
      <c r="B170" s="822" t="s">
        <v>5842</v>
      </c>
      <c r="C170" s="822" t="s">
        <v>4613</v>
      </c>
      <c r="D170" s="822" t="s">
        <v>5895</v>
      </c>
      <c r="E170" s="822" t="s">
        <v>5896</v>
      </c>
      <c r="F170" s="831"/>
      <c r="G170" s="831"/>
      <c r="H170" s="831"/>
      <c r="I170" s="831"/>
      <c r="J170" s="831">
        <v>1</v>
      </c>
      <c r="K170" s="831">
        <v>155448.10999999999</v>
      </c>
      <c r="L170" s="831">
        <v>1</v>
      </c>
      <c r="M170" s="831">
        <v>155448.10999999999</v>
      </c>
      <c r="N170" s="831">
        <v>5</v>
      </c>
      <c r="O170" s="831">
        <v>741750</v>
      </c>
      <c r="P170" s="827">
        <v>4.7716887648231943</v>
      </c>
      <c r="Q170" s="832">
        <v>148350</v>
      </c>
    </row>
    <row r="171" spans="1:17" ht="14.45" customHeight="1" x14ac:dyDescent="0.2">
      <c r="A171" s="821" t="s">
        <v>5841</v>
      </c>
      <c r="B171" s="822" t="s">
        <v>5842</v>
      </c>
      <c r="C171" s="822" t="s">
        <v>4613</v>
      </c>
      <c r="D171" s="822" t="s">
        <v>5897</v>
      </c>
      <c r="E171" s="822" t="s">
        <v>5898</v>
      </c>
      <c r="F171" s="831"/>
      <c r="G171" s="831"/>
      <c r="H171" s="831"/>
      <c r="I171" s="831"/>
      <c r="J171" s="831">
        <v>1</v>
      </c>
      <c r="K171" s="831">
        <v>171786.86</v>
      </c>
      <c r="L171" s="831">
        <v>1</v>
      </c>
      <c r="M171" s="831">
        <v>171786.86</v>
      </c>
      <c r="N171" s="831">
        <v>1</v>
      </c>
      <c r="O171" s="831">
        <v>147200</v>
      </c>
      <c r="P171" s="827">
        <v>0.85687578200102155</v>
      </c>
      <c r="Q171" s="832">
        <v>147200</v>
      </c>
    </row>
    <row r="172" spans="1:17" ht="14.45" customHeight="1" x14ac:dyDescent="0.2">
      <c r="A172" s="821" t="s">
        <v>5841</v>
      </c>
      <c r="B172" s="822" t="s">
        <v>5842</v>
      </c>
      <c r="C172" s="822" t="s">
        <v>4613</v>
      </c>
      <c r="D172" s="822" t="s">
        <v>5899</v>
      </c>
      <c r="E172" s="822" t="s">
        <v>5900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92751.13</v>
      </c>
      <c r="P172" s="827"/>
      <c r="Q172" s="832">
        <v>92751.13</v>
      </c>
    </row>
    <row r="173" spans="1:17" ht="14.45" customHeight="1" x14ac:dyDescent="0.2">
      <c r="A173" s="821" t="s">
        <v>5841</v>
      </c>
      <c r="B173" s="822" t="s">
        <v>5842</v>
      </c>
      <c r="C173" s="822" t="s">
        <v>4570</v>
      </c>
      <c r="D173" s="822" t="s">
        <v>5901</v>
      </c>
      <c r="E173" s="822" t="s">
        <v>5902</v>
      </c>
      <c r="F173" s="831">
        <v>2</v>
      </c>
      <c r="G173" s="831">
        <v>428</v>
      </c>
      <c r="H173" s="831">
        <v>0.66356589147286826</v>
      </c>
      <c r="I173" s="831">
        <v>214</v>
      </c>
      <c r="J173" s="831">
        <v>3</v>
      </c>
      <c r="K173" s="831">
        <v>645</v>
      </c>
      <c r="L173" s="831">
        <v>1</v>
      </c>
      <c r="M173" s="831">
        <v>215</v>
      </c>
      <c r="N173" s="831">
        <v>2</v>
      </c>
      <c r="O173" s="831">
        <v>432</v>
      </c>
      <c r="P173" s="827">
        <v>0.66976744186046511</v>
      </c>
      <c r="Q173" s="832">
        <v>216</v>
      </c>
    </row>
    <row r="174" spans="1:17" ht="14.45" customHeight="1" x14ac:dyDescent="0.2">
      <c r="A174" s="821" t="s">
        <v>5841</v>
      </c>
      <c r="B174" s="822" t="s">
        <v>5842</v>
      </c>
      <c r="C174" s="822" t="s">
        <v>4570</v>
      </c>
      <c r="D174" s="822" t="s">
        <v>5903</v>
      </c>
      <c r="E174" s="822" t="s">
        <v>5904</v>
      </c>
      <c r="F174" s="831">
        <v>2</v>
      </c>
      <c r="G174" s="831">
        <v>374</v>
      </c>
      <c r="H174" s="831">
        <v>1.9893617021276595</v>
      </c>
      <c r="I174" s="831">
        <v>187</v>
      </c>
      <c r="J174" s="831">
        <v>1</v>
      </c>
      <c r="K174" s="831">
        <v>188</v>
      </c>
      <c r="L174" s="831">
        <v>1</v>
      </c>
      <c r="M174" s="831">
        <v>188</v>
      </c>
      <c r="N174" s="831"/>
      <c r="O174" s="831"/>
      <c r="P174" s="827"/>
      <c r="Q174" s="832"/>
    </row>
    <row r="175" spans="1:17" ht="14.45" customHeight="1" x14ac:dyDescent="0.2">
      <c r="A175" s="821" t="s">
        <v>5841</v>
      </c>
      <c r="B175" s="822" t="s">
        <v>5842</v>
      </c>
      <c r="C175" s="822" t="s">
        <v>4570</v>
      </c>
      <c r="D175" s="822" t="s">
        <v>5905</v>
      </c>
      <c r="E175" s="822" t="s">
        <v>5906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130</v>
      </c>
      <c r="P175" s="827"/>
      <c r="Q175" s="832">
        <v>130</v>
      </c>
    </row>
    <row r="176" spans="1:17" ht="14.45" customHeight="1" x14ac:dyDescent="0.2">
      <c r="A176" s="821" t="s">
        <v>5841</v>
      </c>
      <c r="B176" s="822" t="s">
        <v>5842</v>
      </c>
      <c r="C176" s="822" t="s">
        <v>4570</v>
      </c>
      <c r="D176" s="822" t="s">
        <v>5907</v>
      </c>
      <c r="E176" s="822" t="s">
        <v>5908</v>
      </c>
      <c r="F176" s="831">
        <v>6</v>
      </c>
      <c r="G176" s="831">
        <v>1344</v>
      </c>
      <c r="H176" s="831">
        <v>1.9911111111111111</v>
      </c>
      <c r="I176" s="831">
        <v>224</v>
      </c>
      <c r="J176" s="831">
        <v>3</v>
      </c>
      <c r="K176" s="831">
        <v>675</v>
      </c>
      <c r="L176" s="831">
        <v>1</v>
      </c>
      <c r="M176" s="831">
        <v>225</v>
      </c>
      <c r="N176" s="831">
        <v>2</v>
      </c>
      <c r="O176" s="831">
        <v>452</v>
      </c>
      <c r="P176" s="827">
        <v>0.66962962962962957</v>
      </c>
      <c r="Q176" s="832">
        <v>226</v>
      </c>
    </row>
    <row r="177" spans="1:17" ht="14.45" customHeight="1" x14ac:dyDescent="0.2">
      <c r="A177" s="821" t="s">
        <v>5841</v>
      </c>
      <c r="B177" s="822" t="s">
        <v>5842</v>
      </c>
      <c r="C177" s="822" t="s">
        <v>4570</v>
      </c>
      <c r="D177" s="822" t="s">
        <v>5909</v>
      </c>
      <c r="E177" s="822" t="s">
        <v>5910</v>
      </c>
      <c r="F177" s="831"/>
      <c r="G177" s="831"/>
      <c r="H177" s="831"/>
      <c r="I177" s="831"/>
      <c r="J177" s="831">
        <v>1</v>
      </c>
      <c r="K177" s="831">
        <v>225</v>
      </c>
      <c r="L177" s="831">
        <v>1</v>
      </c>
      <c r="M177" s="831">
        <v>225</v>
      </c>
      <c r="N177" s="831"/>
      <c r="O177" s="831"/>
      <c r="P177" s="827"/>
      <c r="Q177" s="832"/>
    </row>
    <row r="178" spans="1:17" ht="14.45" customHeight="1" x14ac:dyDescent="0.2">
      <c r="A178" s="821" t="s">
        <v>5841</v>
      </c>
      <c r="B178" s="822" t="s">
        <v>5842</v>
      </c>
      <c r="C178" s="822" t="s">
        <v>4570</v>
      </c>
      <c r="D178" s="822" t="s">
        <v>5911</v>
      </c>
      <c r="E178" s="822" t="s">
        <v>5912</v>
      </c>
      <c r="F178" s="831">
        <v>6</v>
      </c>
      <c r="G178" s="831">
        <v>1356</v>
      </c>
      <c r="H178" s="831">
        <v>1.1947136563876652</v>
      </c>
      <c r="I178" s="831">
        <v>226</v>
      </c>
      <c r="J178" s="831">
        <v>5</v>
      </c>
      <c r="K178" s="831">
        <v>1135</v>
      </c>
      <c r="L178" s="831">
        <v>1</v>
      </c>
      <c r="M178" s="831">
        <v>227</v>
      </c>
      <c r="N178" s="831">
        <v>6</v>
      </c>
      <c r="O178" s="831">
        <v>1368</v>
      </c>
      <c r="P178" s="827">
        <v>1.2052863436123349</v>
      </c>
      <c r="Q178" s="832">
        <v>228</v>
      </c>
    </row>
    <row r="179" spans="1:17" ht="14.45" customHeight="1" x14ac:dyDescent="0.2">
      <c r="A179" s="821" t="s">
        <v>5841</v>
      </c>
      <c r="B179" s="822" t="s">
        <v>5842</v>
      </c>
      <c r="C179" s="822" t="s">
        <v>4570</v>
      </c>
      <c r="D179" s="822" t="s">
        <v>5913</v>
      </c>
      <c r="E179" s="822" t="s">
        <v>5914</v>
      </c>
      <c r="F179" s="831">
        <v>2</v>
      </c>
      <c r="G179" s="831">
        <v>8332</v>
      </c>
      <c r="H179" s="831"/>
      <c r="I179" s="831">
        <v>4166</v>
      </c>
      <c r="J179" s="831"/>
      <c r="K179" s="831"/>
      <c r="L179" s="831"/>
      <c r="M179" s="831"/>
      <c r="N179" s="831">
        <v>1</v>
      </c>
      <c r="O179" s="831">
        <v>4179</v>
      </c>
      <c r="P179" s="827"/>
      <c r="Q179" s="832">
        <v>4179</v>
      </c>
    </row>
    <row r="180" spans="1:17" ht="14.45" customHeight="1" x14ac:dyDescent="0.2">
      <c r="A180" s="821" t="s">
        <v>5841</v>
      </c>
      <c r="B180" s="822" t="s">
        <v>5842</v>
      </c>
      <c r="C180" s="822" t="s">
        <v>4570</v>
      </c>
      <c r="D180" s="822" t="s">
        <v>5915</v>
      </c>
      <c r="E180" s="822" t="s">
        <v>5916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285</v>
      </c>
      <c r="P180" s="827"/>
      <c r="Q180" s="832">
        <v>285</v>
      </c>
    </row>
    <row r="181" spans="1:17" ht="14.45" customHeight="1" x14ac:dyDescent="0.2">
      <c r="A181" s="821" t="s">
        <v>5841</v>
      </c>
      <c r="B181" s="822" t="s">
        <v>5842</v>
      </c>
      <c r="C181" s="822" t="s">
        <v>4570</v>
      </c>
      <c r="D181" s="822" t="s">
        <v>5917</v>
      </c>
      <c r="E181" s="822" t="s">
        <v>5918</v>
      </c>
      <c r="F181" s="831">
        <v>5</v>
      </c>
      <c r="G181" s="831">
        <v>76325</v>
      </c>
      <c r="H181" s="831">
        <v>2.4975458115183247</v>
      </c>
      <c r="I181" s="831">
        <v>15265</v>
      </c>
      <c r="J181" s="831">
        <v>2</v>
      </c>
      <c r="K181" s="831">
        <v>30560</v>
      </c>
      <c r="L181" s="831">
        <v>1</v>
      </c>
      <c r="M181" s="831">
        <v>15280</v>
      </c>
      <c r="N181" s="831">
        <v>3</v>
      </c>
      <c r="O181" s="831">
        <v>45876</v>
      </c>
      <c r="P181" s="827">
        <v>1.5011780104712042</v>
      </c>
      <c r="Q181" s="832">
        <v>15292</v>
      </c>
    </row>
    <row r="182" spans="1:17" ht="14.45" customHeight="1" x14ac:dyDescent="0.2">
      <c r="A182" s="821" t="s">
        <v>5841</v>
      </c>
      <c r="B182" s="822" t="s">
        <v>5842</v>
      </c>
      <c r="C182" s="822" t="s">
        <v>4570</v>
      </c>
      <c r="D182" s="822" t="s">
        <v>5919</v>
      </c>
      <c r="E182" s="822" t="s">
        <v>5920</v>
      </c>
      <c r="F182" s="831">
        <v>13</v>
      </c>
      <c r="G182" s="831">
        <v>50206</v>
      </c>
      <c r="H182" s="831">
        <v>3.2457977760537884</v>
      </c>
      <c r="I182" s="831">
        <v>3862</v>
      </c>
      <c r="J182" s="831">
        <v>4</v>
      </c>
      <c r="K182" s="831">
        <v>15468</v>
      </c>
      <c r="L182" s="831">
        <v>1</v>
      </c>
      <c r="M182" s="831">
        <v>3867</v>
      </c>
      <c r="N182" s="831">
        <v>6</v>
      </c>
      <c r="O182" s="831">
        <v>23226</v>
      </c>
      <c r="P182" s="827">
        <v>1.5015515903801397</v>
      </c>
      <c r="Q182" s="832">
        <v>3871</v>
      </c>
    </row>
    <row r="183" spans="1:17" ht="14.45" customHeight="1" x14ac:dyDescent="0.2">
      <c r="A183" s="821" t="s">
        <v>5841</v>
      </c>
      <c r="B183" s="822" t="s">
        <v>5842</v>
      </c>
      <c r="C183" s="822" t="s">
        <v>4570</v>
      </c>
      <c r="D183" s="822" t="s">
        <v>5921</v>
      </c>
      <c r="E183" s="822" t="s">
        <v>5922</v>
      </c>
      <c r="F183" s="831">
        <v>3</v>
      </c>
      <c r="G183" s="831">
        <v>23784</v>
      </c>
      <c r="H183" s="831">
        <v>2.9962207105064249</v>
      </c>
      <c r="I183" s="831">
        <v>7928</v>
      </c>
      <c r="J183" s="831">
        <v>1</v>
      </c>
      <c r="K183" s="831">
        <v>7938</v>
      </c>
      <c r="L183" s="831">
        <v>1</v>
      </c>
      <c r="M183" s="831">
        <v>7938</v>
      </c>
      <c r="N183" s="831">
        <v>1</v>
      </c>
      <c r="O183" s="831">
        <v>7947</v>
      </c>
      <c r="P183" s="827">
        <v>1.0011337868480725</v>
      </c>
      <c r="Q183" s="832">
        <v>7947</v>
      </c>
    </row>
    <row r="184" spans="1:17" ht="14.45" customHeight="1" x14ac:dyDescent="0.2">
      <c r="A184" s="821" t="s">
        <v>5841</v>
      </c>
      <c r="B184" s="822" t="s">
        <v>5842</v>
      </c>
      <c r="C184" s="822" t="s">
        <v>4570</v>
      </c>
      <c r="D184" s="822" t="s">
        <v>5923</v>
      </c>
      <c r="E184" s="822" t="s">
        <v>5924</v>
      </c>
      <c r="F184" s="831">
        <v>1</v>
      </c>
      <c r="G184" s="831">
        <v>1294</v>
      </c>
      <c r="H184" s="831">
        <v>0.99768696993060912</v>
      </c>
      <c r="I184" s="831">
        <v>1294</v>
      </c>
      <c r="J184" s="831">
        <v>1</v>
      </c>
      <c r="K184" s="831">
        <v>1297</v>
      </c>
      <c r="L184" s="831">
        <v>1</v>
      </c>
      <c r="M184" s="831">
        <v>1297</v>
      </c>
      <c r="N184" s="831">
        <v>2</v>
      </c>
      <c r="O184" s="831">
        <v>2598</v>
      </c>
      <c r="P184" s="827">
        <v>2.0030840400925212</v>
      </c>
      <c r="Q184" s="832">
        <v>1299</v>
      </c>
    </row>
    <row r="185" spans="1:17" ht="14.45" customHeight="1" x14ac:dyDescent="0.2">
      <c r="A185" s="821" t="s">
        <v>5841</v>
      </c>
      <c r="B185" s="822" t="s">
        <v>5842</v>
      </c>
      <c r="C185" s="822" t="s">
        <v>4570</v>
      </c>
      <c r="D185" s="822" t="s">
        <v>5925</v>
      </c>
      <c r="E185" s="822" t="s">
        <v>5926</v>
      </c>
      <c r="F185" s="831">
        <v>1</v>
      </c>
      <c r="G185" s="831">
        <v>1178</v>
      </c>
      <c r="H185" s="831">
        <v>0.99830508474576274</v>
      </c>
      <c r="I185" s="831">
        <v>1178</v>
      </c>
      <c r="J185" s="831">
        <v>1</v>
      </c>
      <c r="K185" s="831">
        <v>1180</v>
      </c>
      <c r="L185" s="831">
        <v>1</v>
      </c>
      <c r="M185" s="831">
        <v>1180</v>
      </c>
      <c r="N185" s="831">
        <v>1</v>
      </c>
      <c r="O185" s="831">
        <v>1182</v>
      </c>
      <c r="P185" s="827">
        <v>1.0016949152542374</v>
      </c>
      <c r="Q185" s="832">
        <v>1182</v>
      </c>
    </row>
    <row r="186" spans="1:17" ht="14.45" customHeight="1" x14ac:dyDescent="0.2">
      <c r="A186" s="821" t="s">
        <v>5841</v>
      </c>
      <c r="B186" s="822" t="s">
        <v>5842</v>
      </c>
      <c r="C186" s="822" t="s">
        <v>4570</v>
      </c>
      <c r="D186" s="822" t="s">
        <v>5927</v>
      </c>
      <c r="E186" s="822" t="s">
        <v>5928</v>
      </c>
      <c r="F186" s="831">
        <v>5</v>
      </c>
      <c r="G186" s="831">
        <v>25790</v>
      </c>
      <c r="H186" s="831">
        <v>2.4980627663696242</v>
      </c>
      <c r="I186" s="831">
        <v>5158</v>
      </c>
      <c r="J186" s="831">
        <v>2</v>
      </c>
      <c r="K186" s="831">
        <v>10324</v>
      </c>
      <c r="L186" s="831">
        <v>1</v>
      </c>
      <c r="M186" s="831">
        <v>5162</v>
      </c>
      <c r="N186" s="831">
        <v>1</v>
      </c>
      <c r="O186" s="831">
        <v>5166</v>
      </c>
      <c r="P186" s="827">
        <v>0.50038744672607516</v>
      </c>
      <c r="Q186" s="832">
        <v>5166</v>
      </c>
    </row>
    <row r="187" spans="1:17" ht="14.45" customHeight="1" x14ac:dyDescent="0.2">
      <c r="A187" s="821" t="s">
        <v>5841</v>
      </c>
      <c r="B187" s="822" t="s">
        <v>5842</v>
      </c>
      <c r="C187" s="822" t="s">
        <v>4570</v>
      </c>
      <c r="D187" s="822" t="s">
        <v>5929</v>
      </c>
      <c r="E187" s="822" t="s">
        <v>5930</v>
      </c>
      <c r="F187" s="831">
        <v>1</v>
      </c>
      <c r="G187" s="831">
        <v>5621</v>
      </c>
      <c r="H187" s="831">
        <v>0.99911126910771419</v>
      </c>
      <c r="I187" s="831">
        <v>5621</v>
      </c>
      <c r="J187" s="831">
        <v>1</v>
      </c>
      <c r="K187" s="831">
        <v>5626</v>
      </c>
      <c r="L187" s="831">
        <v>1</v>
      </c>
      <c r="M187" s="831">
        <v>5626</v>
      </c>
      <c r="N187" s="831"/>
      <c r="O187" s="831"/>
      <c r="P187" s="827"/>
      <c r="Q187" s="832"/>
    </row>
    <row r="188" spans="1:17" ht="14.45" customHeight="1" x14ac:dyDescent="0.2">
      <c r="A188" s="821" t="s">
        <v>5841</v>
      </c>
      <c r="B188" s="822" t="s">
        <v>5842</v>
      </c>
      <c r="C188" s="822" t="s">
        <v>4570</v>
      </c>
      <c r="D188" s="822" t="s">
        <v>5931</v>
      </c>
      <c r="E188" s="822" t="s">
        <v>5932</v>
      </c>
      <c r="F188" s="831">
        <v>1464</v>
      </c>
      <c r="G188" s="831">
        <v>260592</v>
      </c>
      <c r="H188" s="831">
        <v>0.98432807914150056</v>
      </c>
      <c r="I188" s="831">
        <v>178</v>
      </c>
      <c r="J188" s="831">
        <v>1479</v>
      </c>
      <c r="K188" s="831">
        <v>264741</v>
      </c>
      <c r="L188" s="831">
        <v>1</v>
      </c>
      <c r="M188" s="831">
        <v>179</v>
      </c>
      <c r="N188" s="831">
        <v>1293</v>
      </c>
      <c r="O188" s="831">
        <v>232740</v>
      </c>
      <c r="P188" s="827">
        <v>0.879123369632962</v>
      </c>
      <c r="Q188" s="832">
        <v>180</v>
      </c>
    </row>
    <row r="189" spans="1:17" ht="14.45" customHeight="1" x14ac:dyDescent="0.2">
      <c r="A189" s="821" t="s">
        <v>5841</v>
      </c>
      <c r="B189" s="822" t="s">
        <v>5842</v>
      </c>
      <c r="C189" s="822" t="s">
        <v>4570</v>
      </c>
      <c r="D189" s="822" t="s">
        <v>5933</v>
      </c>
      <c r="E189" s="822" t="s">
        <v>5934</v>
      </c>
      <c r="F189" s="831">
        <v>25</v>
      </c>
      <c r="G189" s="831">
        <v>51250</v>
      </c>
      <c r="H189" s="831">
        <v>1.1887365759747639</v>
      </c>
      <c r="I189" s="831">
        <v>2050</v>
      </c>
      <c r="J189" s="831">
        <v>21</v>
      </c>
      <c r="K189" s="831">
        <v>43113</v>
      </c>
      <c r="L189" s="831">
        <v>1</v>
      </c>
      <c r="M189" s="831">
        <v>2053</v>
      </c>
      <c r="N189" s="831">
        <v>28</v>
      </c>
      <c r="O189" s="831">
        <v>57568</v>
      </c>
      <c r="P189" s="827">
        <v>1.335281701574931</v>
      </c>
      <c r="Q189" s="832">
        <v>2056</v>
      </c>
    </row>
    <row r="190" spans="1:17" ht="14.45" customHeight="1" x14ac:dyDescent="0.2">
      <c r="A190" s="821" t="s">
        <v>5841</v>
      </c>
      <c r="B190" s="822" t="s">
        <v>5842</v>
      </c>
      <c r="C190" s="822" t="s">
        <v>4570</v>
      </c>
      <c r="D190" s="822" t="s">
        <v>5935</v>
      </c>
      <c r="E190" s="822" t="s">
        <v>5936</v>
      </c>
      <c r="F190" s="831">
        <v>3</v>
      </c>
      <c r="G190" s="831">
        <v>8211</v>
      </c>
      <c r="H190" s="831"/>
      <c r="I190" s="831">
        <v>2737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5841</v>
      </c>
      <c r="B191" s="822" t="s">
        <v>5842</v>
      </c>
      <c r="C191" s="822" t="s">
        <v>4570</v>
      </c>
      <c r="D191" s="822" t="s">
        <v>5937</v>
      </c>
      <c r="E191" s="822" t="s">
        <v>5938</v>
      </c>
      <c r="F191" s="831">
        <v>1</v>
      </c>
      <c r="G191" s="831">
        <v>2114</v>
      </c>
      <c r="H191" s="831"/>
      <c r="I191" s="831">
        <v>2114</v>
      </c>
      <c r="J191" s="831"/>
      <c r="K191" s="831"/>
      <c r="L191" s="831"/>
      <c r="M191" s="831"/>
      <c r="N191" s="831">
        <v>1</v>
      </c>
      <c r="O191" s="831">
        <v>2120</v>
      </c>
      <c r="P191" s="827"/>
      <c r="Q191" s="832">
        <v>2120</v>
      </c>
    </row>
    <row r="192" spans="1:17" ht="14.45" customHeight="1" x14ac:dyDescent="0.2">
      <c r="A192" s="821" t="s">
        <v>5841</v>
      </c>
      <c r="B192" s="822" t="s">
        <v>5842</v>
      </c>
      <c r="C192" s="822" t="s">
        <v>4570</v>
      </c>
      <c r="D192" s="822" t="s">
        <v>5939</v>
      </c>
      <c r="E192" s="822" t="s">
        <v>5940</v>
      </c>
      <c r="F192" s="831">
        <v>2</v>
      </c>
      <c r="G192" s="831">
        <v>310</v>
      </c>
      <c r="H192" s="831"/>
      <c r="I192" s="831">
        <v>155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5841</v>
      </c>
      <c r="B193" s="822" t="s">
        <v>5842</v>
      </c>
      <c r="C193" s="822" t="s">
        <v>4570</v>
      </c>
      <c r="D193" s="822" t="s">
        <v>5941</v>
      </c>
      <c r="E193" s="822" t="s">
        <v>5942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202</v>
      </c>
      <c r="P193" s="827"/>
      <c r="Q193" s="832">
        <v>202</v>
      </c>
    </row>
    <row r="194" spans="1:17" ht="14.45" customHeight="1" x14ac:dyDescent="0.2">
      <c r="A194" s="821" t="s">
        <v>5841</v>
      </c>
      <c r="B194" s="822" t="s">
        <v>5842</v>
      </c>
      <c r="C194" s="822" t="s">
        <v>4570</v>
      </c>
      <c r="D194" s="822" t="s">
        <v>5943</v>
      </c>
      <c r="E194" s="822" t="s">
        <v>5944</v>
      </c>
      <c r="F194" s="831">
        <v>5</v>
      </c>
      <c r="G194" s="831">
        <v>1025</v>
      </c>
      <c r="H194" s="831"/>
      <c r="I194" s="831">
        <v>205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5841</v>
      </c>
      <c r="B195" s="822" t="s">
        <v>5842</v>
      </c>
      <c r="C195" s="822" t="s">
        <v>4570</v>
      </c>
      <c r="D195" s="822" t="s">
        <v>5945</v>
      </c>
      <c r="E195" s="822" t="s">
        <v>5946</v>
      </c>
      <c r="F195" s="831">
        <v>2</v>
      </c>
      <c r="G195" s="831">
        <v>326</v>
      </c>
      <c r="H195" s="831"/>
      <c r="I195" s="831">
        <v>163</v>
      </c>
      <c r="J195" s="831"/>
      <c r="K195" s="831"/>
      <c r="L195" s="831"/>
      <c r="M195" s="831"/>
      <c r="N195" s="831">
        <v>1</v>
      </c>
      <c r="O195" s="831">
        <v>165</v>
      </c>
      <c r="P195" s="827"/>
      <c r="Q195" s="832">
        <v>165</v>
      </c>
    </row>
    <row r="196" spans="1:17" ht="14.45" customHeight="1" x14ac:dyDescent="0.2">
      <c r="A196" s="821" t="s">
        <v>5841</v>
      </c>
      <c r="B196" s="822" t="s">
        <v>5842</v>
      </c>
      <c r="C196" s="822" t="s">
        <v>4570</v>
      </c>
      <c r="D196" s="822" t="s">
        <v>5947</v>
      </c>
      <c r="E196" s="822" t="s">
        <v>5948</v>
      </c>
      <c r="F196" s="831">
        <v>48</v>
      </c>
      <c r="G196" s="831">
        <v>103488</v>
      </c>
      <c r="H196" s="831">
        <v>1.2614026961800053</v>
      </c>
      <c r="I196" s="831">
        <v>2156</v>
      </c>
      <c r="J196" s="831">
        <v>38</v>
      </c>
      <c r="K196" s="831">
        <v>82042</v>
      </c>
      <c r="L196" s="831">
        <v>1</v>
      </c>
      <c r="M196" s="831">
        <v>2159</v>
      </c>
      <c r="N196" s="831">
        <v>63</v>
      </c>
      <c r="O196" s="831">
        <v>136206</v>
      </c>
      <c r="P196" s="827">
        <v>1.6601984349479535</v>
      </c>
      <c r="Q196" s="832">
        <v>2162</v>
      </c>
    </row>
    <row r="197" spans="1:17" ht="14.45" customHeight="1" x14ac:dyDescent="0.2">
      <c r="A197" s="821" t="s">
        <v>5841</v>
      </c>
      <c r="B197" s="822" t="s">
        <v>5842</v>
      </c>
      <c r="C197" s="822" t="s">
        <v>4570</v>
      </c>
      <c r="D197" s="822" t="s">
        <v>5949</v>
      </c>
      <c r="E197" s="822" t="s">
        <v>5920</v>
      </c>
      <c r="F197" s="831">
        <v>16</v>
      </c>
      <c r="G197" s="831">
        <v>30224</v>
      </c>
      <c r="H197" s="831">
        <v>3.1949260042283298</v>
      </c>
      <c r="I197" s="831">
        <v>1889</v>
      </c>
      <c r="J197" s="831">
        <v>5</v>
      </c>
      <c r="K197" s="831">
        <v>9460</v>
      </c>
      <c r="L197" s="831">
        <v>1</v>
      </c>
      <c r="M197" s="831">
        <v>1892</v>
      </c>
      <c r="N197" s="831">
        <v>6</v>
      </c>
      <c r="O197" s="831">
        <v>11370</v>
      </c>
      <c r="P197" s="827">
        <v>1.2019027484143763</v>
      </c>
      <c r="Q197" s="832">
        <v>1895</v>
      </c>
    </row>
    <row r="198" spans="1:17" ht="14.45" customHeight="1" x14ac:dyDescent="0.2">
      <c r="A198" s="821" t="s">
        <v>5841</v>
      </c>
      <c r="B198" s="822" t="s">
        <v>5842</v>
      </c>
      <c r="C198" s="822" t="s">
        <v>4570</v>
      </c>
      <c r="D198" s="822" t="s">
        <v>5950</v>
      </c>
      <c r="E198" s="822" t="s">
        <v>5951</v>
      </c>
      <c r="F198" s="831">
        <v>13</v>
      </c>
      <c r="G198" s="831">
        <v>110006</v>
      </c>
      <c r="H198" s="831">
        <v>2.5975442739079102</v>
      </c>
      <c r="I198" s="831">
        <v>8462</v>
      </c>
      <c r="J198" s="831">
        <v>5</v>
      </c>
      <c r="K198" s="831">
        <v>42350</v>
      </c>
      <c r="L198" s="831">
        <v>1</v>
      </c>
      <c r="M198" s="831">
        <v>8470</v>
      </c>
      <c r="N198" s="831">
        <v>6</v>
      </c>
      <c r="O198" s="831">
        <v>50868</v>
      </c>
      <c r="P198" s="827">
        <v>1.201133412042503</v>
      </c>
      <c r="Q198" s="832">
        <v>8478</v>
      </c>
    </row>
    <row r="199" spans="1:17" ht="14.45" customHeight="1" x14ac:dyDescent="0.2">
      <c r="A199" s="821" t="s">
        <v>5841</v>
      </c>
      <c r="B199" s="822" t="s">
        <v>5842</v>
      </c>
      <c r="C199" s="822" t="s">
        <v>4570</v>
      </c>
      <c r="D199" s="822" t="s">
        <v>5952</v>
      </c>
      <c r="E199" s="822" t="s">
        <v>5953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4136</v>
      </c>
      <c r="P199" s="827"/>
      <c r="Q199" s="832">
        <v>2068</v>
      </c>
    </row>
    <row r="200" spans="1:17" ht="14.45" customHeight="1" x14ac:dyDescent="0.2">
      <c r="A200" s="821" t="s">
        <v>5954</v>
      </c>
      <c r="B200" s="822" t="s">
        <v>5955</v>
      </c>
      <c r="C200" s="822" t="s">
        <v>4570</v>
      </c>
      <c r="D200" s="822" t="s">
        <v>5956</v>
      </c>
      <c r="E200" s="822" t="s">
        <v>5957</v>
      </c>
      <c r="F200" s="831">
        <v>650</v>
      </c>
      <c r="G200" s="831">
        <v>137800</v>
      </c>
      <c r="H200" s="831">
        <v>0.90609013558475038</v>
      </c>
      <c r="I200" s="831">
        <v>212</v>
      </c>
      <c r="J200" s="831">
        <v>714</v>
      </c>
      <c r="K200" s="831">
        <v>152082</v>
      </c>
      <c r="L200" s="831">
        <v>1</v>
      </c>
      <c r="M200" s="831">
        <v>213</v>
      </c>
      <c r="N200" s="831">
        <v>533</v>
      </c>
      <c r="O200" s="831">
        <v>114595</v>
      </c>
      <c r="P200" s="827">
        <v>0.75350797596033714</v>
      </c>
      <c r="Q200" s="832">
        <v>215</v>
      </c>
    </row>
    <row r="201" spans="1:17" ht="14.45" customHeight="1" x14ac:dyDescent="0.2">
      <c r="A201" s="821" t="s">
        <v>5954</v>
      </c>
      <c r="B201" s="822" t="s">
        <v>5955</v>
      </c>
      <c r="C201" s="822" t="s">
        <v>4570</v>
      </c>
      <c r="D201" s="822" t="s">
        <v>5958</v>
      </c>
      <c r="E201" s="822" t="s">
        <v>5957</v>
      </c>
      <c r="F201" s="831">
        <v>4</v>
      </c>
      <c r="G201" s="831">
        <v>348</v>
      </c>
      <c r="H201" s="831"/>
      <c r="I201" s="831">
        <v>87</v>
      </c>
      <c r="J201" s="831"/>
      <c r="K201" s="831"/>
      <c r="L201" s="831"/>
      <c r="M201" s="831"/>
      <c r="N201" s="831">
        <v>95</v>
      </c>
      <c r="O201" s="831">
        <v>8455</v>
      </c>
      <c r="P201" s="827"/>
      <c r="Q201" s="832">
        <v>89</v>
      </c>
    </row>
    <row r="202" spans="1:17" ht="14.45" customHeight="1" x14ac:dyDescent="0.2">
      <c r="A202" s="821" t="s">
        <v>5954</v>
      </c>
      <c r="B202" s="822" t="s">
        <v>5955</v>
      </c>
      <c r="C202" s="822" t="s">
        <v>4570</v>
      </c>
      <c r="D202" s="822" t="s">
        <v>5959</v>
      </c>
      <c r="E202" s="822" t="s">
        <v>5960</v>
      </c>
      <c r="F202" s="831">
        <v>400</v>
      </c>
      <c r="G202" s="831">
        <v>120800</v>
      </c>
      <c r="H202" s="831">
        <v>0.54242158909768523</v>
      </c>
      <c r="I202" s="831">
        <v>302</v>
      </c>
      <c r="J202" s="831">
        <v>735</v>
      </c>
      <c r="K202" s="831">
        <v>222705</v>
      </c>
      <c r="L202" s="831">
        <v>1</v>
      </c>
      <c r="M202" s="831">
        <v>303</v>
      </c>
      <c r="N202" s="831">
        <v>505</v>
      </c>
      <c r="O202" s="831">
        <v>154025</v>
      </c>
      <c r="P202" s="827">
        <v>0.69160997732426299</v>
      </c>
      <c r="Q202" s="832">
        <v>305</v>
      </c>
    </row>
    <row r="203" spans="1:17" ht="14.45" customHeight="1" x14ac:dyDescent="0.2">
      <c r="A203" s="821" t="s">
        <v>5954</v>
      </c>
      <c r="B203" s="822" t="s">
        <v>5955</v>
      </c>
      <c r="C203" s="822" t="s">
        <v>4570</v>
      </c>
      <c r="D203" s="822" t="s">
        <v>5961</v>
      </c>
      <c r="E203" s="822" t="s">
        <v>5962</v>
      </c>
      <c r="F203" s="831">
        <v>6</v>
      </c>
      <c r="G203" s="831">
        <v>600</v>
      </c>
      <c r="H203" s="831">
        <v>0.5</v>
      </c>
      <c r="I203" s="831">
        <v>100</v>
      </c>
      <c r="J203" s="831">
        <v>12</v>
      </c>
      <c r="K203" s="831">
        <v>1200</v>
      </c>
      <c r="L203" s="831">
        <v>1</v>
      </c>
      <c r="M203" s="831">
        <v>100</v>
      </c>
      <c r="N203" s="831">
        <v>9</v>
      </c>
      <c r="O203" s="831">
        <v>909</v>
      </c>
      <c r="P203" s="827">
        <v>0.75749999999999995</v>
      </c>
      <c r="Q203" s="832">
        <v>101</v>
      </c>
    </row>
    <row r="204" spans="1:17" ht="14.45" customHeight="1" x14ac:dyDescent="0.2">
      <c r="A204" s="821" t="s">
        <v>5954</v>
      </c>
      <c r="B204" s="822" t="s">
        <v>5955</v>
      </c>
      <c r="C204" s="822" t="s">
        <v>4570</v>
      </c>
      <c r="D204" s="822" t="s">
        <v>5963</v>
      </c>
      <c r="E204" s="822" t="s">
        <v>5964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237</v>
      </c>
      <c r="P204" s="827"/>
      <c r="Q204" s="832">
        <v>237</v>
      </c>
    </row>
    <row r="205" spans="1:17" ht="14.45" customHeight="1" x14ac:dyDescent="0.2">
      <c r="A205" s="821" t="s">
        <v>5954</v>
      </c>
      <c r="B205" s="822" t="s">
        <v>5955</v>
      </c>
      <c r="C205" s="822" t="s">
        <v>4570</v>
      </c>
      <c r="D205" s="822" t="s">
        <v>5965</v>
      </c>
      <c r="E205" s="822" t="s">
        <v>5966</v>
      </c>
      <c r="F205" s="831">
        <v>362</v>
      </c>
      <c r="G205" s="831">
        <v>49594</v>
      </c>
      <c r="H205" s="831">
        <v>0.9712886799843321</v>
      </c>
      <c r="I205" s="831">
        <v>137</v>
      </c>
      <c r="J205" s="831">
        <v>370</v>
      </c>
      <c r="K205" s="831">
        <v>51060</v>
      </c>
      <c r="L205" s="831">
        <v>1</v>
      </c>
      <c r="M205" s="831">
        <v>138</v>
      </c>
      <c r="N205" s="831">
        <v>333</v>
      </c>
      <c r="O205" s="831">
        <v>46287</v>
      </c>
      <c r="P205" s="827">
        <v>0.90652173913043477</v>
      </c>
      <c r="Q205" s="832">
        <v>139</v>
      </c>
    </row>
    <row r="206" spans="1:17" ht="14.45" customHeight="1" x14ac:dyDescent="0.2">
      <c r="A206" s="821" t="s">
        <v>5954</v>
      </c>
      <c r="B206" s="822" t="s">
        <v>5955</v>
      </c>
      <c r="C206" s="822" t="s">
        <v>4570</v>
      </c>
      <c r="D206" s="822" t="s">
        <v>5967</v>
      </c>
      <c r="E206" s="822" t="s">
        <v>5966</v>
      </c>
      <c r="F206" s="831">
        <v>1</v>
      </c>
      <c r="G206" s="831">
        <v>184</v>
      </c>
      <c r="H206" s="831"/>
      <c r="I206" s="831">
        <v>184</v>
      </c>
      <c r="J206" s="831"/>
      <c r="K206" s="831"/>
      <c r="L206" s="831"/>
      <c r="M206" s="831"/>
      <c r="N206" s="831">
        <v>94</v>
      </c>
      <c r="O206" s="831">
        <v>17578</v>
      </c>
      <c r="P206" s="827"/>
      <c r="Q206" s="832">
        <v>187</v>
      </c>
    </row>
    <row r="207" spans="1:17" ht="14.45" customHeight="1" x14ac:dyDescent="0.2">
      <c r="A207" s="821" t="s">
        <v>5954</v>
      </c>
      <c r="B207" s="822" t="s">
        <v>5955</v>
      </c>
      <c r="C207" s="822" t="s">
        <v>4570</v>
      </c>
      <c r="D207" s="822" t="s">
        <v>5968</v>
      </c>
      <c r="E207" s="822" t="s">
        <v>5969</v>
      </c>
      <c r="F207" s="831"/>
      <c r="G207" s="831"/>
      <c r="H207" s="831"/>
      <c r="I207" s="831"/>
      <c r="J207" s="831">
        <v>1</v>
      </c>
      <c r="K207" s="831">
        <v>645</v>
      </c>
      <c r="L207" s="831">
        <v>1</v>
      </c>
      <c r="M207" s="831">
        <v>645</v>
      </c>
      <c r="N207" s="831">
        <v>1</v>
      </c>
      <c r="O207" s="831">
        <v>649</v>
      </c>
      <c r="P207" s="827">
        <v>1.006201550387597</v>
      </c>
      <c r="Q207" s="832">
        <v>649</v>
      </c>
    </row>
    <row r="208" spans="1:17" ht="14.45" customHeight="1" x14ac:dyDescent="0.2">
      <c r="A208" s="821" t="s">
        <v>5954</v>
      </c>
      <c r="B208" s="822" t="s">
        <v>5955</v>
      </c>
      <c r="C208" s="822" t="s">
        <v>4570</v>
      </c>
      <c r="D208" s="822" t="s">
        <v>5970</v>
      </c>
      <c r="E208" s="822" t="s">
        <v>5971</v>
      </c>
      <c r="F208" s="831"/>
      <c r="G208" s="831"/>
      <c r="H208" s="831"/>
      <c r="I208" s="831"/>
      <c r="J208" s="831"/>
      <c r="K208" s="831"/>
      <c r="L208" s="831"/>
      <c r="M208" s="831"/>
      <c r="N208" s="831">
        <v>13</v>
      </c>
      <c r="O208" s="831">
        <v>8034</v>
      </c>
      <c r="P208" s="827"/>
      <c r="Q208" s="832">
        <v>618</v>
      </c>
    </row>
    <row r="209" spans="1:17" ht="14.45" customHeight="1" x14ac:dyDescent="0.2">
      <c r="A209" s="821" t="s">
        <v>5954</v>
      </c>
      <c r="B209" s="822" t="s">
        <v>5955</v>
      </c>
      <c r="C209" s="822" t="s">
        <v>4570</v>
      </c>
      <c r="D209" s="822" t="s">
        <v>5972</v>
      </c>
      <c r="E209" s="822" t="s">
        <v>5973</v>
      </c>
      <c r="F209" s="831">
        <v>16</v>
      </c>
      <c r="G209" s="831">
        <v>2784</v>
      </c>
      <c r="H209" s="831">
        <v>0.61186813186813183</v>
      </c>
      <c r="I209" s="831">
        <v>174</v>
      </c>
      <c r="J209" s="831">
        <v>26</v>
      </c>
      <c r="K209" s="831">
        <v>4550</v>
      </c>
      <c r="L209" s="831">
        <v>1</v>
      </c>
      <c r="M209" s="831">
        <v>175</v>
      </c>
      <c r="N209" s="831">
        <v>108</v>
      </c>
      <c r="O209" s="831">
        <v>19008</v>
      </c>
      <c r="P209" s="827">
        <v>4.1775824175824177</v>
      </c>
      <c r="Q209" s="832">
        <v>176</v>
      </c>
    </row>
    <row r="210" spans="1:17" ht="14.45" customHeight="1" x14ac:dyDescent="0.2">
      <c r="A210" s="821" t="s">
        <v>5954</v>
      </c>
      <c r="B210" s="822" t="s">
        <v>5955</v>
      </c>
      <c r="C210" s="822" t="s">
        <v>4570</v>
      </c>
      <c r="D210" s="822" t="s">
        <v>5974</v>
      </c>
      <c r="E210" s="822" t="s">
        <v>5975</v>
      </c>
      <c r="F210" s="831">
        <v>35</v>
      </c>
      <c r="G210" s="831">
        <v>12145</v>
      </c>
      <c r="H210" s="831">
        <v>1.2034284581847008</v>
      </c>
      <c r="I210" s="831">
        <v>347</v>
      </c>
      <c r="J210" s="831">
        <v>29</v>
      </c>
      <c r="K210" s="831">
        <v>10092</v>
      </c>
      <c r="L210" s="831">
        <v>1</v>
      </c>
      <c r="M210" s="831">
        <v>348</v>
      </c>
      <c r="N210" s="831">
        <v>22</v>
      </c>
      <c r="O210" s="831">
        <v>7656</v>
      </c>
      <c r="P210" s="827">
        <v>0.75862068965517238</v>
      </c>
      <c r="Q210" s="832">
        <v>348</v>
      </c>
    </row>
    <row r="211" spans="1:17" ht="14.45" customHeight="1" x14ac:dyDescent="0.2">
      <c r="A211" s="821" t="s">
        <v>5954</v>
      </c>
      <c r="B211" s="822" t="s">
        <v>5955</v>
      </c>
      <c r="C211" s="822" t="s">
        <v>4570</v>
      </c>
      <c r="D211" s="822" t="s">
        <v>5976</v>
      </c>
      <c r="E211" s="822" t="s">
        <v>5977</v>
      </c>
      <c r="F211" s="831">
        <v>109</v>
      </c>
      <c r="G211" s="831">
        <v>29866</v>
      </c>
      <c r="H211" s="831">
        <v>1.1593494041380381</v>
      </c>
      <c r="I211" s="831">
        <v>274</v>
      </c>
      <c r="J211" s="831">
        <v>93</v>
      </c>
      <c r="K211" s="831">
        <v>25761</v>
      </c>
      <c r="L211" s="831">
        <v>1</v>
      </c>
      <c r="M211" s="831">
        <v>277</v>
      </c>
      <c r="N211" s="831">
        <v>67</v>
      </c>
      <c r="O211" s="831">
        <v>18693</v>
      </c>
      <c r="P211" s="827">
        <v>0.72563176895306858</v>
      </c>
      <c r="Q211" s="832">
        <v>279</v>
      </c>
    </row>
    <row r="212" spans="1:17" ht="14.45" customHeight="1" x14ac:dyDescent="0.2">
      <c r="A212" s="821" t="s">
        <v>5954</v>
      </c>
      <c r="B212" s="822" t="s">
        <v>5955</v>
      </c>
      <c r="C212" s="822" t="s">
        <v>4570</v>
      </c>
      <c r="D212" s="822" t="s">
        <v>5978</v>
      </c>
      <c r="E212" s="822" t="s">
        <v>5979</v>
      </c>
      <c r="F212" s="831">
        <v>136</v>
      </c>
      <c r="G212" s="831">
        <v>19312</v>
      </c>
      <c r="H212" s="831">
        <v>0.96453900709219853</v>
      </c>
      <c r="I212" s="831">
        <v>142</v>
      </c>
      <c r="J212" s="831">
        <v>142</v>
      </c>
      <c r="K212" s="831">
        <v>20022</v>
      </c>
      <c r="L212" s="831">
        <v>1</v>
      </c>
      <c r="M212" s="831">
        <v>141</v>
      </c>
      <c r="N212" s="831">
        <v>93</v>
      </c>
      <c r="O212" s="831">
        <v>13206</v>
      </c>
      <c r="P212" s="827">
        <v>0.65957446808510634</v>
      </c>
      <c r="Q212" s="832">
        <v>142</v>
      </c>
    </row>
    <row r="213" spans="1:17" ht="14.45" customHeight="1" x14ac:dyDescent="0.2">
      <c r="A213" s="821" t="s">
        <v>5954</v>
      </c>
      <c r="B213" s="822" t="s">
        <v>5955</v>
      </c>
      <c r="C213" s="822" t="s">
        <v>4570</v>
      </c>
      <c r="D213" s="822" t="s">
        <v>5980</v>
      </c>
      <c r="E213" s="822" t="s">
        <v>5979</v>
      </c>
      <c r="F213" s="831">
        <v>362</v>
      </c>
      <c r="G213" s="831">
        <v>28236</v>
      </c>
      <c r="H213" s="831">
        <v>0.96599384194320903</v>
      </c>
      <c r="I213" s="831">
        <v>78</v>
      </c>
      <c r="J213" s="831">
        <v>370</v>
      </c>
      <c r="K213" s="831">
        <v>29230</v>
      </c>
      <c r="L213" s="831">
        <v>1</v>
      </c>
      <c r="M213" s="831">
        <v>79</v>
      </c>
      <c r="N213" s="831">
        <v>333</v>
      </c>
      <c r="O213" s="831">
        <v>26307</v>
      </c>
      <c r="P213" s="827">
        <v>0.9</v>
      </c>
      <c r="Q213" s="832">
        <v>79</v>
      </c>
    </row>
    <row r="214" spans="1:17" ht="14.45" customHeight="1" x14ac:dyDescent="0.2">
      <c r="A214" s="821" t="s">
        <v>5954</v>
      </c>
      <c r="B214" s="822" t="s">
        <v>5955</v>
      </c>
      <c r="C214" s="822" t="s">
        <v>4570</v>
      </c>
      <c r="D214" s="822" t="s">
        <v>5981</v>
      </c>
      <c r="E214" s="822" t="s">
        <v>5982</v>
      </c>
      <c r="F214" s="831">
        <v>136</v>
      </c>
      <c r="G214" s="831">
        <v>42704</v>
      </c>
      <c r="H214" s="831">
        <v>0.95168479229809233</v>
      </c>
      <c r="I214" s="831">
        <v>314</v>
      </c>
      <c r="J214" s="831">
        <v>142</v>
      </c>
      <c r="K214" s="831">
        <v>44872</v>
      </c>
      <c r="L214" s="831">
        <v>1</v>
      </c>
      <c r="M214" s="831">
        <v>316</v>
      </c>
      <c r="N214" s="831">
        <v>93</v>
      </c>
      <c r="O214" s="831">
        <v>29574</v>
      </c>
      <c r="P214" s="827">
        <v>0.65907470137279367</v>
      </c>
      <c r="Q214" s="832">
        <v>318</v>
      </c>
    </row>
    <row r="215" spans="1:17" ht="14.45" customHeight="1" x14ac:dyDescent="0.2">
      <c r="A215" s="821" t="s">
        <v>5954</v>
      </c>
      <c r="B215" s="822" t="s">
        <v>5955</v>
      </c>
      <c r="C215" s="822" t="s">
        <v>4570</v>
      </c>
      <c r="D215" s="822" t="s">
        <v>5983</v>
      </c>
      <c r="E215" s="822" t="s">
        <v>5984</v>
      </c>
      <c r="F215" s="831">
        <v>96</v>
      </c>
      <c r="G215" s="831">
        <v>31488</v>
      </c>
      <c r="H215" s="831">
        <v>1.2114962871763302</v>
      </c>
      <c r="I215" s="831">
        <v>328</v>
      </c>
      <c r="J215" s="831">
        <v>79</v>
      </c>
      <c r="K215" s="831">
        <v>25991</v>
      </c>
      <c r="L215" s="831">
        <v>1</v>
      </c>
      <c r="M215" s="831">
        <v>329</v>
      </c>
      <c r="N215" s="831">
        <v>114</v>
      </c>
      <c r="O215" s="831">
        <v>37506</v>
      </c>
      <c r="P215" s="827">
        <v>1.4430379746835442</v>
      </c>
      <c r="Q215" s="832">
        <v>329</v>
      </c>
    </row>
    <row r="216" spans="1:17" ht="14.45" customHeight="1" x14ac:dyDescent="0.2">
      <c r="A216" s="821" t="s">
        <v>5954</v>
      </c>
      <c r="B216" s="822" t="s">
        <v>5955</v>
      </c>
      <c r="C216" s="822" t="s">
        <v>4570</v>
      </c>
      <c r="D216" s="822" t="s">
        <v>5985</v>
      </c>
      <c r="E216" s="822" t="s">
        <v>5986</v>
      </c>
      <c r="F216" s="831">
        <v>298</v>
      </c>
      <c r="G216" s="831">
        <v>48574</v>
      </c>
      <c r="H216" s="831">
        <v>1.1410382898754992</v>
      </c>
      <c r="I216" s="831">
        <v>163</v>
      </c>
      <c r="J216" s="831">
        <v>258</v>
      </c>
      <c r="K216" s="831">
        <v>42570</v>
      </c>
      <c r="L216" s="831">
        <v>1</v>
      </c>
      <c r="M216" s="831">
        <v>165</v>
      </c>
      <c r="N216" s="831">
        <v>215</v>
      </c>
      <c r="O216" s="831">
        <v>35690</v>
      </c>
      <c r="P216" s="827">
        <v>0.83838383838383834</v>
      </c>
      <c r="Q216" s="832">
        <v>166</v>
      </c>
    </row>
    <row r="217" spans="1:17" ht="14.45" customHeight="1" x14ac:dyDescent="0.2">
      <c r="A217" s="821" t="s">
        <v>5954</v>
      </c>
      <c r="B217" s="822" t="s">
        <v>5955</v>
      </c>
      <c r="C217" s="822" t="s">
        <v>4570</v>
      </c>
      <c r="D217" s="822" t="s">
        <v>5987</v>
      </c>
      <c r="E217" s="822" t="s">
        <v>5957</v>
      </c>
      <c r="F217" s="831">
        <v>1029</v>
      </c>
      <c r="G217" s="831">
        <v>74088</v>
      </c>
      <c r="H217" s="831">
        <v>0.90934531261506735</v>
      </c>
      <c r="I217" s="831">
        <v>72</v>
      </c>
      <c r="J217" s="831">
        <v>1101</v>
      </c>
      <c r="K217" s="831">
        <v>81474</v>
      </c>
      <c r="L217" s="831">
        <v>1</v>
      </c>
      <c r="M217" s="831">
        <v>74</v>
      </c>
      <c r="N217" s="831">
        <v>967</v>
      </c>
      <c r="O217" s="831">
        <v>71558</v>
      </c>
      <c r="P217" s="827">
        <v>0.87829246139872841</v>
      </c>
      <c r="Q217" s="832">
        <v>74</v>
      </c>
    </row>
    <row r="218" spans="1:17" ht="14.45" customHeight="1" x14ac:dyDescent="0.2">
      <c r="A218" s="821" t="s">
        <v>5954</v>
      </c>
      <c r="B218" s="822" t="s">
        <v>5955</v>
      </c>
      <c r="C218" s="822" t="s">
        <v>4570</v>
      </c>
      <c r="D218" s="822" t="s">
        <v>5988</v>
      </c>
      <c r="E218" s="822" t="s">
        <v>5989</v>
      </c>
      <c r="F218" s="831"/>
      <c r="G218" s="831"/>
      <c r="H218" s="831"/>
      <c r="I218" s="831"/>
      <c r="J218" s="831"/>
      <c r="K218" s="831"/>
      <c r="L218" s="831"/>
      <c r="M218" s="831"/>
      <c r="N218" s="831">
        <v>14</v>
      </c>
      <c r="O218" s="831">
        <v>3290</v>
      </c>
      <c r="P218" s="827"/>
      <c r="Q218" s="832">
        <v>235</v>
      </c>
    </row>
    <row r="219" spans="1:17" ht="14.45" customHeight="1" x14ac:dyDescent="0.2">
      <c r="A219" s="821" t="s">
        <v>5954</v>
      </c>
      <c r="B219" s="822" t="s">
        <v>5955</v>
      </c>
      <c r="C219" s="822" t="s">
        <v>4570</v>
      </c>
      <c r="D219" s="822" t="s">
        <v>5990</v>
      </c>
      <c r="E219" s="822" t="s">
        <v>5991</v>
      </c>
      <c r="F219" s="831">
        <v>27</v>
      </c>
      <c r="G219" s="831">
        <v>32724</v>
      </c>
      <c r="H219" s="831">
        <v>0.92797186932849363</v>
      </c>
      <c r="I219" s="831">
        <v>1212</v>
      </c>
      <c r="J219" s="831">
        <v>29</v>
      </c>
      <c r="K219" s="831">
        <v>35264</v>
      </c>
      <c r="L219" s="831">
        <v>1</v>
      </c>
      <c r="M219" s="831">
        <v>1216</v>
      </c>
      <c r="N219" s="831">
        <v>35</v>
      </c>
      <c r="O219" s="831">
        <v>42700</v>
      </c>
      <c r="P219" s="827">
        <v>1.2108666061705988</v>
      </c>
      <c r="Q219" s="832">
        <v>1220</v>
      </c>
    </row>
    <row r="220" spans="1:17" ht="14.45" customHeight="1" x14ac:dyDescent="0.2">
      <c r="A220" s="821" t="s">
        <v>5954</v>
      </c>
      <c r="B220" s="822" t="s">
        <v>5955</v>
      </c>
      <c r="C220" s="822" t="s">
        <v>4570</v>
      </c>
      <c r="D220" s="822" t="s">
        <v>5992</v>
      </c>
      <c r="E220" s="822" t="s">
        <v>5993</v>
      </c>
      <c r="F220" s="831">
        <v>18</v>
      </c>
      <c r="G220" s="831">
        <v>2070</v>
      </c>
      <c r="H220" s="831">
        <v>0.93920145190562609</v>
      </c>
      <c r="I220" s="831">
        <v>115</v>
      </c>
      <c r="J220" s="831">
        <v>19</v>
      </c>
      <c r="K220" s="831">
        <v>2204</v>
      </c>
      <c r="L220" s="831">
        <v>1</v>
      </c>
      <c r="M220" s="831">
        <v>116</v>
      </c>
      <c r="N220" s="831">
        <v>17</v>
      </c>
      <c r="O220" s="831">
        <v>1989</v>
      </c>
      <c r="P220" s="827">
        <v>0.90245009074410165</v>
      </c>
      <c r="Q220" s="832">
        <v>117</v>
      </c>
    </row>
    <row r="221" spans="1:17" ht="14.45" customHeight="1" x14ac:dyDescent="0.2">
      <c r="A221" s="821" t="s">
        <v>5954</v>
      </c>
      <c r="B221" s="822" t="s">
        <v>5955</v>
      </c>
      <c r="C221" s="822" t="s">
        <v>4570</v>
      </c>
      <c r="D221" s="822" t="s">
        <v>5994</v>
      </c>
      <c r="E221" s="822" t="s">
        <v>5995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352</v>
      </c>
      <c r="P221" s="827"/>
      <c r="Q221" s="832">
        <v>352</v>
      </c>
    </row>
    <row r="222" spans="1:17" ht="14.45" customHeight="1" x14ac:dyDescent="0.2">
      <c r="A222" s="821" t="s">
        <v>5954</v>
      </c>
      <c r="B222" s="822" t="s">
        <v>5955</v>
      </c>
      <c r="C222" s="822" t="s">
        <v>4570</v>
      </c>
      <c r="D222" s="822" t="s">
        <v>5996</v>
      </c>
      <c r="E222" s="822" t="s">
        <v>5997</v>
      </c>
      <c r="F222" s="831"/>
      <c r="G222" s="831"/>
      <c r="H222" s="831"/>
      <c r="I222" s="831"/>
      <c r="J222" s="831"/>
      <c r="K222" s="831"/>
      <c r="L222" s="831"/>
      <c r="M222" s="831"/>
      <c r="N222" s="831">
        <v>14</v>
      </c>
      <c r="O222" s="831">
        <v>15148</v>
      </c>
      <c r="P222" s="827"/>
      <c r="Q222" s="832">
        <v>1082</v>
      </c>
    </row>
    <row r="223" spans="1:17" ht="14.45" customHeight="1" x14ac:dyDescent="0.2">
      <c r="A223" s="821" t="s">
        <v>5998</v>
      </c>
      <c r="B223" s="822" t="s">
        <v>5999</v>
      </c>
      <c r="C223" s="822" t="s">
        <v>4570</v>
      </c>
      <c r="D223" s="822" t="s">
        <v>6000</v>
      </c>
      <c r="E223" s="822" t="s">
        <v>6001</v>
      </c>
      <c r="F223" s="831">
        <v>15</v>
      </c>
      <c r="G223" s="831">
        <v>870</v>
      </c>
      <c r="H223" s="831">
        <v>0.47566976489885182</v>
      </c>
      <c r="I223" s="831">
        <v>58</v>
      </c>
      <c r="J223" s="831">
        <v>31</v>
      </c>
      <c r="K223" s="831">
        <v>1829</v>
      </c>
      <c r="L223" s="831">
        <v>1</v>
      </c>
      <c r="M223" s="831">
        <v>59</v>
      </c>
      <c r="N223" s="831">
        <v>18</v>
      </c>
      <c r="O223" s="831">
        <v>1062</v>
      </c>
      <c r="P223" s="827">
        <v>0.58064516129032262</v>
      </c>
      <c r="Q223" s="832">
        <v>59</v>
      </c>
    </row>
    <row r="224" spans="1:17" ht="14.45" customHeight="1" x14ac:dyDescent="0.2">
      <c r="A224" s="821" t="s">
        <v>5998</v>
      </c>
      <c r="B224" s="822" t="s">
        <v>5999</v>
      </c>
      <c r="C224" s="822" t="s">
        <v>4570</v>
      </c>
      <c r="D224" s="822" t="s">
        <v>6002</v>
      </c>
      <c r="E224" s="822" t="s">
        <v>6003</v>
      </c>
      <c r="F224" s="831">
        <v>10</v>
      </c>
      <c r="G224" s="831">
        <v>1320</v>
      </c>
      <c r="H224" s="831">
        <v>1.25</v>
      </c>
      <c r="I224" s="831">
        <v>132</v>
      </c>
      <c r="J224" s="831">
        <v>8</v>
      </c>
      <c r="K224" s="831">
        <v>1056</v>
      </c>
      <c r="L224" s="831">
        <v>1</v>
      </c>
      <c r="M224" s="831">
        <v>132</v>
      </c>
      <c r="N224" s="831">
        <v>14</v>
      </c>
      <c r="O224" s="831">
        <v>1862</v>
      </c>
      <c r="P224" s="827">
        <v>1.7632575757575757</v>
      </c>
      <c r="Q224" s="832">
        <v>133</v>
      </c>
    </row>
    <row r="225" spans="1:17" ht="14.45" customHeight="1" x14ac:dyDescent="0.2">
      <c r="A225" s="821" t="s">
        <v>5998</v>
      </c>
      <c r="B225" s="822" t="s">
        <v>5999</v>
      </c>
      <c r="C225" s="822" t="s">
        <v>4570</v>
      </c>
      <c r="D225" s="822" t="s">
        <v>6004</v>
      </c>
      <c r="E225" s="822" t="s">
        <v>6005</v>
      </c>
      <c r="F225" s="831"/>
      <c r="G225" s="831"/>
      <c r="H225" s="831"/>
      <c r="I225" s="831"/>
      <c r="J225" s="831">
        <v>1</v>
      </c>
      <c r="K225" s="831">
        <v>411</v>
      </c>
      <c r="L225" s="831">
        <v>1</v>
      </c>
      <c r="M225" s="831">
        <v>411</v>
      </c>
      <c r="N225" s="831">
        <v>1</v>
      </c>
      <c r="O225" s="831">
        <v>413</v>
      </c>
      <c r="P225" s="827">
        <v>1.0048661800486618</v>
      </c>
      <c r="Q225" s="832">
        <v>413</v>
      </c>
    </row>
    <row r="226" spans="1:17" ht="14.45" customHeight="1" x14ac:dyDescent="0.2">
      <c r="A226" s="821" t="s">
        <v>5998</v>
      </c>
      <c r="B226" s="822" t="s">
        <v>5999</v>
      </c>
      <c r="C226" s="822" t="s">
        <v>4570</v>
      </c>
      <c r="D226" s="822" t="s">
        <v>6006</v>
      </c>
      <c r="E226" s="822" t="s">
        <v>6007</v>
      </c>
      <c r="F226" s="831">
        <v>5</v>
      </c>
      <c r="G226" s="831">
        <v>900</v>
      </c>
      <c r="H226" s="831">
        <v>1.2295081967213115</v>
      </c>
      <c r="I226" s="831">
        <v>180</v>
      </c>
      <c r="J226" s="831">
        <v>4</v>
      </c>
      <c r="K226" s="831">
        <v>732</v>
      </c>
      <c r="L226" s="831">
        <v>1</v>
      </c>
      <c r="M226" s="831">
        <v>183</v>
      </c>
      <c r="N226" s="831">
        <v>1</v>
      </c>
      <c r="O226" s="831">
        <v>185</v>
      </c>
      <c r="P226" s="827">
        <v>0.25273224043715847</v>
      </c>
      <c r="Q226" s="832">
        <v>185</v>
      </c>
    </row>
    <row r="227" spans="1:17" ht="14.45" customHeight="1" x14ac:dyDescent="0.2">
      <c r="A227" s="821" t="s">
        <v>5998</v>
      </c>
      <c r="B227" s="822" t="s">
        <v>5999</v>
      </c>
      <c r="C227" s="822" t="s">
        <v>4570</v>
      </c>
      <c r="D227" s="822" t="s">
        <v>6008</v>
      </c>
      <c r="E227" s="822" t="s">
        <v>6009</v>
      </c>
      <c r="F227" s="831">
        <v>1</v>
      </c>
      <c r="G227" s="831">
        <v>570</v>
      </c>
      <c r="H227" s="831"/>
      <c r="I227" s="831">
        <v>570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5998</v>
      </c>
      <c r="B228" s="822" t="s">
        <v>5999</v>
      </c>
      <c r="C228" s="822" t="s">
        <v>4570</v>
      </c>
      <c r="D228" s="822" t="s">
        <v>6010</v>
      </c>
      <c r="E228" s="822" t="s">
        <v>6011</v>
      </c>
      <c r="F228" s="831">
        <v>41</v>
      </c>
      <c r="G228" s="831">
        <v>13817</v>
      </c>
      <c r="H228" s="831">
        <v>0.77921272276110987</v>
      </c>
      <c r="I228" s="831">
        <v>337</v>
      </c>
      <c r="J228" s="831">
        <v>52</v>
      </c>
      <c r="K228" s="831">
        <v>17732</v>
      </c>
      <c r="L228" s="831">
        <v>1</v>
      </c>
      <c r="M228" s="831">
        <v>341</v>
      </c>
      <c r="N228" s="831">
        <v>45</v>
      </c>
      <c r="O228" s="831">
        <v>15480</v>
      </c>
      <c r="P228" s="827">
        <v>0.87299796977216337</v>
      </c>
      <c r="Q228" s="832">
        <v>344</v>
      </c>
    </row>
    <row r="229" spans="1:17" ht="14.45" customHeight="1" x14ac:dyDescent="0.2">
      <c r="A229" s="821" t="s">
        <v>5998</v>
      </c>
      <c r="B229" s="822" t="s">
        <v>5999</v>
      </c>
      <c r="C229" s="822" t="s">
        <v>4570</v>
      </c>
      <c r="D229" s="822" t="s">
        <v>6012</v>
      </c>
      <c r="E229" s="822" t="s">
        <v>6013</v>
      </c>
      <c r="F229" s="831">
        <v>33</v>
      </c>
      <c r="G229" s="831">
        <v>11550</v>
      </c>
      <c r="H229" s="831">
        <v>0.71534745447788928</v>
      </c>
      <c r="I229" s="831">
        <v>350</v>
      </c>
      <c r="J229" s="831">
        <v>46</v>
      </c>
      <c r="K229" s="831">
        <v>16146</v>
      </c>
      <c r="L229" s="831">
        <v>1</v>
      </c>
      <c r="M229" s="831">
        <v>351</v>
      </c>
      <c r="N229" s="831">
        <v>58</v>
      </c>
      <c r="O229" s="831">
        <v>20474</v>
      </c>
      <c r="P229" s="827">
        <v>1.2680540071844419</v>
      </c>
      <c r="Q229" s="832">
        <v>353</v>
      </c>
    </row>
    <row r="230" spans="1:17" ht="14.45" customHeight="1" x14ac:dyDescent="0.2">
      <c r="A230" s="821" t="s">
        <v>5998</v>
      </c>
      <c r="B230" s="822" t="s">
        <v>5999</v>
      </c>
      <c r="C230" s="822" t="s">
        <v>4570</v>
      </c>
      <c r="D230" s="822" t="s">
        <v>6014</v>
      </c>
      <c r="E230" s="822" t="s">
        <v>6015</v>
      </c>
      <c r="F230" s="831"/>
      <c r="G230" s="831"/>
      <c r="H230" s="831"/>
      <c r="I230" s="831"/>
      <c r="J230" s="831">
        <v>1</v>
      </c>
      <c r="K230" s="831">
        <v>118</v>
      </c>
      <c r="L230" s="831">
        <v>1</v>
      </c>
      <c r="M230" s="831">
        <v>118</v>
      </c>
      <c r="N230" s="831">
        <v>1</v>
      </c>
      <c r="O230" s="831">
        <v>119</v>
      </c>
      <c r="P230" s="827">
        <v>1.0084745762711864</v>
      </c>
      <c r="Q230" s="832">
        <v>119</v>
      </c>
    </row>
    <row r="231" spans="1:17" ht="14.45" customHeight="1" x14ac:dyDescent="0.2">
      <c r="A231" s="821" t="s">
        <v>5998</v>
      </c>
      <c r="B231" s="822" t="s">
        <v>5999</v>
      </c>
      <c r="C231" s="822" t="s">
        <v>4570</v>
      </c>
      <c r="D231" s="822" t="s">
        <v>6016</v>
      </c>
      <c r="E231" s="822" t="s">
        <v>6017</v>
      </c>
      <c r="F231" s="831"/>
      <c r="G231" s="831"/>
      <c r="H231" s="831"/>
      <c r="I231" s="831"/>
      <c r="J231" s="831">
        <v>2</v>
      </c>
      <c r="K231" s="831">
        <v>798</v>
      </c>
      <c r="L231" s="831">
        <v>1</v>
      </c>
      <c r="M231" s="831">
        <v>399</v>
      </c>
      <c r="N231" s="831"/>
      <c r="O231" s="831"/>
      <c r="P231" s="827"/>
      <c r="Q231" s="832"/>
    </row>
    <row r="232" spans="1:17" ht="14.45" customHeight="1" x14ac:dyDescent="0.2">
      <c r="A232" s="821" t="s">
        <v>5998</v>
      </c>
      <c r="B232" s="822" t="s">
        <v>5999</v>
      </c>
      <c r="C232" s="822" t="s">
        <v>4570</v>
      </c>
      <c r="D232" s="822" t="s">
        <v>6018</v>
      </c>
      <c r="E232" s="822" t="s">
        <v>6019</v>
      </c>
      <c r="F232" s="831"/>
      <c r="G232" s="831"/>
      <c r="H232" s="831"/>
      <c r="I232" s="831"/>
      <c r="J232" s="831">
        <v>1</v>
      </c>
      <c r="K232" s="831">
        <v>38</v>
      </c>
      <c r="L232" s="831">
        <v>1</v>
      </c>
      <c r="M232" s="831">
        <v>38</v>
      </c>
      <c r="N232" s="831">
        <v>1</v>
      </c>
      <c r="O232" s="831">
        <v>39</v>
      </c>
      <c r="P232" s="827">
        <v>1.0263157894736843</v>
      </c>
      <c r="Q232" s="832">
        <v>39</v>
      </c>
    </row>
    <row r="233" spans="1:17" ht="14.45" customHeight="1" x14ac:dyDescent="0.2">
      <c r="A233" s="821" t="s">
        <v>5998</v>
      </c>
      <c r="B233" s="822" t="s">
        <v>5999</v>
      </c>
      <c r="C233" s="822" t="s">
        <v>4570</v>
      </c>
      <c r="D233" s="822" t="s">
        <v>6020</v>
      </c>
      <c r="E233" s="822" t="s">
        <v>6021</v>
      </c>
      <c r="F233" s="831"/>
      <c r="G233" s="831"/>
      <c r="H233" s="831"/>
      <c r="I233" s="831"/>
      <c r="J233" s="831">
        <v>1</v>
      </c>
      <c r="K233" s="831">
        <v>713</v>
      </c>
      <c r="L233" s="831">
        <v>1</v>
      </c>
      <c r="M233" s="831">
        <v>713</v>
      </c>
      <c r="N233" s="831"/>
      <c r="O233" s="831"/>
      <c r="P233" s="827"/>
      <c r="Q233" s="832"/>
    </row>
    <row r="234" spans="1:17" ht="14.45" customHeight="1" x14ac:dyDescent="0.2">
      <c r="A234" s="821" t="s">
        <v>5998</v>
      </c>
      <c r="B234" s="822" t="s">
        <v>5999</v>
      </c>
      <c r="C234" s="822" t="s">
        <v>4570</v>
      </c>
      <c r="D234" s="822" t="s">
        <v>6022</v>
      </c>
      <c r="E234" s="822" t="s">
        <v>6023</v>
      </c>
      <c r="F234" s="831">
        <v>18</v>
      </c>
      <c r="G234" s="831">
        <v>5490</v>
      </c>
      <c r="H234" s="831">
        <v>0.84879406307977734</v>
      </c>
      <c r="I234" s="831">
        <v>305</v>
      </c>
      <c r="J234" s="831">
        <v>21</v>
      </c>
      <c r="K234" s="831">
        <v>6468</v>
      </c>
      <c r="L234" s="831">
        <v>1</v>
      </c>
      <c r="M234" s="831">
        <v>308</v>
      </c>
      <c r="N234" s="831">
        <v>19</v>
      </c>
      <c r="O234" s="831">
        <v>5890</v>
      </c>
      <c r="P234" s="827">
        <v>0.91063698206555355</v>
      </c>
      <c r="Q234" s="832">
        <v>310</v>
      </c>
    </row>
    <row r="235" spans="1:17" ht="14.45" customHeight="1" x14ac:dyDescent="0.2">
      <c r="A235" s="821" t="s">
        <v>5998</v>
      </c>
      <c r="B235" s="822" t="s">
        <v>5999</v>
      </c>
      <c r="C235" s="822" t="s">
        <v>4570</v>
      </c>
      <c r="D235" s="822" t="s">
        <v>6024</v>
      </c>
      <c r="E235" s="822" t="s">
        <v>6025</v>
      </c>
      <c r="F235" s="831">
        <v>12</v>
      </c>
      <c r="G235" s="831">
        <v>5940</v>
      </c>
      <c r="H235" s="831">
        <v>0.51755685283610697</v>
      </c>
      <c r="I235" s="831">
        <v>495</v>
      </c>
      <c r="J235" s="831">
        <v>23</v>
      </c>
      <c r="K235" s="831">
        <v>11477</v>
      </c>
      <c r="L235" s="831">
        <v>1</v>
      </c>
      <c r="M235" s="831">
        <v>499</v>
      </c>
      <c r="N235" s="831">
        <v>13</v>
      </c>
      <c r="O235" s="831">
        <v>6539</v>
      </c>
      <c r="P235" s="827">
        <v>0.56974819203624638</v>
      </c>
      <c r="Q235" s="832">
        <v>503</v>
      </c>
    </row>
    <row r="236" spans="1:17" ht="14.45" customHeight="1" x14ac:dyDescent="0.2">
      <c r="A236" s="821" t="s">
        <v>5998</v>
      </c>
      <c r="B236" s="822" t="s">
        <v>5999</v>
      </c>
      <c r="C236" s="822" t="s">
        <v>4570</v>
      </c>
      <c r="D236" s="822" t="s">
        <v>6026</v>
      </c>
      <c r="E236" s="822" t="s">
        <v>6027</v>
      </c>
      <c r="F236" s="831">
        <v>28</v>
      </c>
      <c r="G236" s="831">
        <v>10388</v>
      </c>
      <c r="H236" s="831">
        <v>0.72704367301231798</v>
      </c>
      <c r="I236" s="831">
        <v>371</v>
      </c>
      <c r="J236" s="831">
        <v>38</v>
      </c>
      <c r="K236" s="831">
        <v>14288</v>
      </c>
      <c r="L236" s="831">
        <v>1</v>
      </c>
      <c r="M236" s="831">
        <v>376</v>
      </c>
      <c r="N236" s="831">
        <v>32</v>
      </c>
      <c r="O236" s="831">
        <v>12160</v>
      </c>
      <c r="P236" s="827">
        <v>0.85106382978723405</v>
      </c>
      <c r="Q236" s="832">
        <v>380</v>
      </c>
    </row>
    <row r="237" spans="1:17" ht="14.45" customHeight="1" x14ac:dyDescent="0.2">
      <c r="A237" s="821" t="s">
        <v>5998</v>
      </c>
      <c r="B237" s="822" t="s">
        <v>5999</v>
      </c>
      <c r="C237" s="822" t="s">
        <v>4570</v>
      </c>
      <c r="D237" s="822" t="s">
        <v>6028</v>
      </c>
      <c r="E237" s="822" t="s">
        <v>6029</v>
      </c>
      <c r="F237" s="831"/>
      <c r="G237" s="831"/>
      <c r="H237" s="831"/>
      <c r="I237" s="831"/>
      <c r="J237" s="831">
        <v>10</v>
      </c>
      <c r="K237" s="831">
        <v>1130</v>
      </c>
      <c r="L237" s="831">
        <v>1</v>
      </c>
      <c r="M237" s="831">
        <v>113</v>
      </c>
      <c r="N237" s="831">
        <v>5</v>
      </c>
      <c r="O237" s="831">
        <v>570</v>
      </c>
      <c r="P237" s="827">
        <v>0.50442477876106195</v>
      </c>
      <c r="Q237" s="832">
        <v>114</v>
      </c>
    </row>
    <row r="238" spans="1:17" ht="14.45" customHeight="1" x14ac:dyDescent="0.2">
      <c r="A238" s="821" t="s">
        <v>5998</v>
      </c>
      <c r="B238" s="822" t="s">
        <v>5999</v>
      </c>
      <c r="C238" s="822" t="s">
        <v>4570</v>
      </c>
      <c r="D238" s="822" t="s">
        <v>6030</v>
      </c>
      <c r="E238" s="822" t="s">
        <v>6031</v>
      </c>
      <c r="F238" s="831"/>
      <c r="G238" s="831"/>
      <c r="H238" s="831"/>
      <c r="I238" s="831"/>
      <c r="J238" s="831">
        <v>1</v>
      </c>
      <c r="K238" s="831">
        <v>500</v>
      </c>
      <c r="L238" s="831">
        <v>1</v>
      </c>
      <c r="M238" s="831">
        <v>500</v>
      </c>
      <c r="N238" s="831">
        <v>1</v>
      </c>
      <c r="O238" s="831">
        <v>504</v>
      </c>
      <c r="P238" s="827">
        <v>1.008</v>
      </c>
      <c r="Q238" s="832">
        <v>504</v>
      </c>
    </row>
    <row r="239" spans="1:17" ht="14.45" customHeight="1" x14ac:dyDescent="0.2">
      <c r="A239" s="821" t="s">
        <v>5998</v>
      </c>
      <c r="B239" s="822" t="s">
        <v>5999</v>
      </c>
      <c r="C239" s="822" t="s">
        <v>4570</v>
      </c>
      <c r="D239" s="822" t="s">
        <v>6032</v>
      </c>
      <c r="E239" s="822" t="s">
        <v>6033</v>
      </c>
      <c r="F239" s="831">
        <v>5</v>
      </c>
      <c r="G239" s="831">
        <v>2290</v>
      </c>
      <c r="H239" s="831">
        <v>0.2355240152216394</v>
      </c>
      <c r="I239" s="831">
        <v>458</v>
      </c>
      <c r="J239" s="831">
        <v>21</v>
      </c>
      <c r="K239" s="831">
        <v>9723</v>
      </c>
      <c r="L239" s="831">
        <v>1</v>
      </c>
      <c r="M239" s="831">
        <v>463</v>
      </c>
      <c r="N239" s="831">
        <v>8</v>
      </c>
      <c r="O239" s="831">
        <v>3736</v>
      </c>
      <c r="P239" s="827">
        <v>0.38424354623058726</v>
      </c>
      <c r="Q239" s="832">
        <v>467</v>
      </c>
    </row>
    <row r="240" spans="1:17" ht="14.45" customHeight="1" x14ac:dyDescent="0.2">
      <c r="A240" s="821" t="s">
        <v>5998</v>
      </c>
      <c r="B240" s="822" t="s">
        <v>5999</v>
      </c>
      <c r="C240" s="822" t="s">
        <v>4570</v>
      </c>
      <c r="D240" s="822" t="s">
        <v>6034</v>
      </c>
      <c r="E240" s="822" t="s">
        <v>6035</v>
      </c>
      <c r="F240" s="831">
        <v>12</v>
      </c>
      <c r="G240" s="831">
        <v>696</v>
      </c>
      <c r="H240" s="831">
        <v>1.4745762711864407</v>
      </c>
      <c r="I240" s="831">
        <v>58</v>
      </c>
      <c r="J240" s="831">
        <v>8</v>
      </c>
      <c r="K240" s="831">
        <v>472</v>
      </c>
      <c r="L240" s="831">
        <v>1</v>
      </c>
      <c r="M240" s="831">
        <v>59</v>
      </c>
      <c r="N240" s="831">
        <v>2</v>
      </c>
      <c r="O240" s="831">
        <v>118</v>
      </c>
      <c r="P240" s="827">
        <v>0.25</v>
      </c>
      <c r="Q240" s="832">
        <v>59</v>
      </c>
    </row>
    <row r="241" spans="1:17" ht="14.45" customHeight="1" x14ac:dyDescent="0.2">
      <c r="A241" s="821" t="s">
        <v>5998</v>
      </c>
      <c r="B241" s="822" t="s">
        <v>5999</v>
      </c>
      <c r="C241" s="822" t="s">
        <v>4570</v>
      </c>
      <c r="D241" s="822" t="s">
        <v>6036</v>
      </c>
      <c r="E241" s="822" t="s">
        <v>6037</v>
      </c>
      <c r="F241" s="831"/>
      <c r="G241" s="831"/>
      <c r="H241" s="831"/>
      <c r="I241" s="831"/>
      <c r="J241" s="831"/>
      <c r="K241" s="831"/>
      <c r="L241" s="831"/>
      <c r="M241" s="831"/>
      <c r="N241" s="831">
        <v>4</v>
      </c>
      <c r="O241" s="831">
        <v>42120</v>
      </c>
      <c r="P241" s="827"/>
      <c r="Q241" s="832">
        <v>10530</v>
      </c>
    </row>
    <row r="242" spans="1:17" ht="14.45" customHeight="1" x14ac:dyDescent="0.2">
      <c r="A242" s="821" t="s">
        <v>5998</v>
      </c>
      <c r="B242" s="822" t="s">
        <v>5999</v>
      </c>
      <c r="C242" s="822" t="s">
        <v>4570</v>
      </c>
      <c r="D242" s="822" t="s">
        <v>6038</v>
      </c>
      <c r="E242" s="822" t="s">
        <v>6039</v>
      </c>
      <c r="F242" s="831">
        <v>150</v>
      </c>
      <c r="G242" s="831">
        <v>26400</v>
      </c>
      <c r="H242" s="831">
        <v>0.93940148738568841</v>
      </c>
      <c r="I242" s="831">
        <v>176</v>
      </c>
      <c r="J242" s="831">
        <v>157</v>
      </c>
      <c r="K242" s="831">
        <v>28103</v>
      </c>
      <c r="L242" s="831">
        <v>1</v>
      </c>
      <c r="M242" s="831">
        <v>179</v>
      </c>
      <c r="N242" s="831">
        <v>187</v>
      </c>
      <c r="O242" s="831">
        <v>33847</v>
      </c>
      <c r="P242" s="827">
        <v>1.2043909902857346</v>
      </c>
      <c r="Q242" s="832">
        <v>181</v>
      </c>
    </row>
    <row r="243" spans="1:17" ht="14.45" customHeight="1" x14ac:dyDescent="0.2">
      <c r="A243" s="821" t="s">
        <v>5998</v>
      </c>
      <c r="B243" s="822" t="s">
        <v>5999</v>
      </c>
      <c r="C243" s="822" t="s">
        <v>4570</v>
      </c>
      <c r="D243" s="822" t="s">
        <v>6040</v>
      </c>
      <c r="E243" s="822" t="s">
        <v>6041</v>
      </c>
      <c r="F243" s="831"/>
      <c r="G243" s="831"/>
      <c r="H243" s="831"/>
      <c r="I243" s="831"/>
      <c r="J243" s="831">
        <v>2</v>
      </c>
      <c r="K243" s="831">
        <v>174</v>
      </c>
      <c r="L243" s="831">
        <v>1</v>
      </c>
      <c r="M243" s="831">
        <v>87</v>
      </c>
      <c r="N243" s="831"/>
      <c r="O243" s="831"/>
      <c r="P243" s="827"/>
      <c r="Q243" s="832"/>
    </row>
    <row r="244" spans="1:17" ht="14.45" customHeight="1" x14ac:dyDescent="0.2">
      <c r="A244" s="821" t="s">
        <v>5998</v>
      </c>
      <c r="B244" s="822" t="s">
        <v>5999</v>
      </c>
      <c r="C244" s="822" t="s">
        <v>4570</v>
      </c>
      <c r="D244" s="822" t="s">
        <v>6042</v>
      </c>
      <c r="E244" s="822" t="s">
        <v>6043</v>
      </c>
      <c r="F244" s="831">
        <v>1</v>
      </c>
      <c r="G244" s="831">
        <v>170</v>
      </c>
      <c r="H244" s="831">
        <v>0.32945736434108525</v>
      </c>
      <c r="I244" s="831">
        <v>170</v>
      </c>
      <c r="J244" s="831">
        <v>3</v>
      </c>
      <c r="K244" s="831">
        <v>516</v>
      </c>
      <c r="L244" s="831">
        <v>1</v>
      </c>
      <c r="M244" s="831">
        <v>172</v>
      </c>
      <c r="N244" s="831">
        <v>3</v>
      </c>
      <c r="O244" s="831">
        <v>522</v>
      </c>
      <c r="P244" s="827">
        <v>1.0116279069767442</v>
      </c>
      <c r="Q244" s="832">
        <v>174</v>
      </c>
    </row>
    <row r="245" spans="1:17" ht="14.45" customHeight="1" x14ac:dyDescent="0.2">
      <c r="A245" s="821" t="s">
        <v>5998</v>
      </c>
      <c r="B245" s="822" t="s">
        <v>5999</v>
      </c>
      <c r="C245" s="822" t="s">
        <v>4570</v>
      </c>
      <c r="D245" s="822" t="s">
        <v>6044</v>
      </c>
      <c r="E245" s="822" t="s">
        <v>6045</v>
      </c>
      <c r="F245" s="831"/>
      <c r="G245" s="831"/>
      <c r="H245" s="831"/>
      <c r="I245" s="831"/>
      <c r="J245" s="831">
        <v>1</v>
      </c>
      <c r="K245" s="831">
        <v>267</v>
      </c>
      <c r="L245" s="831">
        <v>1</v>
      </c>
      <c r="M245" s="831">
        <v>267</v>
      </c>
      <c r="N245" s="831"/>
      <c r="O245" s="831"/>
      <c r="P245" s="827"/>
      <c r="Q245" s="832"/>
    </row>
    <row r="246" spans="1:17" ht="14.45" customHeight="1" x14ac:dyDescent="0.2">
      <c r="A246" s="821" t="s">
        <v>5998</v>
      </c>
      <c r="B246" s="822" t="s">
        <v>5999</v>
      </c>
      <c r="C246" s="822" t="s">
        <v>4570</v>
      </c>
      <c r="D246" s="822" t="s">
        <v>6046</v>
      </c>
      <c r="E246" s="822" t="s">
        <v>6047</v>
      </c>
      <c r="F246" s="831"/>
      <c r="G246" s="831"/>
      <c r="H246" s="831"/>
      <c r="I246" s="831"/>
      <c r="J246" s="831">
        <v>1</v>
      </c>
      <c r="K246" s="831">
        <v>244</v>
      </c>
      <c r="L246" s="831">
        <v>1</v>
      </c>
      <c r="M246" s="831">
        <v>244</v>
      </c>
      <c r="N246" s="831">
        <v>1</v>
      </c>
      <c r="O246" s="831">
        <v>246</v>
      </c>
      <c r="P246" s="827">
        <v>1.0081967213114753</v>
      </c>
      <c r="Q246" s="832">
        <v>246</v>
      </c>
    </row>
    <row r="247" spans="1:17" ht="14.45" customHeight="1" x14ac:dyDescent="0.2">
      <c r="A247" s="821" t="s">
        <v>5998</v>
      </c>
      <c r="B247" s="822" t="s">
        <v>5999</v>
      </c>
      <c r="C247" s="822" t="s">
        <v>4570</v>
      </c>
      <c r="D247" s="822" t="s">
        <v>6048</v>
      </c>
      <c r="E247" s="822" t="s">
        <v>6049</v>
      </c>
      <c r="F247" s="831">
        <v>7</v>
      </c>
      <c r="G247" s="831">
        <v>2982</v>
      </c>
      <c r="H247" s="831">
        <v>1.1425287356321838</v>
      </c>
      <c r="I247" s="831">
        <v>426</v>
      </c>
      <c r="J247" s="831">
        <v>6</v>
      </c>
      <c r="K247" s="831">
        <v>2610</v>
      </c>
      <c r="L247" s="831">
        <v>1</v>
      </c>
      <c r="M247" s="831">
        <v>435</v>
      </c>
      <c r="N247" s="831">
        <v>9</v>
      </c>
      <c r="O247" s="831">
        <v>3978</v>
      </c>
      <c r="P247" s="827">
        <v>1.5241379310344827</v>
      </c>
      <c r="Q247" s="832">
        <v>442</v>
      </c>
    </row>
    <row r="248" spans="1:17" ht="14.45" customHeight="1" x14ac:dyDescent="0.2">
      <c r="A248" s="821" t="s">
        <v>6050</v>
      </c>
      <c r="B248" s="822" t="s">
        <v>6051</v>
      </c>
      <c r="C248" s="822" t="s">
        <v>4570</v>
      </c>
      <c r="D248" s="822" t="s">
        <v>6052</v>
      </c>
      <c r="E248" s="822" t="s">
        <v>6053</v>
      </c>
      <c r="F248" s="831">
        <v>523</v>
      </c>
      <c r="G248" s="831">
        <v>91002</v>
      </c>
      <c r="H248" s="831">
        <v>1.0721885125184094</v>
      </c>
      <c r="I248" s="831">
        <v>174</v>
      </c>
      <c r="J248" s="831">
        <v>485</v>
      </c>
      <c r="K248" s="831">
        <v>84875</v>
      </c>
      <c r="L248" s="831">
        <v>1</v>
      </c>
      <c r="M248" s="831">
        <v>175</v>
      </c>
      <c r="N248" s="831">
        <v>357</v>
      </c>
      <c r="O248" s="831">
        <v>62832</v>
      </c>
      <c r="P248" s="827">
        <v>0.74028865979381442</v>
      </c>
      <c r="Q248" s="832">
        <v>176</v>
      </c>
    </row>
    <row r="249" spans="1:17" ht="14.45" customHeight="1" x14ac:dyDescent="0.2">
      <c r="A249" s="821" t="s">
        <v>6050</v>
      </c>
      <c r="B249" s="822" t="s">
        <v>6051</v>
      </c>
      <c r="C249" s="822" t="s">
        <v>4570</v>
      </c>
      <c r="D249" s="822" t="s">
        <v>6054</v>
      </c>
      <c r="E249" s="822" t="s">
        <v>6055</v>
      </c>
      <c r="F249" s="831">
        <v>1</v>
      </c>
      <c r="G249" s="831">
        <v>1070</v>
      </c>
      <c r="H249" s="831"/>
      <c r="I249" s="831">
        <v>1070</v>
      </c>
      <c r="J249" s="831"/>
      <c r="K249" s="831"/>
      <c r="L249" s="831"/>
      <c r="M249" s="831"/>
      <c r="N249" s="831">
        <v>15</v>
      </c>
      <c r="O249" s="831">
        <v>16125</v>
      </c>
      <c r="P249" s="827"/>
      <c r="Q249" s="832">
        <v>1075</v>
      </c>
    </row>
    <row r="250" spans="1:17" ht="14.45" customHeight="1" x14ac:dyDescent="0.2">
      <c r="A250" s="821" t="s">
        <v>6050</v>
      </c>
      <c r="B250" s="822" t="s">
        <v>6051</v>
      </c>
      <c r="C250" s="822" t="s">
        <v>4570</v>
      </c>
      <c r="D250" s="822" t="s">
        <v>6056</v>
      </c>
      <c r="E250" s="822" t="s">
        <v>6057</v>
      </c>
      <c r="F250" s="831">
        <v>9</v>
      </c>
      <c r="G250" s="831">
        <v>414</v>
      </c>
      <c r="H250" s="831">
        <v>0.44042553191489364</v>
      </c>
      <c r="I250" s="831">
        <v>46</v>
      </c>
      <c r="J250" s="831">
        <v>20</v>
      </c>
      <c r="K250" s="831">
        <v>940</v>
      </c>
      <c r="L250" s="831">
        <v>1</v>
      </c>
      <c r="M250" s="831">
        <v>47</v>
      </c>
      <c r="N250" s="831">
        <v>11</v>
      </c>
      <c r="O250" s="831">
        <v>517</v>
      </c>
      <c r="P250" s="827">
        <v>0.55000000000000004</v>
      </c>
      <c r="Q250" s="832">
        <v>47</v>
      </c>
    </row>
    <row r="251" spans="1:17" ht="14.45" customHeight="1" x14ac:dyDescent="0.2">
      <c r="A251" s="821" t="s">
        <v>6050</v>
      </c>
      <c r="B251" s="822" t="s">
        <v>6051</v>
      </c>
      <c r="C251" s="822" t="s">
        <v>4570</v>
      </c>
      <c r="D251" s="822" t="s">
        <v>5974</v>
      </c>
      <c r="E251" s="822" t="s">
        <v>5975</v>
      </c>
      <c r="F251" s="831">
        <v>21</v>
      </c>
      <c r="G251" s="831">
        <v>7287</v>
      </c>
      <c r="H251" s="831">
        <v>0.80537135278514593</v>
      </c>
      <c r="I251" s="831">
        <v>347</v>
      </c>
      <c r="J251" s="831">
        <v>26</v>
      </c>
      <c r="K251" s="831">
        <v>9048</v>
      </c>
      <c r="L251" s="831">
        <v>1</v>
      </c>
      <c r="M251" s="831">
        <v>348</v>
      </c>
      <c r="N251" s="831">
        <v>7</v>
      </c>
      <c r="O251" s="831">
        <v>2436</v>
      </c>
      <c r="P251" s="827">
        <v>0.26923076923076922</v>
      </c>
      <c r="Q251" s="832">
        <v>348</v>
      </c>
    </row>
    <row r="252" spans="1:17" ht="14.45" customHeight="1" x14ac:dyDescent="0.2">
      <c r="A252" s="821" t="s">
        <v>6050</v>
      </c>
      <c r="B252" s="822" t="s">
        <v>6051</v>
      </c>
      <c r="C252" s="822" t="s">
        <v>4570</v>
      </c>
      <c r="D252" s="822" t="s">
        <v>6058</v>
      </c>
      <c r="E252" s="822" t="s">
        <v>6059</v>
      </c>
      <c r="F252" s="831">
        <v>29</v>
      </c>
      <c r="G252" s="831">
        <v>10933</v>
      </c>
      <c r="H252" s="831">
        <v>0.68864953388762917</v>
      </c>
      <c r="I252" s="831">
        <v>377</v>
      </c>
      <c r="J252" s="831">
        <v>42</v>
      </c>
      <c r="K252" s="831">
        <v>15876</v>
      </c>
      <c r="L252" s="831">
        <v>1</v>
      </c>
      <c r="M252" s="831">
        <v>378</v>
      </c>
      <c r="N252" s="831">
        <v>26</v>
      </c>
      <c r="O252" s="831">
        <v>9828</v>
      </c>
      <c r="P252" s="827">
        <v>0.61904761904761907</v>
      </c>
      <c r="Q252" s="832">
        <v>378</v>
      </c>
    </row>
    <row r="253" spans="1:17" ht="14.45" customHeight="1" x14ac:dyDescent="0.2">
      <c r="A253" s="821" t="s">
        <v>6050</v>
      </c>
      <c r="B253" s="822" t="s">
        <v>6051</v>
      </c>
      <c r="C253" s="822" t="s">
        <v>4570</v>
      </c>
      <c r="D253" s="822" t="s">
        <v>6060</v>
      </c>
      <c r="E253" s="822" t="s">
        <v>6061</v>
      </c>
      <c r="F253" s="831">
        <v>31</v>
      </c>
      <c r="G253" s="831">
        <v>1054</v>
      </c>
      <c r="H253" s="831">
        <v>1.7222222222222223</v>
      </c>
      <c r="I253" s="831">
        <v>34</v>
      </c>
      <c r="J253" s="831">
        <v>18</v>
      </c>
      <c r="K253" s="831">
        <v>612</v>
      </c>
      <c r="L253" s="831">
        <v>1</v>
      </c>
      <c r="M253" s="831">
        <v>34</v>
      </c>
      <c r="N253" s="831">
        <v>5</v>
      </c>
      <c r="O253" s="831">
        <v>175</v>
      </c>
      <c r="P253" s="827">
        <v>0.28594771241830064</v>
      </c>
      <c r="Q253" s="832">
        <v>35</v>
      </c>
    </row>
    <row r="254" spans="1:17" ht="14.45" customHeight="1" x14ac:dyDescent="0.2">
      <c r="A254" s="821" t="s">
        <v>6050</v>
      </c>
      <c r="B254" s="822" t="s">
        <v>6051</v>
      </c>
      <c r="C254" s="822" t="s">
        <v>4570</v>
      </c>
      <c r="D254" s="822" t="s">
        <v>6062</v>
      </c>
      <c r="E254" s="822" t="s">
        <v>6063</v>
      </c>
      <c r="F254" s="831">
        <v>5</v>
      </c>
      <c r="G254" s="831">
        <v>2620</v>
      </c>
      <c r="H254" s="831">
        <v>0.99809523809523815</v>
      </c>
      <c r="I254" s="831">
        <v>524</v>
      </c>
      <c r="J254" s="831">
        <v>5</v>
      </c>
      <c r="K254" s="831">
        <v>2625</v>
      </c>
      <c r="L254" s="831">
        <v>1</v>
      </c>
      <c r="M254" s="831">
        <v>525</v>
      </c>
      <c r="N254" s="831">
        <v>2</v>
      </c>
      <c r="O254" s="831">
        <v>1050</v>
      </c>
      <c r="P254" s="827">
        <v>0.4</v>
      </c>
      <c r="Q254" s="832">
        <v>525</v>
      </c>
    </row>
    <row r="255" spans="1:17" ht="14.45" customHeight="1" x14ac:dyDescent="0.2">
      <c r="A255" s="821" t="s">
        <v>6050</v>
      </c>
      <c r="B255" s="822" t="s">
        <v>6051</v>
      </c>
      <c r="C255" s="822" t="s">
        <v>4570</v>
      </c>
      <c r="D255" s="822" t="s">
        <v>6064</v>
      </c>
      <c r="E255" s="822" t="s">
        <v>6065</v>
      </c>
      <c r="F255" s="831">
        <v>1</v>
      </c>
      <c r="G255" s="831">
        <v>57</v>
      </c>
      <c r="H255" s="831">
        <v>0.24568965517241378</v>
      </c>
      <c r="I255" s="831">
        <v>57</v>
      </c>
      <c r="J255" s="831">
        <v>4</v>
      </c>
      <c r="K255" s="831">
        <v>232</v>
      </c>
      <c r="L255" s="831">
        <v>1</v>
      </c>
      <c r="M255" s="831">
        <v>58</v>
      </c>
      <c r="N255" s="831">
        <v>4</v>
      </c>
      <c r="O255" s="831">
        <v>232</v>
      </c>
      <c r="P255" s="827">
        <v>1</v>
      </c>
      <c r="Q255" s="832">
        <v>58</v>
      </c>
    </row>
    <row r="256" spans="1:17" ht="14.45" customHeight="1" x14ac:dyDescent="0.2">
      <c r="A256" s="821" t="s">
        <v>6050</v>
      </c>
      <c r="B256" s="822" t="s">
        <v>6051</v>
      </c>
      <c r="C256" s="822" t="s">
        <v>4570</v>
      </c>
      <c r="D256" s="822" t="s">
        <v>6066</v>
      </c>
      <c r="E256" s="822" t="s">
        <v>6067</v>
      </c>
      <c r="F256" s="831">
        <v>1</v>
      </c>
      <c r="G256" s="831">
        <v>225</v>
      </c>
      <c r="H256" s="831"/>
      <c r="I256" s="831">
        <v>225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6050</v>
      </c>
      <c r="B257" s="822" t="s">
        <v>6051</v>
      </c>
      <c r="C257" s="822" t="s">
        <v>4570</v>
      </c>
      <c r="D257" s="822" t="s">
        <v>6068</v>
      </c>
      <c r="E257" s="822" t="s">
        <v>6069</v>
      </c>
      <c r="F257" s="831">
        <v>1</v>
      </c>
      <c r="G257" s="831">
        <v>554</v>
      </c>
      <c r="H257" s="831"/>
      <c r="I257" s="831">
        <v>554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6050</v>
      </c>
      <c r="B258" s="822" t="s">
        <v>6051</v>
      </c>
      <c r="C258" s="822" t="s">
        <v>4570</v>
      </c>
      <c r="D258" s="822" t="s">
        <v>6070</v>
      </c>
      <c r="E258" s="822" t="s">
        <v>6071</v>
      </c>
      <c r="F258" s="831"/>
      <c r="G258" s="831"/>
      <c r="H258" s="831"/>
      <c r="I258" s="831"/>
      <c r="J258" s="831">
        <v>1</v>
      </c>
      <c r="K258" s="831">
        <v>216</v>
      </c>
      <c r="L258" s="831">
        <v>1</v>
      </c>
      <c r="M258" s="831">
        <v>216</v>
      </c>
      <c r="N258" s="831"/>
      <c r="O258" s="831"/>
      <c r="P258" s="827"/>
      <c r="Q258" s="832"/>
    </row>
    <row r="259" spans="1:17" ht="14.45" customHeight="1" x14ac:dyDescent="0.2">
      <c r="A259" s="821" t="s">
        <v>6050</v>
      </c>
      <c r="B259" s="822" t="s">
        <v>6051</v>
      </c>
      <c r="C259" s="822" t="s">
        <v>4570</v>
      </c>
      <c r="D259" s="822" t="s">
        <v>6072</v>
      </c>
      <c r="E259" s="822" t="s">
        <v>6073</v>
      </c>
      <c r="F259" s="831">
        <v>2</v>
      </c>
      <c r="G259" s="831">
        <v>130</v>
      </c>
      <c r="H259" s="831">
        <v>0.98484848484848486</v>
      </c>
      <c r="I259" s="831">
        <v>65</v>
      </c>
      <c r="J259" s="831">
        <v>2</v>
      </c>
      <c r="K259" s="831">
        <v>132</v>
      </c>
      <c r="L259" s="831">
        <v>1</v>
      </c>
      <c r="M259" s="831">
        <v>66</v>
      </c>
      <c r="N259" s="831"/>
      <c r="O259" s="831"/>
      <c r="P259" s="827"/>
      <c r="Q259" s="832"/>
    </row>
    <row r="260" spans="1:17" ht="14.45" customHeight="1" x14ac:dyDescent="0.2">
      <c r="A260" s="821" t="s">
        <v>6050</v>
      </c>
      <c r="B260" s="822" t="s">
        <v>6051</v>
      </c>
      <c r="C260" s="822" t="s">
        <v>4570</v>
      </c>
      <c r="D260" s="822" t="s">
        <v>6074</v>
      </c>
      <c r="E260" s="822" t="s">
        <v>6075</v>
      </c>
      <c r="F260" s="831">
        <v>325</v>
      </c>
      <c r="G260" s="831">
        <v>44525</v>
      </c>
      <c r="H260" s="831">
        <v>1.3115647460822435</v>
      </c>
      <c r="I260" s="831">
        <v>137</v>
      </c>
      <c r="J260" s="831">
        <v>246</v>
      </c>
      <c r="K260" s="831">
        <v>33948</v>
      </c>
      <c r="L260" s="831">
        <v>1</v>
      </c>
      <c r="M260" s="831">
        <v>138</v>
      </c>
      <c r="N260" s="831">
        <v>193</v>
      </c>
      <c r="O260" s="831">
        <v>26827</v>
      </c>
      <c r="P260" s="827">
        <v>0.79023801107576297</v>
      </c>
      <c r="Q260" s="832">
        <v>139</v>
      </c>
    </row>
    <row r="261" spans="1:17" ht="14.45" customHeight="1" x14ac:dyDescent="0.2">
      <c r="A261" s="821" t="s">
        <v>6050</v>
      </c>
      <c r="B261" s="822" t="s">
        <v>6051</v>
      </c>
      <c r="C261" s="822" t="s">
        <v>4570</v>
      </c>
      <c r="D261" s="822" t="s">
        <v>6076</v>
      </c>
      <c r="E261" s="822" t="s">
        <v>6077</v>
      </c>
      <c r="F261" s="831">
        <v>104</v>
      </c>
      <c r="G261" s="831">
        <v>9464</v>
      </c>
      <c r="H261" s="831">
        <v>1.1061243571762507</v>
      </c>
      <c r="I261" s="831">
        <v>91</v>
      </c>
      <c r="J261" s="831">
        <v>93</v>
      </c>
      <c r="K261" s="831">
        <v>8556</v>
      </c>
      <c r="L261" s="831">
        <v>1</v>
      </c>
      <c r="M261" s="831">
        <v>92</v>
      </c>
      <c r="N261" s="831">
        <v>62</v>
      </c>
      <c r="O261" s="831">
        <v>5766</v>
      </c>
      <c r="P261" s="827">
        <v>0.67391304347826086</v>
      </c>
      <c r="Q261" s="832">
        <v>93</v>
      </c>
    </row>
    <row r="262" spans="1:17" ht="14.45" customHeight="1" x14ac:dyDescent="0.2">
      <c r="A262" s="821" t="s">
        <v>6050</v>
      </c>
      <c r="B262" s="822" t="s">
        <v>6051</v>
      </c>
      <c r="C262" s="822" t="s">
        <v>4570</v>
      </c>
      <c r="D262" s="822" t="s">
        <v>6078</v>
      </c>
      <c r="E262" s="822" t="s">
        <v>6079</v>
      </c>
      <c r="F262" s="831">
        <v>1</v>
      </c>
      <c r="G262" s="831">
        <v>138</v>
      </c>
      <c r="H262" s="831">
        <v>0.98571428571428577</v>
      </c>
      <c r="I262" s="831">
        <v>138</v>
      </c>
      <c r="J262" s="831">
        <v>1</v>
      </c>
      <c r="K262" s="831">
        <v>140</v>
      </c>
      <c r="L262" s="831">
        <v>1</v>
      </c>
      <c r="M262" s="831">
        <v>140</v>
      </c>
      <c r="N262" s="831">
        <v>1</v>
      </c>
      <c r="O262" s="831">
        <v>141</v>
      </c>
      <c r="P262" s="827">
        <v>1.0071428571428571</v>
      </c>
      <c r="Q262" s="832">
        <v>141</v>
      </c>
    </row>
    <row r="263" spans="1:17" ht="14.45" customHeight="1" x14ac:dyDescent="0.2">
      <c r="A263" s="821" t="s">
        <v>6050</v>
      </c>
      <c r="B263" s="822" t="s">
        <v>6051</v>
      </c>
      <c r="C263" s="822" t="s">
        <v>4570</v>
      </c>
      <c r="D263" s="822" t="s">
        <v>6080</v>
      </c>
      <c r="E263" s="822" t="s">
        <v>6081</v>
      </c>
      <c r="F263" s="831">
        <v>9</v>
      </c>
      <c r="G263" s="831">
        <v>594</v>
      </c>
      <c r="H263" s="831">
        <v>1.7731343283582091</v>
      </c>
      <c r="I263" s="831">
        <v>66</v>
      </c>
      <c r="J263" s="831">
        <v>5</v>
      </c>
      <c r="K263" s="831">
        <v>335</v>
      </c>
      <c r="L263" s="831">
        <v>1</v>
      </c>
      <c r="M263" s="831">
        <v>67</v>
      </c>
      <c r="N263" s="831">
        <v>12</v>
      </c>
      <c r="O263" s="831">
        <v>804</v>
      </c>
      <c r="P263" s="827">
        <v>2.4</v>
      </c>
      <c r="Q263" s="832">
        <v>67</v>
      </c>
    </row>
    <row r="264" spans="1:17" ht="14.45" customHeight="1" x14ac:dyDescent="0.2">
      <c r="A264" s="821" t="s">
        <v>6050</v>
      </c>
      <c r="B264" s="822" t="s">
        <v>6051</v>
      </c>
      <c r="C264" s="822" t="s">
        <v>4570</v>
      </c>
      <c r="D264" s="822" t="s">
        <v>5983</v>
      </c>
      <c r="E264" s="822" t="s">
        <v>5984</v>
      </c>
      <c r="F264" s="831">
        <v>27</v>
      </c>
      <c r="G264" s="831">
        <v>8856</v>
      </c>
      <c r="H264" s="831">
        <v>0.70836666133418658</v>
      </c>
      <c r="I264" s="831">
        <v>328</v>
      </c>
      <c r="J264" s="831">
        <v>38</v>
      </c>
      <c r="K264" s="831">
        <v>12502</v>
      </c>
      <c r="L264" s="831">
        <v>1</v>
      </c>
      <c r="M264" s="831">
        <v>329</v>
      </c>
      <c r="N264" s="831">
        <v>30</v>
      </c>
      <c r="O264" s="831">
        <v>9870</v>
      </c>
      <c r="P264" s="827">
        <v>0.78947368421052633</v>
      </c>
      <c r="Q264" s="832">
        <v>329</v>
      </c>
    </row>
    <row r="265" spans="1:17" ht="14.45" customHeight="1" x14ac:dyDescent="0.2">
      <c r="A265" s="821" t="s">
        <v>6050</v>
      </c>
      <c r="B265" s="822" t="s">
        <v>6051</v>
      </c>
      <c r="C265" s="822" t="s">
        <v>4570</v>
      </c>
      <c r="D265" s="822" t="s">
        <v>6082</v>
      </c>
      <c r="E265" s="822" t="s">
        <v>6083</v>
      </c>
      <c r="F265" s="831">
        <v>27</v>
      </c>
      <c r="G265" s="831">
        <v>1377</v>
      </c>
      <c r="H265" s="831">
        <v>0.98076923076923073</v>
      </c>
      <c r="I265" s="831">
        <v>51</v>
      </c>
      <c r="J265" s="831">
        <v>27</v>
      </c>
      <c r="K265" s="831">
        <v>1404</v>
      </c>
      <c r="L265" s="831">
        <v>1</v>
      </c>
      <c r="M265" s="831">
        <v>52</v>
      </c>
      <c r="N265" s="831">
        <v>47</v>
      </c>
      <c r="O265" s="831">
        <v>2444</v>
      </c>
      <c r="P265" s="827">
        <v>1.7407407407407407</v>
      </c>
      <c r="Q265" s="832">
        <v>52</v>
      </c>
    </row>
    <row r="266" spans="1:17" ht="14.45" customHeight="1" x14ac:dyDescent="0.2">
      <c r="A266" s="821" t="s">
        <v>6050</v>
      </c>
      <c r="B266" s="822" t="s">
        <v>6051</v>
      </c>
      <c r="C266" s="822" t="s">
        <v>4570</v>
      </c>
      <c r="D266" s="822" t="s">
        <v>6084</v>
      </c>
      <c r="E266" s="822" t="s">
        <v>6085</v>
      </c>
      <c r="F266" s="831">
        <v>3</v>
      </c>
      <c r="G266" s="831">
        <v>621</v>
      </c>
      <c r="H266" s="831"/>
      <c r="I266" s="831">
        <v>207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6050</v>
      </c>
      <c r="B267" s="822" t="s">
        <v>6051</v>
      </c>
      <c r="C267" s="822" t="s">
        <v>4570</v>
      </c>
      <c r="D267" s="822" t="s">
        <v>6086</v>
      </c>
      <c r="E267" s="822" t="s">
        <v>6087</v>
      </c>
      <c r="F267" s="831"/>
      <c r="G267" s="831"/>
      <c r="H267" s="831"/>
      <c r="I267" s="831"/>
      <c r="J267" s="831">
        <v>2</v>
      </c>
      <c r="K267" s="831">
        <v>1528</v>
      </c>
      <c r="L267" s="831">
        <v>1</v>
      </c>
      <c r="M267" s="831">
        <v>764</v>
      </c>
      <c r="N267" s="831"/>
      <c r="O267" s="831"/>
      <c r="P267" s="827"/>
      <c r="Q267" s="832"/>
    </row>
    <row r="268" spans="1:17" ht="14.45" customHeight="1" x14ac:dyDescent="0.2">
      <c r="A268" s="821" t="s">
        <v>6050</v>
      </c>
      <c r="B268" s="822" t="s">
        <v>6051</v>
      </c>
      <c r="C268" s="822" t="s">
        <v>4570</v>
      </c>
      <c r="D268" s="822" t="s">
        <v>6088</v>
      </c>
      <c r="E268" s="822" t="s">
        <v>6089</v>
      </c>
      <c r="F268" s="831">
        <v>5</v>
      </c>
      <c r="G268" s="831">
        <v>3060</v>
      </c>
      <c r="H268" s="831">
        <v>0.71080139372822304</v>
      </c>
      <c r="I268" s="831">
        <v>612</v>
      </c>
      <c r="J268" s="831">
        <v>7</v>
      </c>
      <c r="K268" s="831">
        <v>4305</v>
      </c>
      <c r="L268" s="831">
        <v>1</v>
      </c>
      <c r="M268" s="831">
        <v>615</v>
      </c>
      <c r="N268" s="831">
        <v>2</v>
      </c>
      <c r="O268" s="831">
        <v>1234</v>
      </c>
      <c r="P268" s="827">
        <v>0.28664343786295005</v>
      </c>
      <c r="Q268" s="832">
        <v>617</v>
      </c>
    </row>
    <row r="269" spans="1:17" ht="14.45" customHeight="1" x14ac:dyDescent="0.2">
      <c r="A269" s="821" t="s">
        <v>6050</v>
      </c>
      <c r="B269" s="822" t="s">
        <v>6051</v>
      </c>
      <c r="C269" s="822" t="s">
        <v>4570</v>
      </c>
      <c r="D269" s="822" t="s">
        <v>6090</v>
      </c>
      <c r="E269" s="822" t="s">
        <v>6091</v>
      </c>
      <c r="F269" s="831"/>
      <c r="G269" s="831"/>
      <c r="H269" s="831"/>
      <c r="I269" s="831"/>
      <c r="J269" s="831">
        <v>1</v>
      </c>
      <c r="K269" s="831">
        <v>275</v>
      </c>
      <c r="L269" s="831">
        <v>1</v>
      </c>
      <c r="M269" s="831">
        <v>275</v>
      </c>
      <c r="N269" s="831"/>
      <c r="O269" s="831"/>
      <c r="P269" s="827"/>
      <c r="Q269" s="832"/>
    </row>
    <row r="270" spans="1:17" ht="14.45" customHeight="1" x14ac:dyDescent="0.2">
      <c r="A270" s="821" t="s">
        <v>6050</v>
      </c>
      <c r="B270" s="822" t="s">
        <v>6051</v>
      </c>
      <c r="C270" s="822" t="s">
        <v>4570</v>
      </c>
      <c r="D270" s="822" t="s">
        <v>6092</v>
      </c>
      <c r="E270" s="822" t="s">
        <v>6093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47</v>
      </c>
      <c r="P270" s="827"/>
      <c r="Q270" s="832">
        <v>47</v>
      </c>
    </row>
    <row r="271" spans="1:17" ht="14.45" customHeight="1" x14ac:dyDescent="0.2">
      <c r="A271" s="821" t="s">
        <v>6050</v>
      </c>
      <c r="B271" s="822" t="s">
        <v>6051</v>
      </c>
      <c r="C271" s="822" t="s">
        <v>4570</v>
      </c>
      <c r="D271" s="822" t="s">
        <v>6094</v>
      </c>
      <c r="E271" s="822" t="s">
        <v>6095</v>
      </c>
      <c r="F271" s="831"/>
      <c r="G271" s="831"/>
      <c r="H271" s="831"/>
      <c r="I271" s="831"/>
      <c r="J271" s="831">
        <v>4</v>
      </c>
      <c r="K271" s="831">
        <v>208</v>
      </c>
      <c r="L271" s="831">
        <v>1</v>
      </c>
      <c r="M271" s="831">
        <v>52</v>
      </c>
      <c r="N271" s="831"/>
      <c r="O271" s="831"/>
      <c r="P271" s="827"/>
      <c r="Q271" s="832"/>
    </row>
    <row r="272" spans="1:17" ht="14.45" customHeight="1" x14ac:dyDescent="0.2">
      <c r="A272" s="821" t="s">
        <v>6050</v>
      </c>
      <c r="B272" s="822" t="s">
        <v>6051</v>
      </c>
      <c r="C272" s="822" t="s">
        <v>4570</v>
      </c>
      <c r="D272" s="822" t="s">
        <v>6096</v>
      </c>
      <c r="E272" s="822" t="s">
        <v>6097</v>
      </c>
      <c r="F272" s="831">
        <v>1</v>
      </c>
      <c r="G272" s="831">
        <v>327</v>
      </c>
      <c r="H272" s="831"/>
      <c r="I272" s="831">
        <v>327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6050</v>
      </c>
      <c r="B273" s="822" t="s">
        <v>6051</v>
      </c>
      <c r="C273" s="822" t="s">
        <v>4570</v>
      </c>
      <c r="D273" s="822" t="s">
        <v>6098</v>
      </c>
      <c r="E273" s="822" t="s">
        <v>6099</v>
      </c>
      <c r="F273" s="831"/>
      <c r="G273" s="831"/>
      <c r="H273" s="831"/>
      <c r="I273" s="831"/>
      <c r="J273" s="831"/>
      <c r="K273" s="831"/>
      <c r="L273" s="831"/>
      <c r="M273" s="831"/>
      <c r="N273" s="831">
        <v>15</v>
      </c>
      <c r="O273" s="831">
        <v>13410</v>
      </c>
      <c r="P273" s="827"/>
      <c r="Q273" s="832">
        <v>894</v>
      </c>
    </row>
    <row r="274" spans="1:17" ht="14.45" customHeight="1" x14ac:dyDescent="0.2">
      <c r="A274" s="821" t="s">
        <v>6050</v>
      </c>
      <c r="B274" s="822" t="s">
        <v>6051</v>
      </c>
      <c r="C274" s="822" t="s">
        <v>4570</v>
      </c>
      <c r="D274" s="822" t="s">
        <v>6100</v>
      </c>
      <c r="E274" s="822" t="s">
        <v>6101</v>
      </c>
      <c r="F274" s="831">
        <v>194</v>
      </c>
      <c r="G274" s="831">
        <v>50634</v>
      </c>
      <c r="H274" s="831">
        <v>1.0980655794587093</v>
      </c>
      <c r="I274" s="831">
        <v>261</v>
      </c>
      <c r="J274" s="831">
        <v>176</v>
      </c>
      <c r="K274" s="831">
        <v>46112</v>
      </c>
      <c r="L274" s="831">
        <v>1</v>
      </c>
      <c r="M274" s="831">
        <v>262</v>
      </c>
      <c r="N274" s="831">
        <v>137</v>
      </c>
      <c r="O274" s="831">
        <v>36168</v>
      </c>
      <c r="P274" s="827">
        <v>0.78435114503816794</v>
      </c>
      <c r="Q274" s="832">
        <v>264</v>
      </c>
    </row>
    <row r="275" spans="1:17" ht="14.45" customHeight="1" x14ac:dyDescent="0.2">
      <c r="A275" s="821" t="s">
        <v>6050</v>
      </c>
      <c r="B275" s="822" t="s">
        <v>6051</v>
      </c>
      <c r="C275" s="822" t="s">
        <v>4570</v>
      </c>
      <c r="D275" s="822" t="s">
        <v>6102</v>
      </c>
      <c r="E275" s="822" t="s">
        <v>6103</v>
      </c>
      <c r="F275" s="831">
        <v>1</v>
      </c>
      <c r="G275" s="831">
        <v>165</v>
      </c>
      <c r="H275" s="831">
        <v>0.19879518072289157</v>
      </c>
      <c r="I275" s="831">
        <v>165</v>
      </c>
      <c r="J275" s="831">
        <v>5</v>
      </c>
      <c r="K275" s="831">
        <v>830</v>
      </c>
      <c r="L275" s="831">
        <v>1</v>
      </c>
      <c r="M275" s="831">
        <v>166</v>
      </c>
      <c r="N275" s="831">
        <v>15</v>
      </c>
      <c r="O275" s="831">
        <v>2505</v>
      </c>
      <c r="P275" s="827">
        <v>3.0180722891566263</v>
      </c>
      <c r="Q275" s="832">
        <v>167</v>
      </c>
    </row>
    <row r="276" spans="1:17" ht="14.45" customHeight="1" x14ac:dyDescent="0.2">
      <c r="A276" s="821" t="s">
        <v>6050</v>
      </c>
      <c r="B276" s="822" t="s">
        <v>6051</v>
      </c>
      <c r="C276" s="822" t="s">
        <v>4570</v>
      </c>
      <c r="D276" s="822" t="s">
        <v>6104</v>
      </c>
      <c r="E276" s="822" t="s">
        <v>6105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153</v>
      </c>
      <c r="P276" s="827"/>
      <c r="Q276" s="832">
        <v>153</v>
      </c>
    </row>
    <row r="277" spans="1:17" ht="14.45" customHeight="1" x14ac:dyDescent="0.2">
      <c r="A277" s="821" t="s">
        <v>6106</v>
      </c>
      <c r="B277" s="822" t="s">
        <v>5838</v>
      </c>
      <c r="C277" s="822" t="s">
        <v>4570</v>
      </c>
      <c r="D277" s="822" t="s">
        <v>6107</v>
      </c>
      <c r="E277" s="822" t="s">
        <v>6108</v>
      </c>
      <c r="F277" s="831">
        <v>1</v>
      </c>
      <c r="G277" s="831">
        <v>1483</v>
      </c>
      <c r="H277" s="831"/>
      <c r="I277" s="831">
        <v>1483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6106</v>
      </c>
      <c r="B278" s="822" t="s">
        <v>5838</v>
      </c>
      <c r="C278" s="822" t="s">
        <v>4570</v>
      </c>
      <c r="D278" s="822" t="s">
        <v>6109</v>
      </c>
      <c r="E278" s="822" t="s">
        <v>6110</v>
      </c>
      <c r="F278" s="831">
        <v>2</v>
      </c>
      <c r="G278" s="831">
        <v>1686</v>
      </c>
      <c r="H278" s="831"/>
      <c r="I278" s="831">
        <v>843</v>
      </c>
      <c r="J278" s="831"/>
      <c r="K278" s="831"/>
      <c r="L278" s="831"/>
      <c r="M278" s="831"/>
      <c r="N278" s="831">
        <v>1</v>
      </c>
      <c r="O278" s="831">
        <v>849</v>
      </c>
      <c r="P278" s="827"/>
      <c r="Q278" s="832">
        <v>849</v>
      </c>
    </row>
    <row r="279" spans="1:17" ht="14.45" customHeight="1" x14ac:dyDescent="0.2">
      <c r="A279" s="821" t="s">
        <v>6106</v>
      </c>
      <c r="B279" s="822" t="s">
        <v>5838</v>
      </c>
      <c r="C279" s="822" t="s">
        <v>4570</v>
      </c>
      <c r="D279" s="822" t="s">
        <v>6111</v>
      </c>
      <c r="E279" s="822" t="s">
        <v>6112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168</v>
      </c>
      <c r="P279" s="827"/>
      <c r="Q279" s="832">
        <v>168</v>
      </c>
    </row>
    <row r="280" spans="1:17" ht="14.45" customHeight="1" x14ac:dyDescent="0.2">
      <c r="A280" s="821" t="s">
        <v>6106</v>
      </c>
      <c r="B280" s="822" t="s">
        <v>5838</v>
      </c>
      <c r="C280" s="822" t="s">
        <v>4570</v>
      </c>
      <c r="D280" s="822" t="s">
        <v>6113</v>
      </c>
      <c r="E280" s="822" t="s">
        <v>6114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354</v>
      </c>
      <c r="P280" s="827"/>
      <c r="Q280" s="832">
        <v>354</v>
      </c>
    </row>
    <row r="281" spans="1:17" ht="14.45" customHeight="1" x14ac:dyDescent="0.2">
      <c r="A281" s="821" t="s">
        <v>6106</v>
      </c>
      <c r="B281" s="822" t="s">
        <v>5838</v>
      </c>
      <c r="C281" s="822" t="s">
        <v>4570</v>
      </c>
      <c r="D281" s="822" t="s">
        <v>6115</v>
      </c>
      <c r="E281" s="822" t="s">
        <v>6116</v>
      </c>
      <c r="F281" s="831">
        <v>1</v>
      </c>
      <c r="G281" s="831">
        <v>550</v>
      </c>
      <c r="H281" s="831"/>
      <c r="I281" s="831">
        <v>550</v>
      </c>
      <c r="J281" s="831"/>
      <c r="K281" s="831"/>
      <c r="L281" s="831"/>
      <c r="M281" s="831"/>
      <c r="N281" s="831">
        <v>1</v>
      </c>
      <c r="O281" s="831">
        <v>552</v>
      </c>
      <c r="P281" s="827"/>
      <c r="Q281" s="832">
        <v>552</v>
      </c>
    </row>
    <row r="282" spans="1:17" ht="14.45" customHeight="1" x14ac:dyDescent="0.2">
      <c r="A282" s="821" t="s">
        <v>6106</v>
      </c>
      <c r="B282" s="822" t="s">
        <v>5838</v>
      </c>
      <c r="C282" s="822" t="s">
        <v>4570</v>
      </c>
      <c r="D282" s="822" t="s">
        <v>6117</v>
      </c>
      <c r="E282" s="822" t="s">
        <v>6118</v>
      </c>
      <c r="F282" s="831">
        <v>1</v>
      </c>
      <c r="G282" s="831">
        <v>514</v>
      </c>
      <c r="H282" s="831"/>
      <c r="I282" s="831">
        <v>514</v>
      </c>
      <c r="J282" s="831"/>
      <c r="K282" s="831"/>
      <c r="L282" s="831"/>
      <c r="M282" s="831"/>
      <c r="N282" s="831">
        <v>1</v>
      </c>
      <c r="O282" s="831">
        <v>516</v>
      </c>
      <c r="P282" s="827"/>
      <c r="Q282" s="832">
        <v>516</v>
      </c>
    </row>
    <row r="283" spans="1:17" ht="14.45" customHeight="1" x14ac:dyDescent="0.2">
      <c r="A283" s="821" t="s">
        <v>6106</v>
      </c>
      <c r="B283" s="822" t="s">
        <v>5838</v>
      </c>
      <c r="C283" s="822" t="s">
        <v>4570</v>
      </c>
      <c r="D283" s="822" t="s">
        <v>6119</v>
      </c>
      <c r="E283" s="822" t="s">
        <v>6120</v>
      </c>
      <c r="F283" s="831">
        <v>1</v>
      </c>
      <c r="G283" s="831">
        <v>424</v>
      </c>
      <c r="H283" s="831"/>
      <c r="I283" s="831">
        <v>424</v>
      </c>
      <c r="J283" s="831"/>
      <c r="K283" s="831"/>
      <c r="L283" s="831"/>
      <c r="M283" s="831"/>
      <c r="N283" s="831">
        <v>1</v>
      </c>
      <c r="O283" s="831">
        <v>426</v>
      </c>
      <c r="P283" s="827"/>
      <c r="Q283" s="832">
        <v>426</v>
      </c>
    </row>
    <row r="284" spans="1:17" ht="14.45" customHeight="1" x14ac:dyDescent="0.2">
      <c r="A284" s="821" t="s">
        <v>6106</v>
      </c>
      <c r="B284" s="822" t="s">
        <v>5838</v>
      </c>
      <c r="C284" s="822" t="s">
        <v>4570</v>
      </c>
      <c r="D284" s="822" t="s">
        <v>6121</v>
      </c>
      <c r="E284" s="822" t="s">
        <v>6122</v>
      </c>
      <c r="F284" s="831">
        <v>1</v>
      </c>
      <c r="G284" s="831">
        <v>350</v>
      </c>
      <c r="H284" s="831"/>
      <c r="I284" s="831">
        <v>350</v>
      </c>
      <c r="J284" s="831"/>
      <c r="K284" s="831"/>
      <c r="L284" s="831"/>
      <c r="M284" s="831"/>
      <c r="N284" s="831">
        <v>1</v>
      </c>
      <c r="O284" s="831">
        <v>353</v>
      </c>
      <c r="P284" s="827"/>
      <c r="Q284" s="832">
        <v>353</v>
      </c>
    </row>
    <row r="285" spans="1:17" ht="14.45" customHeight="1" x14ac:dyDescent="0.2">
      <c r="A285" s="821" t="s">
        <v>6106</v>
      </c>
      <c r="B285" s="822" t="s">
        <v>5838</v>
      </c>
      <c r="C285" s="822" t="s">
        <v>4570</v>
      </c>
      <c r="D285" s="822" t="s">
        <v>6123</v>
      </c>
      <c r="E285" s="822" t="s">
        <v>6124</v>
      </c>
      <c r="F285" s="831"/>
      <c r="G285" s="831"/>
      <c r="H285" s="831"/>
      <c r="I285" s="831"/>
      <c r="J285" s="831">
        <v>7</v>
      </c>
      <c r="K285" s="831">
        <v>2184</v>
      </c>
      <c r="L285" s="831">
        <v>1</v>
      </c>
      <c r="M285" s="831">
        <v>312</v>
      </c>
      <c r="N285" s="831">
        <v>2</v>
      </c>
      <c r="O285" s="831">
        <v>626</v>
      </c>
      <c r="P285" s="827">
        <v>0.28663003663003661</v>
      </c>
      <c r="Q285" s="832">
        <v>313</v>
      </c>
    </row>
    <row r="286" spans="1:17" ht="14.45" customHeight="1" x14ac:dyDescent="0.2">
      <c r="A286" s="821" t="s">
        <v>6106</v>
      </c>
      <c r="B286" s="822" t="s">
        <v>5838</v>
      </c>
      <c r="C286" s="822" t="s">
        <v>4570</v>
      </c>
      <c r="D286" s="822" t="s">
        <v>6125</v>
      </c>
      <c r="E286" s="822" t="s">
        <v>6126</v>
      </c>
      <c r="F286" s="831">
        <v>1</v>
      </c>
      <c r="G286" s="831">
        <v>210</v>
      </c>
      <c r="H286" s="831"/>
      <c r="I286" s="831">
        <v>210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6106</v>
      </c>
      <c r="B287" s="822" t="s">
        <v>5838</v>
      </c>
      <c r="C287" s="822" t="s">
        <v>4570</v>
      </c>
      <c r="D287" s="822" t="s">
        <v>6127</v>
      </c>
      <c r="E287" s="822" t="s">
        <v>6128</v>
      </c>
      <c r="F287" s="831">
        <v>1</v>
      </c>
      <c r="G287" s="831">
        <v>40</v>
      </c>
      <c r="H287" s="831"/>
      <c r="I287" s="831">
        <v>40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6106</v>
      </c>
      <c r="B288" s="822" t="s">
        <v>5838</v>
      </c>
      <c r="C288" s="822" t="s">
        <v>4570</v>
      </c>
      <c r="D288" s="822" t="s">
        <v>6129</v>
      </c>
      <c r="E288" s="822" t="s">
        <v>6130</v>
      </c>
      <c r="F288" s="831"/>
      <c r="G288" s="831"/>
      <c r="H288" s="831"/>
      <c r="I288" s="831"/>
      <c r="J288" s="831">
        <v>1</v>
      </c>
      <c r="K288" s="831">
        <v>5030</v>
      </c>
      <c r="L288" s="831">
        <v>1</v>
      </c>
      <c r="M288" s="831">
        <v>5030</v>
      </c>
      <c r="N288" s="831"/>
      <c r="O288" s="831"/>
      <c r="P288" s="827"/>
      <c r="Q288" s="832"/>
    </row>
    <row r="289" spans="1:17" ht="14.45" customHeight="1" x14ac:dyDescent="0.2">
      <c r="A289" s="821" t="s">
        <v>6106</v>
      </c>
      <c r="B289" s="822" t="s">
        <v>5838</v>
      </c>
      <c r="C289" s="822" t="s">
        <v>4570</v>
      </c>
      <c r="D289" s="822" t="s">
        <v>6131</v>
      </c>
      <c r="E289" s="822" t="s">
        <v>6132</v>
      </c>
      <c r="F289" s="831">
        <v>1</v>
      </c>
      <c r="G289" s="831">
        <v>695</v>
      </c>
      <c r="H289" s="831"/>
      <c r="I289" s="831">
        <v>695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6106</v>
      </c>
      <c r="B290" s="822" t="s">
        <v>5838</v>
      </c>
      <c r="C290" s="822" t="s">
        <v>4570</v>
      </c>
      <c r="D290" s="822" t="s">
        <v>6133</v>
      </c>
      <c r="E290" s="822" t="s">
        <v>6134</v>
      </c>
      <c r="F290" s="831">
        <v>1</v>
      </c>
      <c r="G290" s="831">
        <v>478</v>
      </c>
      <c r="H290" s="831"/>
      <c r="I290" s="831">
        <v>478</v>
      </c>
      <c r="J290" s="831"/>
      <c r="K290" s="831"/>
      <c r="L290" s="831"/>
      <c r="M290" s="831"/>
      <c r="N290" s="831">
        <v>1</v>
      </c>
      <c r="O290" s="831">
        <v>479</v>
      </c>
      <c r="P290" s="827"/>
      <c r="Q290" s="832">
        <v>479</v>
      </c>
    </row>
    <row r="291" spans="1:17" ht="14.45" customHeight="1" x14ac:dyDescent="0.2">
      <c r="A291" s="821" t="s">
        <v>6106</v>
      </c>
      <c r="B291" s="822" t="s">
        <v>5838</v>
      </c>
      <c r="C291" s="822" t="s">
        <v>4570</v>
      </c>
      <c r="D291" s="822" t="s">
        <v>6135</v>
      </c>
      <c r="E291" s="822" t="s">
        <v>6136</v>
      </c>
      <c r="F291" s="831">
        <v>1</v>
      </c>
      <c r="G291" s="831">
        <v>292</v>
      </c>
      <c r="H291" s="831"/>
      <c r="I291" s="831">
        <v>292</v>
      </c>
      <c r="J291" s="831"/>
      <c r="K291" s="831"/>
      <c r="L291" s="831"/>
      <c r="M291" s="831"/>
      <c r="N291" s="831">
        <v>1</v>
      </c>
      <c r="O291" s="831">
        <v>294</v>
      </c>
      <c r="P291" s="827"/>
      <c r="Q291" s="832">
        <v>294</v>
      </c>
    </row>
    <row r="292" spans="1:17" ht="14.45" customHeight="1" x14ac:dyDescent="0.2">
      <c r="A292" s="821" t="s">
        <v>6106</v>
      </c>
      <c r="B292" s="822" t="s">
        <v>5838</v>
      </c>
      <c r="C292" s="822" t="s">
        <v>4570</v>
      </c>
      <c r="D292" s="822" t="s">
        <v>6137</v>
      </c>
      <c r="E292" s="822" t="s">
        <v>6138</v>
      </c>
      <c r="F292" s="831"/>
      <c r="G292" s="831"/>
      <c r="H292" s="831"/>
      <c r="I292" s="831"/>
      <c r="J292" s="831">
        <v>1</v>
      </c>
      <c r="K292" s="831">
        <v>1023</v>
      </c>
      <c r="L292" s="831">
        <v>1</v>
      </c>
      <c r="M292" s="831">
        <v>1023</v>
      </c>
      <c r="N292" s="831"/>
      <c r="O292" s="831"/>
      <c r="P292" s="827"/>
      <c r="Q292" s="832"/>
    </row>
    <row r="293" spans="1:17" ht="14.45" customHeight="1" x14ac:dyDescent="0.2">
      <c r="A293" s="821" t="s">
        <v>6106</v>
      </c>
      <c r="B293" s="822" t="s">
        <v>5838</v>
      </c>
      <c r="C293" s="822" t="s">
        <v>4570</v>
      </c>
      <c r="D293" s="822" t="s">
        <v>6139</v>
      </c>
      <c r="E293" s="822" t="s">
        <v>6140</v>
      </c>
      <c r="F293" s="831">
        <v>2</v>
      </c>
      <c r="G293" s="831">
        <v>8174</v>
      </c>
      <c r="H293" s="831"/>
      <c r="I293" s="831">
        <v>4087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6106</v>
      </c>
      <c r="B294" s="822" t="s">
        <v>5838</v>
      </c>
      <c r="C294" s="822" t="s">
        <v>4570</v>
      </c>
      <c r="D294" s="822" t="s">
        <v>6141</v>
      </c>
      <c r="E294" s="822" t="s">
        <v>6142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2387</v>
      </c>
      <c r="P294" s="827"/>
      <c r="Q294" s="832">
        <v>2387</v>
      </c>
    </row>
    <row r="295" spans="1:17" ht="14.45" customHeight="1" x14ac:dyDescent="0.2">
      <c r="A295" s="821" t="s">
        <v>6106</v>
      </c>
      <c r="B295" s="822" t="s">
        <v>5838</v>
      </c>
      <c r="C295" s="822" t="s">
        <v>4570</v>
      </c>
      <c r="D295" s="822" t="s">
        <v>6143</v>
      </c>
      <c r="E295" s="822" t="s">
        <v>6144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6197</v>
      </c>
      <c r="P295" s="827"/>
      <c r="Q295" s="832">
        <v>6197</v>
      </c>
    </row>
    <row r="296" spans="1:17" ht="14.45" customHeight="1" x14ac:dyDescent="0.2">
      <c r="A296" s="821" t="s">
        <v>6145</v>
      </c>
      <c r="B296" s="822" t="s">
        <v>6051</v>
      </c>
      <c r="C296" s="822" t="s">
        <v>4570</v>
      </c>
      <c r="D296" s="822" t="s">
        <v>6052</v>
      </c>
      <c r="E296" s="822" t="s">
        <v>6053</v>
      </c>
      <c r="F296" s="831"/>
      <c r="G296" s="831"/>
      <c r="H296" s="831"/>
      <c r="I296" s="831"/>
      <c r="J296" s="831"/>
      <c r="K296" s="831"/>
      <c r="L296" s="831"/>
      <c r="M296" s="831"/>
      <c r="N296" s="831">
        <v>67</v>
      </c>
      <c r="O296" s="831">
        <v>11792</v>
      </c>
      <c r="P296" s="827"/>
      <c r="Q296" s="832">
        <v>176</v>
      </c>
    </row>
    <row r="297" spans="1:17" ht="14.45" customHeight="1" x14ac:dyDescent="0.2">
      <c r="A297" s="821" t="s">
        <v>6145</v>
      </c>
      <c r="B297" s="822" t="s">
        <v>6051</v>
      </c>
      <c r="C297" s="822" t="s">
        <v>4570</v>
      </c>
      <c r="D297" s="822" t="s">
        <v>6054</v>
      </c>
      <c r="E297" s="822" t="s">
        <v>6055</v>
      </c>
      <c r="F297" s="831"/>
      <c r="G297" s="831"/>
      <c r="H297" s="831"/>
      <c r="I297" s="831"/>
      <c r="J297" s="831"/>
      <c r="K297" s="831"/>
      <c r="L297" s="831"/>
      <c r="M297" s="831"/>
      <c r="N297" s="831">
        <v>8</v>
      </c>
      <c r="O297" s="831">
        <v>8600</v>
      </c>
      <c r="P297" s="827"/>
      <c r="Q297" s="832">
        <v>1075</v>
      </c>
    </row>
    <row r="298" spans="1:17" ht="14.45" customHeight="1" x14ac:dyDescent="0.2">
      <c r="A298" s="821" t="s">
        <v>6145</v>
      </c>
      <c r="B298" s="822" t="s">
        <v>6051</v>
      </c>
      <c r="C298" s="822" t="s">
        <v>4570</v>
      </c>
      <c r="D298" s="822" t="s">
        <v>6056</v>
      </c>
      <c r="E298" s="822" t="s">
        <v>6057</v>
      </c>
      <c r="F298" s="831"/>
      <c r="G298" s="831"/>
      <c r="H298" s="831"/>
      <c r="I298" s="831"/>
      <c r="J298" s="831"/>
      <c r="K298" s="831"/>
      <c r="L298" s="831"/>
      <c r="M298" s="831"/>
      <c r="N298" s="831">
        <v>0</v>
      </c>
      <c r="O298" s="831">
        <v>0</v>
      </c>
      <c r="P298" s="827"/>
      <c r="Q298" s="832"/>
    </row>
    <row r="299" spans="1:17" ht="14.45" customHeight="1" x14ac:dyDescent="0.2">
      <c r="A299" s="821" t="s">
        <v>6145</v>
      </c>
      <c r="B299" s="822" t="s">
        <v>6051</v>
      </c>
      <c r="C299" s="822" t="s">
        <v>4570</v>
      </c>
      <c r="D299" s="822" t="s">
        <v>5974</v>
      </c>
      <c r="E299" s="822" t="s">
        <v>5975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348</v>
      </c>
      <c r="P299" s="827"/>
      <c r="Q299" s="832">
        <v>348</v>
      </c>
    </row>
    <row r="300" spans="1:17" ht="14.45" customHeight="1" x14ac:dyDescent="0.2">
      <c r="A300" s="821" t="s">
        <v>6145</v>
      </c>
      <c r="B300" s="822" t="s">
        <v>6051</v>
      </c>
      <c r="C300" s="822" t="s">
        <v>4570</v>
      </c>
      <c r="D300" s="822" t="s">
        <v>6058</v>
      </c>
      <c r="E300" s="822" t="s">
        <v>6059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756</v>
      </c>
      <c r="P300" s="827"/>
      <c r="Q300" s="832">
        <v>378</v>
      </c>
    </row>
    <row r="301" spans="1:17" ht="14.45" customHeight="1" x14ac:dyDescent="0.2">
      <c r="A301" s="821" t="s">
        <v>6145</v>
      </c>
      <c r="B301" s="822" t="s">
        <v>6051</v>
      </c>
      <c r="C301" s="822" t="s">
        <v>4570</v>
      </c>
      <c r="D301" s="822" t="s">
        <v>6060</v>
      </c>
      <c r="E301" s="822" t="s">
        <v>6061</v>
      </c>
      <c r="F301" s="831"/>
      <c r="G301" s="831"/>
      <c r="H301" s="831"/>
      <c r="I301" s="831"/>
      <c r="J301" s="831"/>
      <c r="K301" s="831"/>
      <c r="L301" s="831"/>
      <c r="M301" s="831"/>
      <c r="N301" s="831">
        <v>2</v>
      </c>
      <c r="O301" s="831">
        <v>70</v>
      </c>
      <c r="P301" s="827"/>
      <c r="Q301" s="832">
        <v>35</v>
      </c>
    </row>
    <row r="302" spans="1:17" ht="14.45" customHeight="1" x14ac:dyDescent="0.2">
      <c r="A302" s="821" t="s">
        <v>6145</v>
      </c>
      <c r="B302" s="822" t="s">
        <v>6051</v>
      </c>
      <c r="C302" s="822" t="s">
        <v>4570</v>
      </c>
      <c r="D302" s="822" t="s">
        <v>6064</v>
      </c>
      <c r="E302" s="822" t="s">
        <v>6065</v>
      </c>
      <c r="F302" s="831"/>
      <c r="G302" s="831"/>
      <c r="H302" s="831"/>
      <c r="I302" s="831"/>
      <c r="J302" s="831"/>
      <c r="K302" s="831"/>
      <c r="L302" s="831"/>
      <c r="M302" s="831"/>
      <c r="N302" s="831">
        <v>0</v>
      </c>
      <c r="O302" s="831">
        <v>0</v>
      </c>
      <c r="P302" s="827"/>
      <c r="Q302" s="832"/>
    </row>
    <row r="303" spans="1:17" ht="14.45" customHeight="1" x14ac:dyDescent="0.2">
      <c r="A303" s="821" t="s">
        <v>6145</v>
      </c>
      <c r="B303" s="822" t="s">
        <v>6051</v>
      </c>
      <c r="C303" s="822" t="s">
        <v>4570</v>
      </c>
      <c r="D303" s="822" t="s">
        <v>6074</v>
      </c>
      <c r="E303" s="822" t="s">
        <v>6075</v>
      </c>
      <c r="F303" s="831"/>
      <c r="G303" s="831"/>
      <c r="H303" s="831"/>
      <c r="I303" s="831"/>
      <c r="J303" s="831"/>
      <c r="K303" s="831"/>
      <c r="L303" s="831"/>
      <c r="M303" s="831"/>
      <c r="N303" s="831">
        <v>20</v>
      </c>
      <c r="O303" s="831">
        <v>2780</v>
      </c>
      <c r="P303" s="827"/>
      <c r="Q303" s="832">
        <v>139</v>
      </c>
    </row>
    <row r="304" spans="1:17" ht="14.45" customHeight="1" x14ac:dyDescent="0.2">
      <c r="A304" s="821" t="s">
        <v>6145</v>
      </c>
      <c r="B304" s="822" t="s">
        <v>6051</v>
      </c>
      <c r="C304" s="822" t="s">
        <v>4570</v>
      </c>
      <c r="D304" s="822" t="s">
        <v>6076</v>
      </c>
      <c r="E304" s="822" t="s">
        <v>6077</v>
      </c>
      <c r="F304" s="831"/>
      <c r="G304" s="831"/>
      <c r="H304" s="831"/>
      <c r="I304" s="831"/>
      <c r="J304" s="831"/>
      <c r="K304" s="831"/>
      <c r="L304" s="831"/>
      <c r="M304" s="831"/>
      <c r="N304" s="831">
        <v>11</v>
      </c>
      <c r="O304" s="831">
        <v>1023</v>
      </c>
      <c r="P304" s="827"/>
      <c r="Q304" s="832">
        <v>93</v>
      </c>
    </row>
    <row r="305" spans="1:17" ht="14.45" customHeight="1" x14ac:dyDescent="0.2">
      <c r="A305" s="821" t="s">
        <v>6145</v>
      </c>
      <c r="B305" s="822" t="s">
        <v>6051</v>
      </c>
      <c r="C305" s="822" t="s">
        <v>4570</v>
      </c>
      <c r="D305" s="822" t="s">
        <v>6078</v>
      </c>
      <c r="E305" s="822" t="s">
        <v>6079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141</v>
      </c>
      <c r="P305" s="827"/>
      <c r="Q305" s="832">
        <v>141</v>
      </c>
    </row>
    <row r="306" spans="1:17" ht="14.45" customHeight="1" x14ac:dyDescent="0.2">
      <c r="A306" s="821" t="s">
        <v>6145</v>
      </c>
      <c r="B306" s="822" t="s">
        <v>6051</v>
      </c>
      <c r="C306" s="822" t="s">
        <v>4570</v>
      </c>
      <c r="D306" s="822" t="s">
        <v>5983</v>
      </c>
      <c r="E306" s="822" t="s">
        <v>5984</v>
      </c>
      <c r="F306" s="831"/>
      <c r="G306" s="831"/>
      <c r="H306" s="831"/>
      <c r="I306" s="831"/>
      <c r="J306" s="831"/>
      <c r="K306" s="831"/>
      <c r="L306" s="831"/>
      <c r="M306" s="831"/>
      <c r="N306" s="831">
        <v>3</v>
      </c>
      <c r="O306" s="831">
        <v>987</v>
      </c>
      <c r="P306" s="827"/>
      <c r="Q306" s="832">
        <v>329</v>
      </c>
    </row>
    <row r="307" spans="1:17" ht="14.45" customHeight="1" x14ac:dyDescent="0.2">
      <c r="A307" s="821" t="s">
        <v>6145</v>
      </c>
      <c r="B307" s="822" t="s">
        <v>6051</v>
      </c>
      <c r="C307" s="822" t="s">
        <v>4570</v>
      </c>
      <c r="D307" s="822" t="s">
        <v>6082</v>
      </c>
      <c r="E307" s="822" t="s">
        <v>6083</v>
      </c>
      <c r="F307" s="831"/>
      <c r="G307" s="831"/>
      <c r="H307" s="831"/>
      <c r="I307" s="831"/>
      <c r="J307" s="831"/>
      <c r="K307" s="831"/>
      <c r="L307" s="831"/>
      <c r="M307" s="831"/>
      <c r="N307" s="831">
        <v>0</v>
      </c>
      <c r="O307" s="831">
        <v>0</v>
      </c>
      <c r="P307" s="827"/>
      <c r="Q307" s="832"/>
    </row>
    <row r="308" spans="1:17" ht="14.45" customHeight="1" x14ac:dyDescent="0.2">
      <c r="A308" s="821" t="s">
        <v>6145</v>
      </c>
      <c r="B308" s="822" t="s">
        <v>6051</v>
      </c>
      <c r="C308" s="822" t="s">
        <v>4570</v>
      </c>
      <c r="D308" s="822" t="s">
        <v>6146</v>
      </c>
      <c r="E308" s="822" t="s">
        <v>6147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1498</v>
      </c>
      <c r="P308" s="827"/>
      <c r="Q308" s="832">
        <v>1498</v>
      </c>
    </row>
    <row r="309" spans="1:17" ht="14.45" customHeight="1" x14ac:dyDescent="0.2">
      <c r="A309" s="821" t="s">
        <v>6145</v>
      </c>
      <c r="B309" s="822" t="s">
        <v>6051</v>
      </c>
      <c r="C309" s="822" t="s">
        <v>4570</v>
      </c>
      <c r="D309" s="822" t="s">
        <v>6096</v>
      </c>
      <c r="E309" s="822" t="s">
        <v>6097</v>
      </c>
      <c r="F309" s="831"/>
      <c r="G309" s="831"/>
      <c r="H309" s="831"/>
      <c r="I309" s="831"/>
      <c r="J309" s="831"/>
      <c r="K309" s="831"/>
      <c r="L309" s="831"/>
      <c r="M309" s="831"/>
      <c r="N309" s="831">
        <v>4</v>
      </c>
      <c r="O309" s="831">
        <v>1324</v>
      </c>
      <c r="P309" s="827"/>
      <c r="Q309" s="832">
        <v>331</v>
      </c>
    </row>
    <row r="310" spans="1:17" ht="14.45" customHeight="1" x14ac:dyDescent="0.2">
      <c r="A310" s="821" t="s">
        <v>6145</v>
      </c>
      <c r="B310" s="822" t="s">
        <v>6051</v>
      </c>
      <c r="C310" s="822" t="s">
        <v>4570</v>
      </c>
      <c r="D310" s="822" t="s">
        <v>6098</v>
      </c>
      <c r="E310" s="822" t="s">
        <v>6099</v>
      </c>
      <c r="F310" s="831"/>
      <c r="G310" s="831"/>
      <c r="H310" s="831"/>
      <c r="I310" s="831"/>
      <c r="J310" s="831"/>
      <c r="K310" s="831"/>
      <c r="L310" s="831"/>
      <c r="M310" s="831"/>
      <c r="N310" s="831">
        <v>7</v>
      </c>
      <c r="O310" s="831">
        <v>6258</v>
      </c>
      <c r="P310" s="827"/>
      <c r="Q310" s="832">
        <v>894</v>
      </c>
    </row>
    <row r="311" spans="1:17" ht="14.45" customHeight="1" x14ac:dyDescent="0.2">
      <c r="A311" s="821" t="s">
        <v>6145</v>
      </c>
      <c r="B311" s="822" t="s">
        <v>6051</v>
      </c>
      <c r="C311" s="822" t="s">
        <v>4570</v>
      </c>
      <c r="D311" s="822" t="s">
        <v>6100</v>
      </c>
      <c r="E311" s="822" t="s">
        <v>6101</v>
      </c>
      <c r="F311" s="831"/>
      <c r="G311" s="831"/>
      <c r="H311" s="831"/>
      <c r="I311" s="831"/>
      <c r="J311" s="831"/>
      <c r="K311" s="831"/>
      <c r="L311" s="831"/>
      <c r="M311" s="831"/>
      <c r="N311" s="831">
        <v>13</v>
      </c>
      <c r="O311" s="831">
        <v>3432</v>
      </c>
      <c r="P311" s="827"/>
      <c r="Q311" s="832">
        <v>264</v>
      </c>
    </row>
    <row r="312" spans="1:17" ht="14.45" customHeight="1" thickBot="1" x14ac:dyDescent="0.25">
      <c r="A312" s="813" t="s">
        <v>6145</v>
      </c>
      <c r="B312" s="814" t="s">
        <v>6051</v>
      </c>
      <c r="C312" s="814" t="s">
        <v>4570</v>
      </c>
      <c r="D312" s="814" t="s">
        <v>6102</v>
      </c>
      <c r="E312" s="814" t="s">
        <v>6103</v>
      </c>
      <c r="F312" s="833"/>
      <c r="G312" s="833"/>
      <c r="H312" s="833"/>
      <c r="I312" s="833"/>
      <c r="J312" s="833"/>
      <c r="K312" s="833"/>
      <c r="L312" s="833"/>
      <c r="M312" s="833"/>
      <c r="N312" s="833">
        <v>0</v>
      </c>
      <c r="O312" s="833">
        <v>0</v>
      </c>
      <c r="P312" s="819"/>
      <c r="Q31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2F9D548-5713-4442-BE64-291B1FE83F3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3470</v>
      </c>
      <c r="D3" s="193">
        <f>SUBTOTAL(9,D6:D1048576)</f>
        <v>3720</v>
      </c>
      <c r="E3" s="193">
        <f>SUBTOTAL(9,E6:E1048576)</f>
        <v>3074</v>
      </c>
      <c r="F3" s="194">
        <f>IF(OR(E3=0,D3=0),"",E3/D3)</f>
        <v>0.82634408602150533</v>
      </c>
      <c r="G3" s="388">
        <f>SUBTOTAL(9,G6:G1048576)</f>
        <v>25938.386100000007</v>
      </c>
      <c r="H3" s="389">
        <f>SUBTOTAL(9,H6:H1048576)</f>
        <v>31565.684659999988</v>
      </c>
      <c r="I3" s="389">
        <f>SUBTOTAL(9,I6:I1048576)</f>
        <v>23504.324360000017</v>
      </c>
      <c r="J3" s="194">
        <f>IF(OR(I3=0,H3=0),"",I3/H3)</f>
        <v>0.74461633299481955</v>
      </c>
      <c r="K3" s="388">
        <f>SUBTOTAL(9,K6:K1048576)</f>
        <v>9125.84</v>
      </c>
      <c r="L3" s="389">
        <f>SUBTOTAL(9,L6:L1048576)</f>
        <v>11217.84</v>
      </c>
      <c r="M3" s="389">
        <f>SUBTOTAL(9,M6:M1048576)</f>
        <v>8238.86</v>
      </c>
      <c r="N3" s="195">
        <f>IF(OR(M3=0,E3=0),"",M3*1000/E3)</f>
        <v>2680.1756668835396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5131</v>
      </c>
      <c r="B6" s="979" t="s">
        <v>6149</v>
      </c>
      <c r="C6" s="984">
        <v>2607</v>
      </c>
      <c r="D6" s="985">
        <v>2657</v>
      </c>
      <c r="E6" s="985">
        <v>2278</v>
      </c>
      <c r="F6" s="990"/>
      <c r="G6" s="984">
        <v>2351.3642999999997</v>
      </c>
      <c r="H6" s="985">
        <v>2419.7255</v>
      </c>
      <c r="I6" s="985">
        <v>2042.8972800000004</v>
      </c>
      <c r="J6" s="990"/>
      <c r="K6" s="984">
        <v>312.83999999999997</v>
      </c>
      <c r="L6" s="985">
        <v>318.83999999999997</v>
      </c>
      <c r="M6" s="985">
        <v>273.36</v>
      </c>
      <c r="N6" s="995">
        <v>120</v>
      </c>
    </row>
    <row r="7" spans="1:14" ht="14.45" customHeight="1" x14ac:dyDescent="0.2">
      <c r="A7" s="977" t="s">
        <v>5351</v>
      </c>
      <c r="B7" s="980" t="s">
        <v>6150</v>
      </c>
      <c r="C7" s="986">
        <v>592</v>
      </c>
      <c r="D7" s="987">
        <v>769</v>
      </c>
      <c r="E7" s="987">
        <v>520</v>
      </c>
      <c r="F7" s="991"/>
      <c r="G7" s="986">
        <v>17031.484800000002</v>
      </c>
      <c r="H7" s="987">
        <v>22134.378119999987</v>
      </c>
      <c r="I7" s="987">
        <v>14973.588080000018</v>
      </c>
      <c r="J7" s="991"/>
      <c r="K7" s="986">
        <v>6512</v>
      </c>
      <c r="L7" s="987">
        <v>8459</v>
      </c>
      <c r="M7" s="987">
        <v>5720</v>
      </c>
      <c r="N7" s="996">
        <v>11000</v>
      </c>
    </row>
    <row r="8" spans="1:14" ht="14.45" customHeight="1" x14ac:dyDescent="0.2">
      <c r="A8" s="977" t="s">
        <v>5369</v>
      </c>
      <c r="B8" s="980" t="s">
        <v>6150</v>
      </c>
      <c r="C8" s="986">
        <v>218</v>
      </c>
      <c r="D8" s="987">
        <v>225</v>
      </c>
      <c r="E8" s="987">
        <v>193</v>
      </c>
      <c r="F8" s="991"/>
      <c r="G8" s="986">
        <v>5486.9292000000023</v>
      </c>
      <c r="H8" s="987">
        <v>5671.6677200000004</v>
      </c>
      <c r="I8" s="987">
        <v>4859.3951999999981</v>
      </c>
      <c r="J8" s="991"/>
      <c r="K8" s="986">
        <v>1962</v>
      </c>
      <c r="L8" s="987">
        <v>2025</v>
      </c>
      <c r="M8" s="987">
        <v>1737</v>
      </c>
      <c r="N8" s="996">
        <v>9000</v>
      </c>
    </row>
    <row r="9" spans="1:14" ht="14.45" customHeight="1" x14ac:dyDescent="0.2">
      <c r="A9" s="977" t="s">
        <v>5364</v>
      </c>
      <c r="B9" s="980" t="s">
        <v>6150</v>
      </c>
      <c r="C9" s="986">
        <v>47</v>
      </c>
      <c r="D9" s="987">
        <v>56</v>
      </c>
      <c r="E9" s="987">
        <v>69</v>
      </c>
      <c r="F9" s="991"/>
      <c r="G9" s="986">
        <v>1013.7618</v>
      </c>
      <c r="H9" s="987">
        <v>1214.7791200000001</v>
      </c>
      <c r="I9" s="987">
        <v>1488.8951999999999</v>
      </c>
      <c r="J9" s="991"/>
      <c r="K9" s="986">
        <v>329</v>
      </c>
      <c r="L9" s="987">
        <v>392</v>
      </c>
      <c r="M9" s="987">
        <v>483</v>
      </c>
      <c r="N9" s="996">
        <v>7000</v>
      </c>
    </row>
    <row r="10" spans="1:14" ht="14.45" customHeight="1" x14ac:dyDescent="0.2">
      <c r="A10" s="977" t="s">
        <v>5353</v>
      </c>
      <c r="B10" s="980" t="s">
        <v>6150</v>
      </c>
      <c r="C10" s="986">
        <v>4</v>
      </c>
      <c r="D10" s="987">
        <v>10</v>
      </c>
      <c r="E10" s="987">
        <v>12</v>
      </c>
      <c r="F10" s="991"/>
      <c r="G10" s="986">
        <v>42.8292</v>
      </c>
      <c r="H10" s="987">
        <v>107.1018</v>
      </c>
      <c r="I10" s="987">
        <v>128.59560000000002</v>
      </c>
      <c r="J10" s="991"/>
      <c r="K10" s="986">
        <v>8</v>
      </c>
      <c r="L10" s="987">
        <v>20</v>
      </c>
      <c r="M10" s="987">
        <v>24</v>
      </c>
      <c r="N10" s="996">
        <v>2000</v>
      </c>
    </row>
    <row r="11" spans="1:14" ht="14.45" customHeight="1" x14ac:dyDescent="0.2">
      <c r="A11" s="977" t="s">
        <v>5366</v>
      </c>
      <c r="B11" s="980" t="s">
        <v>6150</v>
      </c>
      <c r="C11" s="986">
        <v>2</v>
      </c>
      <c r="D11" s="987">
        <v>3</v>
      </c>
      <c r="E11" s="987">
        <v>1</v>
      </c>
      <c r="F11" s="991"/>
      <c r="G11" s="986">
        <v>12.0168</v>
      </c>
      <c r="H11" s="987">
        <v>18.032400000000003</v>
      </c>
      <c r="I11" s="987">
        <v>6.0173999999999994</v>
      </c>
      <c r="J11" s="991"/>
      <c r="K11" s="986">
        <v>2</v>
      </c>
      <c r="L11" s="987">
        <v>3</v>
      </c>
      <c r="M11" s="987">
        <v>1</v>
      </c>
      <c r="N11" s="996">
        <v>1000</v>
      </c>
    </row>
    <row r="12" spans="1:14" ht="14.45" customHeight="1" thickBot="1" x14ac:dyDescent="0.25">
      <c r="A12" s="978" t="s">
        <v>5362</v>
      </c>
      <c r="B12" s="981" t="s">
        <v>6150</v>
      </c>
      <c r="C12" s="988"/>
      <c r="D12" s="989"/>
      <c r="E12" s="989">
        <v>1</v>
      </c>
      <c r="F12" s="992"/>
      <c r="G12" s="988"/>
      <c r="H12" s="989"/>
      <c r="I12" s="989">
        <v>4.9356</v>
      </c>
      <c r="J12" s="992"/>
      <c r="K12" s="988"/>
      <c r="L12" s="989"/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B0C0EFD-BF20-45E9-A61A-28C2BFCD319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2020-08-03T11:01:31Z</dcterms:modified>
</cp:coreProperties>
</file>