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192" windowWidth="15636" windowHeight="7116" tabRatio="930"/>
  </bookViews>
  <sheets>
    <sheet name="Obsah" sheetId="383" r:id="rId1"/>
    <sheet name="HI" sheetId="339" r:id="rId2"/>
    <sheet name="Man Tab" sheetId="366" r:id="rId3"/>
    <sheet name="HV" sheetId="367" r:id="rId4"/>
    <sheet name="Léky Žádanky" sheetId="219" r:id="rId5"/>
    <sheet name="LŽ Detail" sheetId="220" r:id="rId6"/>
    <sheet name="Materiál Žádanky" sheetId="402" r:id="rId7"/>
    <sheet name="MŽ Detail" sheetId="403" r:id="rId8"/>
  </sheets>
  <externalReferences>
    <externalReference r:id="rId9"/>
  </externalReferences>
  <definedNames>
    <definedName name="_xlnm._FilterDatabase" localSheetId="3" hidden="1">HV!$A$5:$A$5</definedName>
    <definedName name="_xlnm._FilterDatabase" localSheetId="4" hidden="1">'Léky Žádanky'!$A$3:$G$3</definedName>
    <definedName name="_xlnm._FilterDatabase" localSheetId="5" hidden="1">'LŽ Detail'!$A$4:$N$4</definedName>
    <definedName name="_xlnm._FilterDatabase" localSheetId="2" hidden="1">'Man Tab'!$A$5:$A$31</definedName>
    <definedName name="_xlnm._FilterDatabase" localSheetId="6" hidden="1">'Materiál Žádanky'!$A$3:$G$3</definedName>
    <definedName name="_xlnm._FilterDatabase" localSheetId="7" hidden="1">'MŽ Detail'!$A$4:$K$4</definedName>
    <definedName name="doměsíce">#REF!</definedName>
    <definedName name="Rozpis">'[1]V počítači'!$B$55:$B$70</definedName>
    <definedName name="SVÁTKY">'[1]V počítači'!$Z$8:$Z$67</definedName>
  </definedNames>
  <calcPr calcId="145621"/>
</workbook>
</file>

<file path=xl/calcChain.xml><?xml version="1.0" encoding="utf-8"?>
<calcChain xmlns="http://schemas.openxmlformats.org/spreadsheetml/2006/main">
  <c r="D11" i="339" l="1"/>
  <c r="C11" i="339"/>
  <c r="B11" i="339" l="1"/>
  <c r="D12" i="339"/>
  <c r="C12" i="339"/>
  <c r="B12" i="339"/>
  <c r="K3" i="403" l="1"/>
  <c r="J3" i="403"/>
  <c r="I3" i="403" s="1"/>
  <c r="M3" i="220" l="1"/>
  <c r="N3" i="220" l="1"/>
  <c r="L3" i="220" s="1"/>
  <c r="G5" i="339" l="1"/>
  <c r="G6" i="339"/>
  <c r="G7" i="339"/>
  <c r="G8" i="339"/>
  <c r="G9" i="339"/>
  <c r="A9" i="383"/>
  <c r="A12" i="383"/>
  <c r="A11" i="383"/>
  <c r="A10" i="383"/>
  <c r="A6" i="383"/>
  <c r="A5" i="383"/>
  <c r="A4" i="383"/>
  <c r="F11" i="339"/>
  <c r="G11" i="339" s="1"/>
  <c r="F12" i="339"/>
  <c r="D13" i="339"/>
  <c r="D15" i="339" s="1"/>
  <c r="C13" i="339"/>
  <c r="C15" i="339" s="1"/>
  <c r="B13" i="339"/>
  <c r="B15" i="339" s="1"/>
  <c r="F13" i="339" l="1"/>
  <c r="G12" i="339"/>
  <c r="G13" i="339" l="1"/>
  <c r="F15" i="339"/>
  <c r="G15" i="339" s="1"/>
</calcChain>
</file>

<file path=xl/sharedStrings.xml><?xml version="1.0" encoding="utf-8"?>
<sst xmlns="http://schemas.openxmlformats.org/spreadsheetml/2006/main" count="380" uniqueCount="203">
  <si>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</si>
  <si>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</si>
  <si>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</si>
  <si>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</si>
  <si>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</si>
  <si>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</si>
  <si>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</si>
  <si>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</si>
  <si>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</si>
  <si>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</si>
  <si>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</si>
  <si>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</si>
  <si>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</si>
  <si>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</si>
  <si>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</si>
  <si>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</si>
  <si>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</si>
  <si>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Celk.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</si>
  <si>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</si>
  <si>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</si>
  <si>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</si>
  <si>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</si>
  <si>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</si>
  <si>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</si>
  <si>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</si>
  <si>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</si>
  <si>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</si>
  <si>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</si>
  <si>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</si>
  <si>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</si>
  <si>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</si>
  <si>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</si>
  <si>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</si>
  <si>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</si>
  <si>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</si>
  <si>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</si>
  <si>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</si>
  <si>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</si>
  <si>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</si>
  <si>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</si>
  <si>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</si>
  <si>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</si>
  <si>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</si>
  <si>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</si>
  <si>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</si>
  <si>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</si>
  <si>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</si>
  <si>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</si>
  <si>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</si>
  <si>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</si>
  <si>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</si>
  <si>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</si>
  <si>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</si>
  <si>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</si>
  <si>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</si>
  <si>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</si>
  <si>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</si>
  <si>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</si>
  <si>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</si>
  <si>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</si>
  <si>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</si>
  <si>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</si>
  <si>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</si>
  <si>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</si>
  <si>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</si>
  <si>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</si>
  <si>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</si>
  <si>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</si>
  <si>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</si>
  <si>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</si>
  <si>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</si>
  <si>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</si>
  <si>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</si>
  <si>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</si>
  <si>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</si>
  <si>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</si>
  <si>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</si>
  <si>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Kód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</si>
  <si>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</si>
  <si>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</si>
  <si>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</si>
  <si>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</si>
  <si>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</si>
  <si>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</si>
  <si>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</si>
  <si>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</si>
  <si>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</si>
  <si>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Rozp.rok 2013</t>
  </si>
  <si>
    <t>Rozp. 2012            CELKEM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</si>
  <si>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</si>
  <si>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</si>
  <si>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</si>
  <si>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</si>
  <si>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</si>
  <si>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</si>
  <si>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</si>
  <si>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</si>
  <si>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</si>
  <si>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Celkem:</t>
  </si>
  <si>
    <t>Léky (Kč)</t>
  </si>
  <si>
    <t>Materiál - SZM (Kč)</t>
  </si>
  <si>
    <t>Osobní náklady (Kč)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</si>
  <si>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</si>
  <si>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</si>
  <si>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</si>
  <si>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</si>
  <si>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</si>
  <si>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</si>
  <si>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</si>
  <si>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</si>
  <si>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</si>
  <si>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nemocniční hygieny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</si>
  <si>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</si>
  <si>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</si>
  <si>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</si>
  <si>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</si>
  <si>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</si>
  <si>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</si>
  <si>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</si>
  <si>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</si>
  <si>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</si>
  <si>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</si>
  <si>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</si>
  <si>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50117     Všeobecný materiál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</si>
  <si>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</si>
  <si>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</si>
  <si>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</si>
  <si>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</si>
  <si>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</si>
  <si>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</si>
  <si>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</si>
  <si>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</si>
  <si>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</si>
  <si>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</si>
  <si>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</si>
  <si>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</si>
  <si>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</si>
  <si>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</t>
  </si>
  <si>
    <t>51102025     běžná údržba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</si>
  <si>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</si>
  <si>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</si>
  <si>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</si>
  <si>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</si>
  <si>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</si>
  <si>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</si>
  <si>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</si>
  <si>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</si>
  <si>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</si>
  <si>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</si>
  <si>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</si>
  <si>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</si>
  <si>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</si>
  <si>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</si>
  <si>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</si>
  <si>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51874     Ostatní služby</t>
  </si>
  <si>
    <t>51874011     zkoušky kvality</t>
  </si>
  <si>
    <t>521     Mzdové náklady</t>
  </si>
  <si>
    <t>52111     Hrubé mzdy</t>
  </si>
  <si>
    <t>52111000     hrubé mzdy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</si>
  <si>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</si>
  <si>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</si>
  <si>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</si>
  <si>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</si>
  <si>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</si>
  <si>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</si>
  <si>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</si>
  <si>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</si>
  <si>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</si>
  <si>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</si>
  <si>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</si>
  <si>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</si>
  <si>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</si>
  <si>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</si>
  <si>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64     Jiné provozní výnosy</t>
  </si>
  <si>
    <t>648     Čerpání fondů</t>
  </si>
  <si>
    <t>64804     Čerpání FRM</t>
  </si>
  <si>
    <t>64804225     čerp. FRM - údržba OHE</t>
  </si>
  <si>
    <t>649     Ostatní výnosy z činnosti</t>
  </si>
  <si>
    <t>64924     Ostatní služby - mimo zdrav.výkony  FAKTURACE</t>
  </si>
  <si>
    <t>64924442     telekom.služby, soukr. hovory</t>
  </si>
  <si>
    <t>7     Účtová třída 7 - Vnitropodnikové účetnictví - náklady</t>
  </si>
  <si>
    <t>79     Vnitropodnikové náklady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</si>
  <si>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</si>
  <si>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</si>
  <si>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</si>
  <si>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</si>
  <si>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</si>
  <si>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</si>
  <si>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54</t>
  </si>
  <si>
    <t/>
  </si>
  <si>
    <t>Oddělení nemocniční hygieny</t>
  </si>
  <si>
    <t>50113001</t>
  </si>
  <si>
    <t>Lékárna - léčiva</t>
  </si>
  <si>
    <t>SumaKL</t>
  </si>
  <si>
    <t>5498</t>
  </si>
  <si>
    <t>SumaNS</t>
  </si>
  <si>
    <t>mezeraNS</t>
  </si>
  <si>
    <t>O</t>
  </si>
  <si>
    <t>KL PRIPRAVEK</t>
  </si>
  <si>
    <t>50115050</t>
  </si>
  <si>
    <t>502 SZM obvazový (112 02 040)</t>
  </si>
  <si>
    <t>ZA604</t>
  </si>
  <si>
    <t>Tyčinka vatová sterilní á 1000 ks 5100/SG/CS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</si>
</sst>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#\ ###\ ###\ ##0"/>
    <numFmt numFmtId="172" formatCode="0.000"/>
    <numFmt numFmtId="174" formatCode="#,##0%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7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93">
    <xf numFmtId="0" fontId="0" fillId="0" borderId="0" xfId="0"/>
    <xf numFmtId="0" fontId="29" fillId="2" borderId="15" xfId="80" applyFont="1" applyFill="1" applyBorder="1"/>
    <xf numFmtId="0" fontId="30" fillId="2" borderId="16" xfId="80" applyFont="1" applyFill="1" applyBorder="1"/>
    <xf numFmtId="3" fontId="30" fillId="2" borderId="17" xfId="80" applyNumberFormat="1" applyFont="1" applyFill="1" applyBorder="1"/>
    <xf numFmtId="10" fontId="30" fillId="2" borderId="18" xfId="80" applyNumberFormat="1" applyFont="1" applyFill="1" applyBorder="1"/>
    <xf numFmtId="0" fontId="30" fillId="4" borderId="16" xfId="80" applyFont="1" applyFill="1" applyBorder="1"/>
    <xf numFmtId="3" fontId="30" fillId="4" borderId="17" xfId="80" applyNumberFormat="1" applyFont="1" applyFill="1" applyBorder="1"/>
    <xf numFmtId="10" fontId="30" fillId="4" borderId="18" xfId="80" applyNumberFormat="1" applyFont="1" applyFill="1" applyBorder="1"/>
    <xf numFmtId="172" fontId="30" fillId="3" borderId="17" xfId="80" applyNumberFormat="1" applyFont="1" applyFill="1" applyBorder="1"/>
    <xf numFmtId="10" fontId="30" fillId="3" borderId="18" xfId="80" applyNumberFormat="1" applyFont="1" applyFill="1" applyBorder="1" applyAlignment="1"/>
    <xf numFmtId="0" fontId="31" fillId="5" borderId="0" xfId="74" applyFont="1" applyFill="1"/>
    <xf numFmtId="0" fontId="33" fillId="5" borderId="0" xfId="74" applyFont="1" applyFill="1"/>
    <xf numFmtId="3" fontId="29" fillId="5" borderId="22" xfId="80" applyNumberFormat="1" applyFont="1" applyFill="1" applyBorder="1"/>
    <xf numFmtId="10" fontId="29" fillId="5" borderId="23" xfId="80" applyNumberFormat="1" applyFont="1" applyFill="1" applyBorder="1"/>
    <xf numFmtId="3" fontId="29" fillId="5" borderId="7" xfId="80" applyNumberFormat="1" applyFont="1" applyFill="1" applyBorder="1"/>
    <xf numFmtId="10" fontId="29" fillId="5" borderId="9" xfId="80" applyNumberFormat="1" applyFont="1" applyFill="1" applyBorder="1"/>
    <xf numFmtId="3" fontId="29" fillId="5" borderId="11" xfId="80" applyNumberFormat="1" applyFont="1" applyFill="1" applyBorder="1"/>
    <xf numFmtId="10" fontId="29" fillId="5" borderId="13" xfId="80" applyNumberFormat="1" applyFont="1" applyFill="1" applyBorder="1"/>
    <xf numFmtId="0" fontId="29" fillId="5" borderId="0" xfId="80" applyFont="1" applyFill="1"/>
    <xf numFmtId="10" fontId="29" fillId="5" borderId="0" xfId="80" applyNumberFormat="1" applyFont="1" applyFill="1"/>
    <xf numFmtId="0" fontId="38" fillId="2" borderId="30" xfId="0" applyFont="1" applyFill="1" applyBorder="1" applyAlignment="1">
      <alignment vertical="top"/>
    </xf>
    <xf numFmtId="0" fontId="38" fillId="2" borderId="31" xfId="0" applyFont="1" applyFill="1" applyBorder="1" applyAlignment="1">
      <alignment vertical="top"/>
    </xf>
    <xf numFmtId="0" fontId="35" fillId="2" borderId="31" xfId="0" applyFont="1" applyFill="1" applyBorder="1" applyAlignment="1">
      <alignment vertical="top"/>
    </xf>
    <xf numFmtId="0" fontId="39" fillId="2" borderId="31" xfId="0" applyFont="1" applyFill="1" applyBorder="1" applyAlignment="1">
      <alignment vertical="top"/>
    </xf>
    <xf numFmtId="0" fontId="37" fillId="2" borderId="31" xfId="0" applyFont="1" applyFill="1" applyBorder="1" applyAlignment="1">
      <alignment vertical="top"/>
    </xf>
    <xf numFmtId="0" fontId="35" fillId="2" borderId="32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 wrapText="1"/>
    </xf>
    <xf numFmtId="0" fontId="37" fillId="2" borderId="21" xfId="0" applyFont="1" applyFill="1" applyBorder="1" applyAlignment="1">
      <alignment horizontal="center" vertical="center" wrapText="1"/>
    </xf>
    <xf numFmtId="3" fontId="29" fillId="5" borderId="3" xfId="80" applyNumberFormat="1" applyFont="1" applyFill="1" applyBorder="1"/>
    <xf numFmtId="3" fontId="29" fillId="5" borderId="26" xfId="80" applyNumberFormat="1" applyFont="1" applyFill="1" applyBorder="1"/>
    <xf numFmtId="3" fontId="29" fillId="5" borderId="23" xfId="80" applyNumberFormat="1" applyFont="1" applyFill="1" applyBorder="1"/>
    <xf numFmtId="3" fontId="29" fillId="5" borderId="8" xfId="80" applyNumberFormat="1" applyFont="1" applyFill="1" applyBorder="1"/>
    <xf numFmtId="3" fontId="29" fillId="5" borderId="9" xfId="80" applyNumberFormat="1" applyFont="1" applyFill="1" applyBorder="1"/>
    <xf numFmtId="3" fontId="29" fillId="5" borderId="12" xfId="80" applyNumberFormat="1" applyFont="1" applyFill="1" applyBorder="1"/>
    <xf numFmtId="3" fontId="29" fillId="5" borderId="13" xfId="80" applyNumberFormat="1" applyFont="1" applyFill="1" applyBorder="1"/>
    <xf numFmtId="3" fontId="30" fillId="2" borderId="25" xfId="80" applyNumberFormat="1" applyFont="1" applyFill="1" applyBorder="1"/>
    <xf numFmtId="3" fontId="30" fillId="2" borderId="18" xfId="80" applyNumberFormat="1" applyFont="1" applyFill="1" applyBorder="1"/>
    <xf numFmtId="3" fontId="30" fillId="4" borderId="25" xfId="80" applyNumberFormat="1" applyFont="1" applyFill="1" applyBorder="1"/>
    <xf numFmtId="3" fontId="30" fillId="4" borderId="18" xfId="80" applyNumberFormat="1" applyFont="1" applyFill="1" applyBorder="1"/>
    <xf numFmtId="172" fontId="30" fillId="3" borderId="25" xfId="80" applyNumberFormat="1" applyFont="1" applyFill="1" applyBorder="1"/>
    <xf numFmtId="172" fontId="30" fillId="3" borderId="18" xfId="80" applyNumberFormat="1" applyFont="1" applyFill="1" applyBorder="1"/>
    <xf numFmtId="0" fontId="32" fillId="2" borderId="21" xfId="74" applyFont="1" applyFill="1" applyBorder="1" applyAlignment="1">
      <alignment horizontal="center"/>
    </xf>
    <xf numFmtId="0" fontId="32" fillId="2" borderId="20" xfId="74" applyFont="1" applyFill="1" applyBorder="1" applyAlignment="1">
      <alignment horizontal="center"/>
    </xf>
    <xf numFmtId="0" fontId="32" fillId="2" borderId="22" xfId="80" applyFont="1" applyFill="1" applyBorder="1" applyAlignment="1">
      <alignment horizontal="center"/>
    </xf>
    <xf numFmtId="0" fontId="32" fillId="2" borderId="23" xfId="80" applyFont="1" applyFill="1" applyBorder="1" applyAlignment="1">
      <alignment horizontal="center"/>
    </xf>
    <xf numFmtId="0" fontId="32" fillId="2" borderId="19" xfId="80" applyFont="1" applyFill="1" applyBorder="1" applyAlignment="1">
      <alignment horizontal="center"/>
    </xf>
    <xf numFmtId="0" fontId="33" fillId="2" borderId="26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3" fillId="0" borderId="0" xfId="0" applyFont="1" applyFill="1"/>
    <xf numFmtId="0" fontId="33" fillId="0" borderId="33" xfId="0" applyFont="1" applyFill="1" applyBorder="1" applyAlignment="1"/>
    <xf numFmtId="0" fontId="41" fillId="0" borderId="0" xfId="0" applyFont="1" applyFill="1" applyBorder="1" applyAlignment="1"/>
    <xf numFmtId="0" fontId="33" fillId="0" borderId="35" xfId="0" applyFont="1" applyFill="1" applyBorder="1"/>
    <xf numFmtId="0" fontId="0" fillId="0" borderId="0" xfId="0" applyFill="1"/>
    <xf numFmtId="0" fontId="0" fillId="0" borderId="35" xfId="0" applyFill="1" applyBorder="1" applyAlignment="1"/>
    <xf numFmtId="0" fontId="7" fillId="0" borderId="0" xfId="80" applyFill="1"/>
    <xf numFmtId="0" fontId="8" fillId="0" borderId="33" xfId="8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29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3" fontId="35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3" xfId="81" applyFont="1" applyFill="1" applyBorder="1" applyAlignment="1"/>
    <xf numFmtId="0" fontId="31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8" fillId="3" borderId="16" xfId="1" applyFont="1" applyFill="1" applyBorder="1"/>
    <xf numFmtId="0" fontId="48" fillId="4" borderId="30" xfId="1" applyFont="1" applyFill="1" applyBorder="1"/>
    <xf numFmtId="0" fontId="48" fillId="4" borderId="15" xfId="1" applyFont="1" applyFill="1" applyBorder="1"/>
    <xf numFmtId="0" fontId="33" fillId="0" borderId="27" xfId="0" applyFont="1" applyFill="1" applyBorder="1" applyAlignment="1"/>
    <xf numFmtId="0" fontId="33" fillId="0" borderId="28" xfId="0" applyFont="1" applyFill="1" applyBorder="1" applyAlignment="1"/>
    <xf numFmtId="0" fontId="33" fillId="0" borderId="40" xfId="0" applyFont="1" applyFill="1" applyBorder="1" applyAlignment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27" fillId="3" borderId="3" xfId="1" applyFill="1" applyBorder="1"/>
    <xf numFmtId="0" fontId="33" fillId="5" borderId="5" xfId="0" applyFont="1" applyFill="1" applyBorder="1"/>
    <xf numFmtId="0" fontId="27" fillId="6" borderId="3" xfId="1" applyFill="1" applyBorder="1"/>
    <xf numFmtId="0" fontId="33" fillId="5" borderId="9" xfId="0" applyFont="1" applyFill="1" applyBorder="1"/>
    <xf numFmtId="0" fontId="27" fillId="6" borderId="39" xfId="1" applyFill="1" applyBorder="1"/>
    <xf numFmtId="0" fontId="33" fillId="5" borderId="20" xfId="0" applyFont="1" applyFill="1" applyBorder="1"/>
    <xf numFmtId="0" fontId="33" fillId="5" borderId="33" xfId="0" applyFont="1" applyFill="1" applyBorder="1"/>
    <xf numFmtId="0" fontId="27" fillId="2" borderId="3" xfId="1" applyFill="1" applyBorder="1"/>
    <xf numFmtId="0" fontId="33" fillId="5" borderId="35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0" xfId="0" applyNumberFormat="1" applyFont="1" applyFill="1" applyBorder="1" applyAlignment="1">
      <alignment horizontal="right" vertical="top"/>
    </xf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165" fontId="42" fillId="0" borderId="0" xfId="78" applyNumberFormat="1" applyFont="1" applyFill="1" applyBorder="1" applyAlignment="1"/>
    <xf numFmtId="3" fontId="42" fillId="0" borderId="0" xfId="78" applyNumberFormat="1" applyFont="1" applyFill="1" applyBorder="1" applyAlignment="1"/>
    <xf numFmtId="3" fontId="32" fillId="0" borderId="26" xfId="53" applyNumberFormat="1" applyFont="1" applyFill="1" applyBorder="1"/>
    <xf numFmtId="3" fontId="32" fillId="0" borderId="23" xfId="53" applyNumberFormat="1" applyFont="1" applyFill="1" applyBorder="1"/>
    <xf numFmtId="165" fontId="32" fillId="2" borderId="22" xfId="53" applyNumberFormat="1" applyFont="1" applyFill="1" applyBorder="1" applyAlignment="1">
      <alignment horizontal="right"/>
    </xf>
    <xf numFmtId="0" fontId="40" fillId="3" borderId="24" xfId="0" applyFont="1" applyFill="1" applyBorder="1" applyAlignment="1"/>
    <xf numFmtId="0" fontId="0" fillId="0" borderId="34" xfId="0" applyBorder="1" applyAlignment="1"/>
    <xf numFmtId="0" fontId="40" fillId="2" borderId="24" xfId="0" applyFont="1" applyFill="1" applyBorder="1" applyAlignment="1"/>
    <xf numFmtId="0" fontId="40" fillId="4" borderId="24" xfId="0" applyFont="1" applyFill="1" applyBorder="1" applyAlignment="1"/>
    <xf numFmtId="0" fontId="43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4" fillId="5" borderId="14" xfId="80" applyFont="1" applyFill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32" fillId="2" borderId="22" xfId="74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center"/>
    </xf>
    <xf numFmtId="0" fontId="32" fillId="2" borderId="19" xfId="8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3" fillId="0" borderId="0" xfId="0" applyFont="1" applyFill="1"/>
    <xf numFmtId="0" fontId="2" fillId="0" borderId="1" xfId="0" applyFont="1" applyFill="1" applyBorder="1" applyAlignment="1"/>
    <xf numFmtId="0" fontId="39" fillId="2" borderId="22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46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2" fillId="0" borderId="0" xfId="53" applyNumberFormat="1" applyFont="1" applyFill="1" applyBorder="1" applyAlignment="1">
      <alignment horizontal="center"/>
    </xf>
    <xf numFmtId="165" fontId="31" fillId="0" borderId="0" xfId="79" applyNumberFormat="1" applyFont="1" applyFill="1" applyBorder="1" applyAlignment="1">
      <alignment horizontal="center"/>
    </xf>
    <xf numFmtId="165" fontId="32" fillId="2" borderId="22" xfId="53" applyNumberFormat="1" applyFont="1" applyFill="1" applyBorder="1" applyAlignment="1">
      <alignment horizontal="right"/>
    </xf>
    <xf numFmtId="165" fontId="31" fillId="2" borderId="26" xfId="79" applyNumberFormat="1" applyFont="1" applyFill="1" applyBorder="1" applyAlignment="1">
      <alignment horizontal="right"/>
    </xf>
    <xf numFmtId="165" fontId="47" fillId="0" borderId="1" xfId="14" applyNumberFormat="1" applyFont="1" applyFill="1" applyBorder="1" applyAlignment="1"/>
    <xf numFmtId="0" fontId="50" fillId="0" borderId="0" xfId="1" applyFont="1" applyFill="1"/>
    <xf numFmtId="3" fontId="34" fillId="7" borderId="43" xfId="0" applyNumberFormat="1" applyFont="1" applyFill="1" applyBorder="1" applyAlignment="1">
      <alignment horizontal="right" vertical="top"/>
    </xf>
    <xf numFmtId="3" fontId="34" fillId="7" borderId="44" xfId="0" applyNumberFormat="1" applyFont="1" applyFill="1" applyBorder="1" applyAlignment="1">
      <alignment horizontal="right" vertical="top"/>
    </xf>
    <xf numFmtId="174" fontId="34" fillId="7" borderId="45" xfId="0" applyNumberFormat="1" applyFont="1" applyFill="1" applyBorder="1" applyAlignment="1">
      <alignment horizontal="right" vertical="top"/>
    </xf>
    <xf numFmtId="3" fontId="34" fillId="0" borderId="43" xfId="0" applyNumberFormat="1" applyFont="1" applyBorder="1" applyAlignment="1">
      <alignment horizontal="right" vertical="top"/>
    </xf>
    <xf numFmtId="174" fontId="34" fillId="7" borderId="46" xfId="0" applyNumberFormat="1" applyFont="1" applyFill="1" applyBorder="1" applyAlignment="1">
      <alignment horizontal="right" vertical="top"/>
    </xf>
    <xf numFmtId="3" fontId="36" fillId="7" borderId="48" xfId="0" applyNumberFormat="1" applyFont="1" applyFill="1" applyBorder="1" applyAlignment="1">
      <alignment horizontal="right" vertical="top"/>
    </xf>
    <xf numFmtId="3" fontId="36" fillId="7" borderId="49" xfId="0" applyNumberFormat="1" applyFont="1" applyFill="1" applyBorder="1" applyAlignment="1">
      <alignment horizontal="right" vertical="top"/>
    </xf>
    <xf numFmtId="174" fontId="36" fillId="7" borderId="50" xfId="0" applyNumberFormat="1" applyFont="1" applyFill="1" applyBorder="1" applyAlignment="1">
      <alignment horizontal="right" vertical="top"/>
    </xf>
    <xf numFmtId="3" fontId="36" fillId="0" borderId="48" xfId="0" applyNumberFormat="1" applyFont="1" applyBorder="1" applyAlignment="1">
      <alignment horizontal="right" vertical="top"/>
    </xf>
    <xf numFmtId="0" fontId="36" fillId="7" borderId="51" xfId="0" applyFont="1" applyFill="1" applyBorder="1" applyAlignment="1">
      <alignment horizontal="right" vertical="top"/>
    </xf>
    <xf numFmtId="0" fontId="34" fillId="7" borderId="46" xfId="0" applyFont="1" applyFill="1" applyBorder="1" applyAlignment="1">
      <alignment horizontal="right" vertical="top"/>
    </xf>
    <xf numFmtId="174" fontId="36" fillId="7" borderId="51" xfId="0" applyNumberFormat="1" applyFont="1" applyFill="1" applyBorder="1" applyAlignment="1">
      <alignment horizontal="right" vertical="top"/>
    </xf>
    <xf numFmtId="3" fontId="36" fillId="0" borderId="52" xfId="0" applyNumberFormat="1" applyFont="1" applyBorder="1" applyAlignment="1">
      <alignment horizontal="right" vertical="top"/>
    </xf>
    <xf numFmtId="3" fontId="36" fillId="0" borderId="53" xfId="0" applyNumberFormat="1" applyFont="1" applyBorder="1" applyAlignment="1">
      <alignment horizontal="right" vertical="top"/>
    </xf>
    <xf numFmtId="3" fontId="36" fillId="0" borderId="54" xfId="0" applyNumberFormat="1" applyFont="1" applyBorder="1" applyAlignment="1">
      <alignment horizontal="right" vertical="top"/>
    </xf>
    <xf numFmtId="174" fontId="36" fillId="7" borderId="55" xfId="0" applyNumberFormat="1" applyFont="1" applyFill="1" applyBorder="1" applyAlignment="1">
      <alignment horizontal="right" vertical="top"/>
    </xf>
    <xf numFmtId="0" fontId="38" fillId="8" borderId="42" xfId="0" applyFont="1" applyFill="1" applyBorder="1" applyAlignment="1">
      <alignment vertical="top"/>
    </xf>
    <xf numFmtId="0" fontId="38" fillId="8" borderId="42" xfId="0" applyFont="1" applyFill="1" applyBorder="1" applyAlignment="1">
      <alignment vertical="top" indent="2"/>
    </xf>
    <xf numFmtId="0" fontId="38" fillId="8" borderId="42" xfId="0" applyFont="1" applyFill="1" applyBorder="1" applyAlignment="1">
      <alignment vertical="top" indent="4"/>
    </xf>
    <xf numFmtId="0" fontId="39" fillId="8" borderId="47" xfId="0" applyFont="1" applyFill="1" applyBorder="1" applyAlignment="1">
      <alignment vertical="top" indent="6"/>
    </xf>
    <xf numFmtId="0" fontId="38" fillId="8" borderId="42" xfId="0" applyFont="1" applyFill="1" applyBorder="1" applyAlignment="1">
      <alignment vertical="top" indent="8"/>
    </xf>
    <xf numFmtId="0" fontId="39" fillId="8" borderId="47" xfId="0" applyFont="1" applyFill="1" applyBorder="1" applyAlignment="1">
      <alignment vertical="top" indent="2"/>
    </xf>
    <xf numFmtId="0" fontId="39" fillId="8" borderId="47" xfId="0" applyFont="1" applyFill="1" applyBorder="1" applyAlignment="1">
      <alignment vertical="top" indent="4"/>
    </xf>
    <xf numFmtId="0" fontId="33" fillId="8" borderId="42" xfId="0" applyFont="1" applyFill="1" applyBorder="1"/>
    <xf numFmtId="0" fontId="39" fillId="8" borderId="16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/>
    <xf numFmtId="9" fontId="31" fillId="0" borderId="0" xfId="0" applyNumberFormat="1" applyFont="1" applyFill="1" applyBorder="1"/>
    <xf numFmtId="165" fontId="32" fillId="2" borderId="36" xfId="53" applyNumberFormat="1" applyFont="1" applyFill="1" applyBorder="1" applyAlignment="1">
      <alignment horizontal="left"/>
    </xf>
    <xf numFmtId="165" fontId="32" fillId="2" borderId="37" xfId="53" applyNumberFormat="1" applyFont="1" applyFill="1" applyBorder="1" applyAlignment="1">
      <alignment horizontal="left"/>
    </xf>
    <xf numFmtId="165" fontId="32" fillId="2" borderId="38" xfId="53" applyNumberFormat="1" applyFont="1" applyFill="1" applyBorder="1" applyAlignment="1">
      <alignment horizontal="left"/>
    </xf>
    <xf numFmtId="3" fontId="32" fillId="2" borderId="38" xfId="53" applyNumberFormat="1" applyFont="1" applyFill="1" applyBorder="1" applyAlignment="1">
      <alignment horizontal="left"/>
    </xf>
    <xf numFmtId="3" fontId="32" fillId="2" borderId="41" xfId="53" applyNumberFormat="1" applyFont="1" applyFill="1" applyBorder="1" applyAlignment="1">
      <alignment horizontal="left"/>
    </xf>
    <xf numFmtId="0" fontId="0" fillId="0" borderId="17" xfId="0" applyFill="1" applyBorder="1"/>
    <xf numFmtId="0" fontId="0" fillId="0" borderId="25" xfId="0" applyFill="1" applyBorder="1"/>
    <xf numFmtId="165" fontId="0" fillId="0" borderId="25" xfId="0" applyNumberFormat="1" applyFill="1" applyBorder="1"/>
    <xf numFmtId="165" fontId="0" fillId="0" borderId="25" xfId="0" applyNumberFormat="1" applyFill="1" applyBorder="1" applyAlignment="1">
      <alignment horizontal="right"/>
    </xf>
    <xf numFmtId="3" fontId="0" fillId="0" borderId="25" xfId="0" applyNumberFormat="1" applyFill="1" applyBorder="1"/>
    <xf numFmtId="3" fontId="0" fillId="0" borderId="18" xfId="0" applyNumberFormat="1" applyFill="1" applyBorder="1"/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M\AppData\Local\Microsoft\Windows\Temporary%20Internet%20Files\Content.IE5\BR8D2K7C\Dokumenty\Excel\V&#253;kaz%20pr&#225;ce\V&#253;kaz%202012%20-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počítači"/>
      <sheetName val="0.1"/>
      <sheetName val="1.0"/>
    </sheetNames>
    <sheetDataSet>
      <sheetData sheetId="0">
        <row r="8">
          <cell r="Z8">
            <v>40179</v>
          </cell>
        </row>
        <row r="9">
          <cell r="Z9">
            <v>40273</v>
          </cell>
        </row>
        <row r="10">
          <cell r="Z10">
            <v>40299</v>
          </cell>
        </row>
        <row r="11">
          <cell r="Z11">
            <v>40306</v>
          </cell>
        </row>
        <row r="12">
          <cell r="Z12">
            <v>40364</v>
          </cell>
        </row>
        <row r="13">
          <cell r="Z13">
            <v>40365</v>
          </cell>
        </row>
        <row r="14">
          <cell r="Z14">
            <v>40449</v>
          </cell>
        </row>
        <row r="15">
          <cell r="Z15">
            <v>40479</v>
          </cell>
        </row>
        <row r="16">
          <cell r="Z16">
            <v>40499</v>
          </cell>
        </row>
        <row r="17">
          <cell r="Z17">
            <v>40536</v>
          </cell>
        </row>
        <row r="18">
          <cell r="Z18">
            <v>40537</v>
          </cell>
        </row>
        <row r="19">
          <cell r="Z19">
            <v>40538</v>
          </cell>
        </row>
        <row r="20">
          <cell r="Z20">
            <v>40544</v>
          </cell>
        </row>
        <row r="21">
          <cell r="Z21">
            <v>40658</v>
          </cell>
        </row>
        <row r="22">
          <cell r="Z22">
            <v>40664</v>
          </cell>
        </row>
        <row r="23">
          <cell r="Z23">
            <v>40671</v>
          </cell>
        </row>
        <row r="24">
          <cell r="Z24">
            <v>40729</v>
          </cell>
        </row>
        <row r="25">
          <cell r="Z25">
            <v>40730</v>
          </cell>
        </row>
        <row r="26">
          <cell r="Z26">
            <v>40814</v>
          </cell>
        </row>
        <row r="27">
          <cell r="Z27">
            <v>40844</v>
          </cell>
        </row>
        <row r="28">
          <cell r="Z28">
            <v>40864</v>
          </cell>
        </row>
        <row r="29">
          <cell r="Z29">
            <v>40901</v>
          </cell>
        </row>
        <row r="30">
          <cell r="Z30">
            <v>40902</v>
          </cell>
        </row>
        <row r="31">
          <cell r="Z31">
            <v>40903</v>
          </cell>
        </row>
        <row r="32">
          <cell r="Z32">
            <v>40909</v>
          </cell>
        </row>
        <row r="33">
          <cell r="Z33">
            <v>41008</v>
          </cell>
        </row>
        <row r="34">
          <cell r="Z34">
            <v>41030</v>
          </cell>
        </row>
        <row r="35">
          <cell r="Z35">
            <v>41037</v>
          </cell>
        </row>
        <row r="36">
          <cell r="Z36">
            <v>41095</v>
          </cell>
        </row>
        <row r="37">
          <cell r="Z37">
            <v>41096</v>
          </cell>
        </row>
        <row r="38">
          <cell r="Z38">
            <v>41180</v>
          </cell>
        </row>
        <row r="39">
          <cell r="Z39">
            <v>41210</v>
          </cell>
        </row>
        <row r="40">
          <cell r="Z40">
            <v>41230</v>
          </cell>
        </row>
        <row r="41">
          <cell r="Z41">
            <v>41267</v>
          </cell>
        </row>
        <row r="42">
          <cell r="Z42">
            <v>41268</v>
          </cell>
        </row>
        <row r="43">
          <cell r="Z43">
            <v>41269</v>
          </cell>
        </row>
        <row r="44">
          <cell r="Z44">
            <v>41275</v>
          </cell>
        </row>
        <row r="45">
          <cell r="Z45">
            <v>41365</v>
          </cell>
        </row>
        <row r="46">
          <cell r="Z46">
            <v>41395</v>
          </cell>
        </row>
        <row r="47">
          <cell r="Z47">
            <v>41402</v>
          </cell>
        </row>
        <row r="48">
          <cell r="Z48">
            <v>41460</v>
          </cell>
        </row>
        <row r="49">
          <cell r="Z49">
            <v>41461</v>
          </cell>
        </row>
        <row r="50">
          <cell r="Z50">
            <v>41545</v>
          </cell>
        </row>
        <row r="51">
          <cell r="Z51">
            <v>41575</v>
          </cell>
        </row>
        <row r="52">
          <cell r="Z52">
            <v>41595</v>
          </cell>
        </row>
        <row r="53">
          <cell r="Z53">
            <v>41632</v>
          </cell>
        </row>
        <row r="54">
          <cell r="Z54">
            <v>41633</v>
          </cell>
        </row>
        <row r="55">
          <cell r="B55" t="str">
            <v>V</v>
          </cell>
          <cell r="Z55">
            <v>41634</v>
          </cell>
        </row>
        <row r="56">
          <cell r="B56" t="str">
            <v>S</v>
          </cell>
          <cell r="Z56">
            <v>41640</v>
          </cell>
        </row>
        <row r="57">
          <cell r="B57" t="str">
            <v>D</v>
          </cell>
          <cell r="Z57">
            <v>41750</v>
          </cell>
        </row>
        <row r="58">
          <cell r="B58" t="str">
            <v>D12</v>
          </cell>
          <cell r="Z58">
            <v>41760</v>
          </cell>
        </row>
        <row r="59">
          <cell r="B59" t="str">
            <v>R</v>
          </cell>
          <cell r="Z59">
            <v>41767</v>
          </cell>
        </row>
        <row r="60">
          <cell r="B60" t="str">
            <v>N</v>
          </cell>
          <cell r="Z60">
            <v>41825</v>
          </cell>
        </row>
        <row r="61">
          <cell r="B61" t="str">
            <v>NI</v>
          </cell>
          <cell r="Z61">
            <v>41826</v>
          </cell>
        </row>
        <row r="62">
          <cell r="B62" t="str">
            <v>NV</v>
          </cell>
          <cell r="Z62">
            <v>41910</v>
          </cell>
        </row>
        <row r="63">
          <cell r="B63" t="str">
            <v>DT</v>
          </cell>
          <cell r="Z63">
            <v>41940</v>
          </cell>
        </row>
        <row r="64">
          <cell r="B64" t="str">
            <v>DTI</v>
          </cell>
          <cell r="Z64">
            <v>41960</v>
          </cell>
        </row>
        <row r="65">
          <cell r="B65" t="str">
            <v>DTI</v>
          </cell>
          <cell r="Z65">
            <v>41997</v>
          </cell>
        </row>
        <row r="66">
          <cell r="Z66">
            <v>41998</v>
          </cell>
        </row>
        <row r="67">
          <cell r="Z67">
            <v>41999</v>
          </cell>
        </row>
        <row r="70">
          <cell r="B70" t="str">
            <v>PN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18" t="s">
        <v>89</v>
      </c>
      <c r="B1" s="119"/>
      <c r="C1" s="55"/>
    </row>
    <row r="2" spans="1:3" ht="14.4" customHeight="1" thickBot="1" x14ac:dyDescent="0.35">
      <c r="A2" s="152" t="s">
        <v>111</v>
      </c>
      <c r="B2" s="57"/>
    </row>
    <row r="3" spans="1:3" ht="14.4" customHeight="1" thickBot="1" x14ac:dyDescent="0.35">
      <c r="A3" s="114" t="s">
        <v>107</v>
      </c>
      <c r="B3" s="115"/>
      <c r="C3" s="55"/>
    </row>
    <row r="4" spans="1:3" ht="14.4" customHeight="1" x14ac:dyDescent="0.3">
      <c r="A4" s="93" t="str">
        <f t="shared" ref="A4:A6" si="0">HYPERLINK("#'"&amp;C4&amp;"'!A1",C4)</f>
        <v>HI</v>
      </c>
      <c r="B4" s="94" t="s">
        <v>102</v>
      </c>
      <c r="C4" s="58" t="s">
        <v>92</v>
      </c>
    </row>
    <row r="5" spans="1:3" ht="14.4" customHeight="1" x14ac:dyDescent="0.3">
      <c r="A5" s="95" t="str">
        <f t="shared" si="0"/>
        <v>Man Tab</v>
      </c>
      <c r="B5" s="96" t="s">
        <v>113</v>
      </c>
      <c r="C5" s="58" t="s">
        <v>93</v>
      </c>
    </row>
    <row r="6" spans="1:3" ht="14.4" customHeight="1" thickBot="1" x14ac:dyDescent="0.35">
      <c r="A6" s="97" t="str">
        <f t="shared" si="0"/>
        <v>HV</v>
      </c>
      <c r="B6" s="98" t="s">
        <v>64</v>
      </c>
      <c r="C6" s="58" t="s">
        <v>75</v>
      </c>
    </row>
    <row r="7" spans="1:3" ht="14.4" customHeight="1" thickBot="1" x14ac:dyDescent="0.35">
      <c r="A7" s="99"/>
      <c r="B7" s="99"/>
    </row>
    <row r="8" spans="1:3" ht="14.4" customHeight="1" thickBot="1" x14ac:dyDescent="0.35">
      <c r="A8" s="116" t="s">
        <v>90</v>
      </c>
      <c r="B8" s="115"/>
      <c r="C8" s="55"/>
    </row>
    <row r="9" spans="1:3" ht="14.4" customHeight="1" x14ac:dyDescent="0.3">
      <c r="A9" s="100" t="str">
        <f t="shared" ref="A9:A12" si="1">HYPERLINK("#'"&amp;C9&amp;"'!A1",C9)</f>
        <v>Léky Žádanky</v>
      </c>
      <c r="B9" s="94" t="s">
        <v>104</v>
      </c>
      <c r="C9" s="58" t="s">
        <v>94</v>
      </c>
    </row>
    <row r="10" spans="1:3" ht="14.4" customHeight="1" x14ac:dyDescent="0.3">
      <c r="A10" s="95" t="str">
        <f t="shared" si="1"/>
        <v>LŽ Detail</v>
      </c>
      <c r="B10" s="96" t="s">
        <v>103</v>
      </c>
      <c r="C10" s="58" t="s">
        <v>95</v>
      </c>
    </row>
    <row r="11" spans="1:3" ht="14.4" customHeight="1" x14ac:dyDescent="0.3">
      <c r="A11" s="100" t="str">
        <f t="shared" si="1"/>
        <v>Materiál Žádanky</v>
      </c>
      <c r="B11" s="96" t="s">
        <v>105</v>
      </c>
      <c r="C11" s="58" t="s">
        <v>96</v>
      </c>
    </row>
    <row r="12" spans="1:3" ht="14.4" customHeight="1" thickBot="1" x14ac:dyDescent="0.35">
      <c r="A12" s="95" t="str">
        <f t="shared" si="1"/>
        <v>MŽ Detail</v>
      </c>
      <c r="B12" s="96" t="s">
        <v>106</v>
      </c>
      <c r="C12" s="58" t="s">
        <v>97</v>
      </c>
    </row>
    <row r="13" spans="1:3" ht="14.4" customHeight="1" thickBot="1" x14ac:dyDescent="0.35">
      <c r="A13" s="101"/>
      <c r="B13" s="101"/>
    </row>
    <row r="14" spans="1:3" ht="14.4" customHeight="1" thickBot="1" x14ac:dyDescent="0.35">
      <c r="A14" s="117" t="s">
        <v>91</v>
      </c>
      <c r="B14" s="115"/>
      <c r="C14" s="55"/>
    </row>
    <row r="15" spans="1:3" ht="14.4" customHeight="1" x14ac:dyDescent="0.3">
      <c r="A15" s="59"/>
      <c r="B15" s="59"/>
    </row>
  </sheetData>
  <mergeCells count="4">
    <mergeCell ref="A3:B3"/>
    <mergeCell ref="A8:B8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5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1.5546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18" t="s">
        <v>102</v>
      </c>
      <c r="B1" s="118"/>
      <c r="C1" s="118"/>
      <c r="D1" s="118"/>
      <c r="E1" s="118"/>
      <c r="F1" s="118"/>
      <c r="G1" s="118"/>
    </row>
    <row r="2" spans="1:7" ht="14.4" customHeight="1" thickBot="1" x14ac:dyDescent="0.35">
      <c r="A2" s="152" t="s">
        <v>111</v>
      </c>
      <c r="B2" s="61"/>
      <c r="C2" s="61"/>
      <c r="D2" s="61"/>
      <c r="E2" s="61"/>
      <c r="F2" s="61"/>
      <c r="G2" s="61"/>
    </row>
    <row r="3" spans="1:7" ht="14.4" customHeight="1" x14ac:dyDescent="0.3">
      <c r="A3" s="121"/>
      <c r="B3" s="123" t="s">
        <v>78</v>
      </c>
      <c r="C3" s="124"/>
      <c r="D3" s="125"/>
      <c r="E3" s="10"/>
      <c r="F3" s="48" t="s">
        <v>79</v>
      </c>
      <c r="G3" s="49" t="s">
        <v>80</v>
      </c>
    </row>
    <row r="4" spans="1:7" ht="14.4" customHeight="1" thickBot="1" x14ac:dyDescent="0.35">
      <c r="A4" s="122"/>
      <c r="B4" s="50">
        <v>2011</v>
      </c>
      <c r="C4" s="46">
        <v>2012</v>
      </c>
      <c r="D4" s="47">
        <v>2013</v>
      </c>
      <c r="E4" s="10"/>
      <c r="F4" s="126">
        <v>2013</v>
      </c>
      <c r="G4" s="127"/>
    </row>
    <row r="5" spans="1:7" ht="14.4" customHeight="1" x14ac:dyDescent="0.3">
      <c r="A5" s="1" t="s">
        <v>99</v>
      </c>
      <c r="B5" s="33">
        <v>0</v>
      </c>
      <c r="C5" s="34">
        <v>0</v>
      </c>
      <c r="D5" s="35">
        <v>0.34655000000000002</v>
      </c>
      <c r="E5" s="11"/>
      <c r="F5" s="12">
        <v>0</v>
      </c>
      <c r="G5" s="13" t="str">
        <f>IF(F5&lt;0.00000001,"",D5/F5)</f>
        <v/>
      </c>
    </row>
    <row r="6" spans="1:7" ht="14.4" customHeight="1" x14ac:dyDescent="0.3">
      <c r="A6" s="1" t="s">
        <v>100</v>
      </c>
      <c r="B6" s="14">
        <v>0</v>
      </c>
      <c r="C6" s="36">
        <v>0</v>
      </c>
      <c r="D6" s="37">
        <v>21.52206</v>
      </c>
      <c r="E6" s="11"/>
      <c r="F6" s="14">
        <v>0</v>
      </c>
      <c r="G6" s="15" t="str">
        <f>IF(F6&lt;0.00000001,"",D6/F6)</f>
        <v/>
      </c>
    </row>
    <row r="7" spans="1:7" ht="14.4" customHeight="1" x14ac:dyDescent="0.3">
      <c r="A7" s="1" t="s">
        <v>101</v>
      </c>
      <c r="B7" s="14">
        <v>3.4584595208887258E-323</v>
      </c>
      <c r="C7" s="36">
        <v>3.4584595208887258E-323</v>
      </c>
      <c r="D7" s="37">
        <v>666.03565000000003</v>
      </c>
      <c r="E7" s="11"/>
      <c r="F7" s="14">
        <v>583</v>
      </c>
      <c r="G7" s="15">
        <f>IF(F7&lt;0.00000001,"",D7/F7)</f>
        <v>1.1424282161234991</v>
      </c>
    </row>
    <row r="8" spans="1:7" ht="14.4" customHeight="1" thickBot="1" x14ac:dyDescent="0.35">
      <c r="A8" s="1" t="s">
        <v>81</v>
      </c>
      <c r="B8" s="16">
        <v>-1.0375378562666177E-322</v>
      </c>
      <c r="C8" s="38">
        <v>-1.0375378562666177E-322</v>
      </c>
      <c r="D8" s="39">
        <v>114.01466000000001</v>
      </c>
      <c r="E8" s="11"/>
      <c r="F8" s="16">
        <v>115</v>
      </c>
      <c r="G8" s="17">
        <f>IF(F8&lt;0.00000001,"",D8/F8)</f>
        <v>0.99143182608695657</v>
      </c>
    </row>
    <row r="9" spans="1:7" ht="14.4" customHeight="1" thickBot="1" x14ac:dyDescent="0.35">
      <c r="A9" s="2" t="s">
        <v>82</v>
      </c>
      <c r="B9" s="3">
        <v>-6.9169190417774516E-323</v>
      </c>
      <c r="C9" s="40">
        <v>-6.9169190417774516E-323</v>
      </c>
      <c r="D9" s="41">
        <v>801.91891999999996</v>
      </c>
      <c r="E9" s="11"/>
      <c r="F9" s="3">
        <v>698</v>
      </c>
      <c r="G9" s="4">
        <f>IF(F9&lt;0.00000001,"",D9/F9)</f>
        <v>1.1488809742120343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86" t="s">
        <v>84</v>
      </c>
      <c r="B11" s="12">
        <f>IF(ISERROR(VLOOKUP("Celkem",#REF!,2,0)),0,VLOOKUP("Celkem",#REF!,2,0)/1000)</f>
        <v>0</v>
      </c>
      <c r="C11" s="34">
        <f>IF(ISERROR(VLOOKUP("Celkem",#REF!,4,0)),0,VLOOKUP("Celkem",#REF!,4,0)/1000)</f>
        <v>0</v>
      </c>
      <c r="D11" s="35">
        <f>IF(ISERROR(VLOOKUP("Celkem",#REF!,6,0)),0,VLOOKUP("Celkem",#REF!,6,0)/1000)</f>
        <v>0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87" t="s">
        <v>83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85</v>
      </c>
      <c r="B13" s="6">
        <f>SUM(B11:B12)</f>
        <v>0</v>
      </c>
      <c r="C13" s="42">
        <f>SUM(C11:C12)</f>
        <v>0</v>
      </c>
      <c r="D13" s="43">
        <f>SUM(D11:D12)</f>
        <v>0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85" t="s">
        <v>86</v>
      </c>
      <c r="B15" s="8" t="e">
        <f>IF(B9=0,"",B13/B9)</f>
        <v>#DIV/0!</v>
      </c>
      <c r="C15" s="44" t="e">
        <f>IF(C9=0,"",C13/C9)</f>
        <v>#DIV/0!</v>
      </c>
      <c r="D15" s="45">
        <f>IF(D9=0,"",D13/D9)</f>
        <v>0</v>
      </c>
      <c r="E15" s="11"/>
      <c r="F15" s="8">
        <f>IF(F9=0,"",F13/F9)</f>
        <v>0</v>
      </c>
      <c r="G15" s="9" t="str">
        <f>IF(OR(F15=0,F15=""),"",D15/F15)</f>
        <v/>
      </c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35" priority="6" operator="greaterThan">
      <formula>1</formula>
    </cfRule>
  </conditionalFormatting>
  <conditionalFormatting sqref="G11:G15">
    <cfRule type="cellIs" dxfId="34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129" t="s">
        <v>113</v>
      </c>
      <c r="B1" s="129"/>
      <c r="C1" s="129"/>
      <c r="D1" s="129"/>
      <c r="E1" s="129"/>
      <c r="F1" s="129"/>
      <c r="G1" s="12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s="62" customFormat="1" ht="14.4" customHeight="1" thickBot="1" x14ac:dyDescent="0.35">
      <c r="A2" s="152" t="s">
        <v>111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88"/>
      <c r="B3" s="130" t="s">
        <v>18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51"/>
      <c r="Q3" s="53"/>
    </row>
    <row r="4" spans="1:17" ht="14.4" customHeight="1" x14ac:dyDescent="0.3">
      <c r="A4" s="89"/>
      <c r="B4" s="26" t="s">
        <v>19</v>
      </c>
      <c r="C4" s="52" t="s">
        <v>20</v>
      </c>
      <c r="D4" s="52" t="s">
        <v>21</v>
      </c>
      <c r="E4" s="52" t="s">
        <v>22</v>
      </c>
      <c r="F4" s="52" t="s">
        <v>23</v>
      </c>
      <c r="G4" s="52" t="s">
        <v>24</v>
      </c>
      <c r="H4" s="52" t="s">
        <v>25</v>
      </c>
      <c r="I4" s="52" t="s">
        <v>26</v>
      </c>
      <c r="J4" s="52" t="s">
        <v>27</v>
      </c>
      <c r="K4" s="52" t="s">
        <v>28</v>
      </c>
      <c r="L4" s="52" t="s">
        <v>29</v>
      </c>
      <c r="M4" s="52" t="s">
        <v>30</v>
      </c>
      <c r="N4" s="52" t="s">
        <v>31</v>
      </c>
      <c r="O4" s="52" t="s">
        <v>32</v>
      </c>
      <c r="P4" s="132" t="s">
        <v>6</v>
      </c>
      <c r="Q4" s="133"/>
    </row>
    <row r="5" spans="1:17" ht="14.4" customHeight="1" thickBot="1" x14ac:dyDescent="0.35">
      <c r="A5" s="90"/>
      <c r="B5" s="27" t="s">
        <v>33</v>
      </c>
      <c r="C5" s="28" t="s">
        <v>33</v>
      </c>
      <c r="D5" s="28" t="s">
        <v>34</v>
      </c>
      <c r="E5" s="28" t="s">
        <v>34</v>
      </c>
      <c r="F5" s="28" t="s">
        <v>34</v>
      </c>
      <c r="G5" s="28" t="s">
        <v>34</v>
      </c>
      <c r="H5" s="28" t="s">
        <v>34</v>
      </c>
      <c r="I5" s="28" t="s">
        <v>34</v>
      </c>
      <c r="J5" s="28" t="s">
        <v>34</v>
      </c>
      <c r="K5" s="28" t="s">
        <v>34</v>
      </c>
      <c r="L5" s="28" t="s">
        <v>34</v>
      </c>
      <c r="M5" s="28" t="s">
        <v>34</v>
      </c>
      <c r="N5" s="28" t="s">
        <v>34</v>
      </c>
      <c r="O5" s="28" t="s">
        <v>34</v>
      </c>
      <c r="P5" s="28" t="s">
        <v>34</v>
      </c>
      <c r="Q5" s="29" t="s">
        <v>35</v>
      </c>
    </row>
    <row r="6" spans="1:17" ht="14.4" customHeight="1" x14ac:dyDescent="0.3">
      <c r="A6" s="20" t="s">
        <v>36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3.4584595208887258E-323</v>
      </c>
      <c r="Q6" s="102" t="s">
        <v>112</v>
      </c>
    </row>
    <row r="7" spans="1:17" ht="14.4" customHeight="1" x14ac:dyDescent="0.3">
      <c r="A7" s="21" t="s">
        <v>37</v>
      </c>
      <c r="B7" s="67">
        <v>4.9406564584124654E-324</v>
      </c>
      <c r="C7" s="68">
        <v>0</v>
      </c>
      <c r="D7" s="68">
        <v>4.9406564584124654E-324</v>
      </c>
      <c r="E7" s="68">
        <v>4.9406564584124654E-324</v>
      </c>
      <c r="F7" s="68">
        <v>4.9406564584124654E-324</v>
      </c>
      <c r="G7" s="68">
        <v>4.9406564584124654E-324</v>
      </c>
      <c r="H7" s="68">
        <v>4.9406564584124654E-324</v>
      </c>
      <c r="I7" s="68">
        <v>4.9406564584124654E-324</v>
      </c>
      <c r="J7" s="68">
        <v>0.34655000000000002</v>
      </c>
      <c r="K7" s="68">
        <v>4.9406564584124654E-324</v>
      </c>
      <c r="L7" s="68">
        <v>4.9406564584124654E-324</v>
      </c>
      <c r="M7" s="68">
        <v>4.9406564584124654E-324</v>
      </c>
      <c r="N7" s="68">
        <v>4.9406564584124654E-324</v>
      </c>
      <c r="O7" s="68">
        <v>4.9406564584124654E-324</v>
      </c>
      <c r="P7" s="69">
        <v>0.34655000000000002</v>
      </c>
      <c r="Q7" s="103" t="s">
        <v>112</v>
      </c>
    </row>
    <row r="8" spans="1:17" ht="14.4" customHeight="1" x14ac:dyDescent="0.3">
      <c r="A8" s="21" t="s">
        <v>38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3.4584595208887258E-323</v>
      </c>
      <c r="Q8" s="103" t="s">
        <v>112</v>
      </c>
    </row>
    <row r="9" spans="1:17" ht="14.4" customHeight="1" x14ac:dyDescent="0.3">
      <c r="A9" s="21" t="s">
        <v>39</v>
      </c>
      <c r="B9" s="67">
        <v>4.9406564584124654E-324</v>
      </c>
      <c r="C9" s="68">
        <v>0</v>
      </c>
      <c r="D9" s="68">
        <v>4.9406564584124654E-324</v>
      </c>
      <c r="E9" s="68">
        <v>4.9406564584124654E-324</v>
      </c>
      <c r="F9" s="68">
        <v>4.9406564584124654E-324</v>
      </c>
      <c r="G9" s="68">
        <v>4.9406564584124654E-324</v>
      </c>
      <c r="H9" s="68">
        <v>9.19116</v>
      </c>
      <c r="I9" s="68">
        <v>10.477180000000001</v>
      </c>
      <c r="J9" s="68">
        <v>1.85372</v>
      </c>
      <c r="K9" s="68">
        <v>4.9406564584124654E-324</v>
      </c>
      <c r="L9" s="68">
        <v>4.9406564584124654E-324</v>
      </c>
      <c r="M9" s="68">
        <v>4.9406564584124654E-324</v>
      </c>
      <c r="N9" s="68">
        <v>4.9406564584124654E-324</v>
      </c>
      <c r="O9" s="68">
        <v>4.9406564584124654E-324</v>
      </c>
      <c r="P9" s="69">
        <v>21.52206</v>
      </c>
      <c r="Q9" s="103" t="s">
        <v>112</v>
      </c>
    </row>
    <row r="10" spans="1:17" ht="14.4" customHeight="1" x14ac:dyDescent="0.3">
      <c r="A10" s="21" t="s">
        <v>40</v>
      </c>
      <c r="B10" s="67">
        <v>4.9406564584124654E-324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4.9406564584124654E-324</v>
      </c>
      <c r="J10" s="68">
        <v>4.9406564584124654E-324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3.4584595208887258E-323</v>
      </c>
      <c r="Q10" s="103" t="s">
        <v>112</v>
      </c>
    </row>
    <row r="11" spans="1:17" ht="14.4" customHeight="1" x14ac:dyDescent="0.3">
      <c r="A11" s="21" t="s">
        <v>41</v>
      </c>
      <c r="B11" s="67">
        <v>123.281503269052</v>
      </c>
      <c r="C11" s="68">
        <v>10.273458605754</v>
      </c>
      <c r="D11" s="68">
        <v>4.9406564584124654E-324</v>
      </c>
      <c r="E11" s="68">
        <v>4.9406564584124654E-324</v>
      </c>
      <c r="F11" s="68">
        <v>4.9406564584124654E-324</v>
      </c>
      <c r="G11" s="68">
        <v>4.9406564584124654E-324</v>
      </c>
      <c r="H11" s="68">
        <v>29.185500000000001</v>
      </c>
      <c r="I11" s="68">
        <v>6.4341100000000004</v>
      </c>
      <c r="J11" s="68">
        <v>2.36</v>
      </c>
      <c r="K11" s="68">
        <v>4.9406564584124654E-324</v>
      </c>
      <c r="L11" s="68">
        <v>4.9406564584124654E-324</v>
      </c>
      <c r="M11" s="68">
        <v>4.9406564584124654E-324</v>
      </c>
      <c r="N11" s="68">
        <v>4.9406564584124654E-324</v>
      </c>
      <c r="O11" s="68">
        <v>4.9406564584124654E-324</v>
      </c>
      <c r="P11" s="69">
        <v>37.979610000000001</v>
      </c>
      <c r="Q11" s="103">
        <v>0.52812385581499999</v>
      </c>
    </row>
    <row r="12" spans="1:17" ht="14.4" customHeight="1" x14ac:dyDescent="0.3">
      <c r="A12" s="21" t="s">
        <v>42</v>
      </c>
      <c r="B12" s="67">
        <v>0.14064514849199999</v>
      </c>
      <c r="C12" s="68">
        <v>1.1720429040999999E-2</v>
      </c>
      <c r="D12" s="68">
        <v>4.9406564584124654E-324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4.9406564584124654E-324</v>
      </c>
      <c r="J12" s="68">
        <v>4.9406564584124654E-324</v>
      </c>
      <c r="K12" s="68">
        <v>4.9406564584124654E-324</v>
      </c>
      <c r="L12" s="68">
        <v>4.9406564584124654E-324</v>
      </c>
      <c r="M12" s="68">
        <v>4.9406564584124654E-324</v>
      </c>
      <c r="N12" s="68">
        <v>4.9406564584124654E-324</v>
      </c>
      <c r="O12" s="68">
        <v>4.9406564584124654E-324</v>
      </c>
      <c r="P12" s="69">
        <v>3.4584595208887258E-323</v>
      </c>
      <c r="Q12" s="103">
        <v>4.1995579896505956E-322</v>
      </c>
    </row>
    <row r="13" spans="1:17" ht="14.4" customHeight="1" x14ac:dyDescent="0.3">
      <c r="A13" s="21" t="s">
        <v>43</v>
      </c>
      <c r="B13" s="67">
        <v>0.37386247164600001</v>
      </c>
      <c r="C13" s="68">
        <v>3.1155205969999999E-2</v>
      </c>
      <c r="D13" s="68">
        <v>4.9406564584124654E-324</v>
      </c>
      <c r="E13" s="68">
        <v>4.9406564584124654E-324</v>
      </c>
      <c r="F13" s="68">
        <v>4.9406564584124654E-324</v>
      </c>
      <c r="G13" s="68">
        <v>4.9406564584124654E-324</v>
      </c>
      <c r="H13" s="68">
        <v>4.9406564584124654E-324</v>
      </c>
      <c r="I13" s="68">
        <v>4.9406564584124654E-324</v>
      </c>
      <c r="J13" s="68">
        <v>4.9406564584124654E-324</v>
      </c>
      <c r="K13" s="68">
        <v>4.9406564584124654E-324</v>
      </c>
      <c r="L13" s="68">
        <v>4.9406564584124654E-324</v>
      </c>
      <c r="M13" s="68">
        <v>4.9406564584124654E-324</v>
      </c>
      <c r="N13" s="68">
        <v>4.9406564584124654E-324</v>
      </c>
      <c r="O13" s="68">
        <v>4.9406564584124654E-324</v>
      </c>
      <c r="P13" s="69">
        <v>3.4584595208887258E-323</v>
      </c>
      <c r="Q13" s="103">
        <v>1.5810100666919889E-322</v>
      </c>
    </row>
    <row r="14" spans="1:17" ht="14.4" customHeight="1" x14ac:dyDescent="0.3">
      <c r="A14" s="21" t="s">
        <v>44</v>
      </c>
      <c r="B14" s="67">
        <v>74.355356792066999</v>
      </c>
      <c r="C14" s="68">
        <v>6.1962797326720001</v>
      </c>
      <c r="D14" s="68">
        <v>4.9406564584124654E-324</v>
      </c>
      <c r="E14" s="68">
        <v>4.9406564584124654E-324</v>
      </c>
      <c r="F14" s="68">
        <v>4.9406564584124654E-324</v>
      </c>
      <c r="G14" s="68">
        <v>4.9406564584124654E-324</v>
      </c>
      <c r="H14" s="68">
        <v>6.55</v>
      </c>
      <c r="I14" s="68">
        <v>8.9359999999999999</v>
      </c>
      <c r="J14" s="68">
        <v>6.9790000000000001</v>
      </c>
      <c r="K14" s="68">
        <v>4.9406564584124654E-324</v>
      </c>
      <c r="L14" s="68">
        <v>4.9406564584124654E-324</v>
      </c>
      <c r="M14" s="68">
        <v>4.9406564584124654E-324</v>
      </c>
      <c r="N14" s="68">
        <v>4.9406564584124654E-324</v>
      </c>
      <c r="O14" s="68">
        <v>4.9406564584124654E-324</v>
      </c>
      <c r="P14" s="69">
        <v>22.465</v>
      </c>
      <c r="Q14" s="103">
        <v>0.51793751295000001</v>
      </c>
    </row>
    <row r="15" spans="1:17" ht="14.4" customHeight="1" x14ac:dyDescent="0.3">
      <c r="A15" s="21" t="s">
        <v>45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3.4584595208887258E-323</v>
      </c>
      <c r="Q15" s="103" t="s">
        <v>112</v>
      </c>
    </row>
    <row r="16" spans="1:17" ht="14.4" customHeight="1" x14ac:dyDescent="0.3">
      <c r="A16" s="21" t="s">
        <v>46</v>
      </c>
      <c r="B16" s="67">
        <v>4.9406564584124654E-324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3.4584595208887258E-323</v>
      </c>
      <c r="Q16" s="103" t="s">
        <v>112</v>
      </c>
    </row>
    <row r="17" spans="1:17" ht="14.4" customHeight="1" x14ac:dyDescent="0.3">
      <c r="A17" s="21" t="s">
        <v>47</v>
      </c>
      <c r="B17" s="67">
        <v>4.5499075733680003</v>
      </c>
      <c r="C17" s="68">
        <v>0.37915896444699998</v>
      </c>
      <c r="D17" s="68">
        <v>4.9406564584124654E-324</v>
      </c>
      <c r="E17" s="68">
        <v>4.9406564584124654E-324</v>
      </c>
      <c r="F17" s="68">
        <v>4.9406564584124654E-324</v>
      </c>
      <c r="G17" s="68">
        <v>4.9406564584124654E-324</v>
      </c>
      <c r="H17" s="68">
        <v>4.9406564584124654E-324</v>
      </c>
      <c r="I17" s="68">
        <v>1.1972</v>
      </c>
      <c r="J17" s="68">
        <v>4.9406564584124654E-324</v>
      </c>
      <c r="K17" s="68">
        <v>4.9406564584124654E-324</v>
      </c>
      <c r="L17" s="68">
        <v>4.9406564584124654E-324</v>
      </c>
      <c r="M17" s="68">
        <v>4.9406564584124654E-324</v>
      </c>
      <c r="N17" s="68">
        <v>4.9406564584124654E-324</v>
      </c>
      <c r="O17" s="68">
        <v>4.9406564584124654E-324</v>
      </c>
      <c r="P17" s="69">
        <v>1.1972</v>
      </c>
      <c r="Q17" s="103">
        <v>0.45107352710900001</v>
      </c>
    </row>
    <row r="18" spans="1:17" ht="14.4" customHeight="1" x14ac:dyDescent="0.3">
      <c r="A18" s="21" t="s">
        <v>48</v>
      </c>
      <c r="B18" s="67">
        <v>4.9406564584124654E-324</v>
      </c>
      <c r="C18" s="68">
        <v>0</v>
      </c>
      <c r="D18" s="68">
        <v>4.9406564584124654E-324</v>
      </c>
      <c r="E18" s="68">
        <v>4.9406564584124654E-324</v>
      </c>
      <c r="F18" s="68">
        <v>4.9406564584124654E-324</v>
      </c>
      <c r="G18" s="68">
        <v>4.9406564584124654E-324</v>
      </c>
      <c r="H18" s="68">
        <v>4.9406564584124654E-324</v>
      </c>
      <c r="I18" s="68">
        <v>4.9406564584124654E-324</v>
      </c>
      <c r="J18" s="68">
        <v>1.425</v>
      </c>
      <c r="K18" s="68">
        <v>4.9406564584124654E-324</v>
      </c>
      <c r="L18" s="68">
        <v>4.9406564584124654E-324</v>
      </c>
      <c r="M18" s="68">
        <v>4.9406564584124654E-324</v>
      </c>
      <c r="N18" s="68">
        <v>4.9406564584124654E-324</v>
      </c>
      <c r="O18" s="68">
        <v>4.9406564584124654E-324</v>
      </c>
      <c r="P18" s="69">
        <v>1.425</v>
      </c>
      <c r="Q18" s="103" t="s">
        <v>112</v>
      </c>
    </row>
    <row r="19" spans="1:17" ht="14.4" customHeight="1" x14ac:dyDescent="0.3">
      <c r="A19" s="21" t="s">
        <v>49</v>
      </c>
      <c r="B19" s="67">
        <v>66.801509444627996</v>
      </c>
      <c r="C19" s="68">
        <v>5.5667924537189997</v>
      </c>
      <c r="D19" s="68">
        <v>4.9406564584124654E-324</v>
      </c>
      <c r="E19" s="68">
        <v>4.9406564584124654E-324</v>
      </c>
      <c r="F19" s="68">
        <v>4.9406564584124654E-324</v>
      </c>
      <c r="G19" s="68">
        <v>4.9406564584124654E-324</v>
      </c>
      <c r="H19" s="68">
        <v>13.221349999999999</v>
      </c>
      <c r="I19" s="68">
        <v>7.7850900000000003</v>
      </c>
      <c r="J19" s="68">
        <v>10.592409999999999</v>
      </c>
      <c r="K19" s="68">
        <v>4.9406564584124654E-324</v>
      </c>
      <c r="L19" s="68">
        <v>4.9406564584124654E-324</v>
      </c>
      <c r="M19" s="68">
        <v>4.9406564584124654E-324</v>
      </c>
      <c r="N19" s="68">
        <v>4.9406564584124654E-324</v>
      </c>
      <c r="O19" s="68">
        <v>4.9406564584124654E-324</v>
      </c>
      <c r="P19" s="69">
        <v>31.598849999999999</v>
      </c>
      <c r="Q19" s="103">
        <v>0.81090169358700004</v>
      </c>
    </row>
    <row r="20" spans="1:17" ht="14.4" customHeight="1" x14ac:dyDescent="0.3">
      <c r="A20" s="21" t="s">
        <v>50</v>
      </c>
      <c r="B20" s="67">
        <v>1551.0829662528099</v>
      </c>
      <c r="C20" s="68">
        <v>129.25691385440101</v>
      </c>
      <c r="D20" s="68">
        <v>4.9406564584124654E-324</v>
      </c>
      <c r="E20" s="68">
        <v>4.9406564584124654E-324</v>
      </c>
      <c r="F20" s="68">
        <v>4.9406564584124654E-324</v>
      </c>
      <c r="G20" s="68">
        <v>4.9406564584124654E-324</v>
      </c>
      <c r="H20" s="68">
        <v>195.99066999999999</v>
      </c>
      <c r="I20" s="68">
        <v>209.88055</v>
      </c>
      <c r="J20" s="68">
        <v>260.16442999999998</v>
      </c>
      <c r="K20" s="68">
        <v>4.9406564584124654E-324</v>
      </c>
      <c r="L20" s="68">
        <v>4.9406564584124654E-324</v>
      </c>
      <c r="M20" s="68">
        <v>4.9406564584124654E-324</v>
      </c>
      <c r="N20" s="68">
        <v>4.9406564584124654E-324</v>
      </c>
      <c r="O20" s="68">
        <v>4.9406564584124654E-324</v>
      </c>
      <c r="P20" s="69">
        <v>666.03565000000003</v>
      </c>
      <c r="Q20" s="103">
        <v>0.73611497569200002</v>
      </c>
    </row>
    <row r="21" spans="1:17" ht="14.4" customHeight="1" x14ac:dyDescent="0.3">
      <c r="A21" s="22" t="s">
        <v>51</v>
      </c>
      <c r="B21" s="67">
        <v>50.666666666662998</v>
      </c>
      <c r="C21" s="68">
        <v>4.2222222222210002</v>
      </c>
      <c r="D21" s="68">
        <v>1.4821969375237396E-323</v>
      </c>
      <c r="E21" s="68">
        <v>1.4821969375237396E-323</v>
      </c>
      <c r="F21" s="68">
        <v>1.4821969375237396E-323</v>
      </c>
      <c r="G21" s="68">
        <v>1.4821969375237396E-323</v>
      </c>
      <c r="H21" s="68">
        <v>6.3920000000000003</v>
      </c>
      <c r="I21" s="68">
        <v>6.3920000000000003</v>
      </c>
      <c r="J21" s="68">
        <v>6.5650000000000004</v>
      </c>
      <c r="K21" s="68">
        <v>1.4821969375237396E-323</v>
      </c>
      <c r="L21" s="68">
        <v>1.4821969375237396E-323</v>
      </c>
      <c r="M21" s="68">
        <v>1.4821969375237396E-323</v>
      </c>
      <c r="N21" s="68">
        <v>1.4821969375237396E-323</v>
      </c>
      <c r="O21" s="68">
        <v>1.4821969375237396E-323</v>
      </c>
      <c r="P21" s="69">
        <v>19.349</v>
      </c>
      <c r="Q21" s="103">
        <v>0.65466541353300001</v>
      </c>
    </row>
    <row r="22" spans="1:17" ht="14.4" customHeight="1" x14ac:dyDescent="0.3">
      <c r="A22" s="21" t="s">
        <v>52</v>
      </c>
      <c r="B22" s="67">
        <v>4.9406564584124654E-324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4.9406564584124654E-324</v>
      </c>
      <c r="I22" s="68">
        <v>4.9406564584124654E-324</v>
      </c>
      <c r="J22" s="68">
        <v>4.9406564584124654E-324</v>
      </c>
      <c r="K22" s="68">
        <v>4.9406564584124654E-324</v>
      </c>
      <c r="L22" s="68">
        <v>4.9406564584124654E-324</v>
      </c>
      <c r="M22" s="68">
        <v>4.9406564584124654E-324</v>
      </c>
      <c r="N22" s="68">
        <v>4.9406564584124654E-324</v>
      </c>
      <c r="O22" s="68">
        <v>4.9406564584124654E-324</v>
      </c>
      <c r="P22" s="69">
        <v>3.4584595208887258E-323</v>
      </c>
      <c r="Q22" s="103" t="s">
        <v>112</v>
      </c>
    </row>
    <row r="23" spans="1:17" ht="14.4" customHeight="1" x14ac:dyDescent="0.3">
      <c r="A23" s="22" t="s">
        <v>53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1.3833838083554903E-322</v>
      </c>
      <c r="Q23" s="103" t="s">
        <v>112</v>
      </c>
    </row>
    <row r="24" spans="1:17" ht="14.4" customHeight="1" x14ac:dyDescent="0.3">
      <c r="A24" s="22" t="s">
        <v>54</v>
      </c>
      <c r="B24" s="67">
        <v>2.2737367544323201E-13</v>
      </c>
      <c r="C24" s="68">
        <v>-2.8421709430404001E-14</v>
      </c>
      <c r="D24" s="68">
        <v>-1.0869444208507424E-322</v>
      </c>
      <c r="E24" s="68">
        <v>-1.0869444208507424E-322</v>
      </c>
      <c r="F24" s="68">
        <v>-1.0869444208507424E-322</v>
      </c>
      <c r="G24" s="68">
        <v>-1.0869444208507424E-322</v>
      </c>
      <c r="H24" s="68">
        <v>0</v>
      </c>
      <c r="I24" s="68">
        <v>0</v>
      </c>
      <c r="J24" s="68">
        <v>0</v>
      </c>
      <c r="K24" s="68">
        <v>-1.0869444208507424E-322</v>
      </c>
      <c r="L24" s="68">
        <v>-1.0869444208507424E-322</v>
      </c>
      <c r="M24" s="68">
        <v>-1.0869444208507424E-322</v>
      </c>
      <c r="N24" s="68">
        <v>-1.0869444208507424E-322</v>
      </c>
      <c r="O24" s="68">
        <v>-1.0869444208507424E-322</v>
      </c>
      <c r="P24" s="69">
        <v>-4.3477776834029696E-322</v>
      </c>
      <c r="Q24" s="103" t="s">
        <v>112</v>
      </c>
    </row>
    <row r="25" spans="1:17" ht="14.4" customHeight="1" x14ac:dyDescent="0.3">
      <c r="A25" s="23" t="s">
        <v>55</v>
      </c>
      <c r="B25" s="70">
        <v>1871.2524176187301</v>
      </c>
      <c r="C25" s="71">
        <v>155.937701468227</v>
      </c>
      <c r="D25" s="71">
        <v>4.9406564584124654E-324</v>
      </c>
      <c r="E25" s="71">
        <v>4.9406564584124654E-324</v>
      </c>
      <c r="F25" s="71">
        <v>4.9406564584124654E-324</v>
      </c>
      <c r="G25" s="71">
        <v>4.9406564584124654E-324</v>
      </c>
      <c r="H25" s="71">
        <v>260.53068000000002</v>
      </c>
      <c r="I25" s="71">
        <v>251.10212999999999</v>
      </c>
      <c r="J25" s="71">
        <v>290.28611000000001</v>
      </c>
      <c r="K25" s="71">
        <v>4.9406564584124654E-324</v>
      </c>
      <c r="L25" s="71">
        <v>4.9406564584124654E-324</v>
      </c>
      <c r="M25" s="71">
        <v>4.9406564584124654E-324</v>
      </c>
      <c r="N25" s="71">
        <v>4.9406564584124654E-324</v>
      </c>
      <c r="O25" s="71">
        <v>4.9406564584124654E-324</v>
      </c>
      <c r="P25" s="72">
        <v>801.91891999999996</v>
      </c>
      <c r="Q25" s="104">
        <v>0.73465136804999998</v>
      </c>
    </row>
    <row r="26" spans="1:17" ht="14.4" customHeight="1" x14ac:dyDescent="0.3">
      <c r="A26" s="21" t="s">
        <v>56</v>
      </c>
      <c r="B26" s="67">
        <v>127.66666666666499</v>
      </c>
      <c r="C26" s="68">
        <v>10.638888888887999</v>
      </c>
      <c r="D26" s="68">
        <v>4.9406564584124654E-324</v>
      </c>
      <c r="E26" s="68">
        <v>4.9406564584124654E-324</v>
      </c>
      <c r="F26" s="68">
        <v>4.9406564584124654E-324</v>
      </c>
      <c r="G26" s="68">
        <v>4.9406564584124654E-324</v>
      </c>
      <c r="H26" s="68">
        <v>33.411810000000003</v>
      </c>
      <c r="I26" s="68">
        <v>55.16478</v>
      </c>
      <c r="J26" s="68">
        <v>38.691659999999999</v>
      </c>
      <c r="K26" s="68">
        <v>4.9406564584124654E-324</v>
      </c>
      <c r="L26" s="68">
        <v>4.9406564584124654E-324</v>
      </c>
      <c r="M26" s="68">
        <v>4.9406564584124654E-324</v>
      </c>
      <c r="N26" s="68">
        <v>4.9406564584124654E-324</v>
      </c>
      <c r="O26" s="68">
        <v>4.9406564584124654E-324</v>
      </c>
      <c r="P26" s="69">
        <v>127.26824999999999</v>
      </c>
      <c r="Q26" s="103">
        <v>1.708935844834</v>
      </c>
    </row>
    <row r="27" spans="1:17" ht="14.4" customHeight="1" x14ac:dyDescent="0.3">
      <c r="A27" s="24" t="s">
        <v>57</v>
      </c>
      <c r="B27" s="70">
        <v>1998.91908428539</v>
      </c>
      <c r="C27" s="71">
        <v>166.576590357116</v>
      </c>
      <c r="D27" s="71">
        <v>9.8813129168249309E-324</v>
      </c>
      <c r="E27" s="71">
        <v>9.8813129168249309E-324</v>
      </c>
      <c r="F27" s="71">
        <v>9.8813129168249309E-324</v>
      </c>
      <c r="G27" s="71">
        <v>9.8813129168249309E-324</v>
      </c>
      <c r="H27" s="71">
        <v>293.94249000000002</v>
      </c>
      <c r="I27" s="71">
        <v>306.26691</v>
      </c>
      <c r="J27" s="71">
        <v>328.97777000000002</v>
      </c>
      <c r="K27" s="71">
        <v>9.8813129168249309E-324</v>
      </c>
      <c r="L27" s="71">
        <v>9.8813129168249309E-324</v>
      </c>
      <c r="M27" s="71">
        <v>9.8813129168249309E-324</v>
      </c>
      <c r="N27" s="71">
        <v>9.8813129168249309E-324</v>
      </c>
      <c r="O27" s="71">
        <v>9.8813129168249309E-324</v>
      </c>
      <c r="P27" s="72">
        <v>929.18717000000004</v>
      </c>
      <c r="Q27" s="104">
        <v>0.79687682405500004</v>
      </c>
    </row>
    <row r="28" spans="1:17" ht="14.4" customHeight="1" x14ac:dyDescent="0.3">
      <c r="A28" s="22" t="s">
        <v>58</v>
      </c>
      <c r="B28" s="67">
        <v>1.2351641146031164E-322</v>
      </c>
      <c r="C28" s="68">
        <v>0</v>
      </c>
      <c r="D28" s="68">
        <v>1.2351641146031164E-322</v>
      </c>
      <c r="E28" s="68">
        <v>1.2351641146031164E-322</v>
      </c>
      <c r="F28" s="68">
        <v>1.2351641146031164E-322</v>
      </c>
      <c r="G28" s="68">
        <v>1.2351641146031164E-322</v>
      </c>
      <c r="H28" s="68">
        <v>1.2351641146031164E-322</v>
      </c>
      <c r="I28" s="68">
        <v>1.2351641146031164E-322</v>
      </c>
      <c r="J28" s="68">
        <v>1.2351641146031164E-322</v>
      </c>
      <c r="K28" s="68">
        <v>1.2351641146031164E-322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8.6461488022218145E-322</v>
      </c>
      <c r="Q28" s="103">
        <v>12.5</v>
      </c>
    </row>
    <row r="29" spans="1:17" ht="14.4" customHeight="1" x14ac:dyDescent="0.3">
      <c r="A29" s="22" t="s">
        <v>59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6.9169190417774516E-323</v>
      </c>
      <c r="Q29" s="103" t="s">
        <v>112</v>
      </c>
    </row>
    <row r="30" spans="1:17" ht="14.4" customHeight="1" x14ac:dyDescent="0.3">
      <c r="A30" s="22" t="s">
        <v>60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3.4584595208887258E-322</v>
      </c>
      <c r="Q30" s="103">
        <v>0</v>
      </c>
    </row>
    <row r="31" spans="1:17" ht="14.4" customHeight="1" thickBot="1" x14ac:dyDescent="0.35">
      <c r="A31" s="25" t="s">
        <v>61</v>
      </c>
      <c r="B31" s="73">
        <v>2.4703282292062327E-323</v>
      </c>
      <c r="C31" s="74">
        <v>0</v>
      </c>
      <c r="D31" s="74">
        <v>2.4703282292062327E-323</v>
      </c>
      <c r="E31" s="74">
        <v>2.4703282292062327E-323</v>
      </c>
      <c r="F31" s="74">
        <v>2.4703282292062327E-323</v>
      </c>
      <c r="G31" s="74">
        <v>2.4703282292062327E-323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1.7292297604443629E-322</v>
      </c>
      <c r="Q31" s="105" t="s">
        <v>112</v>
      </c>
    </row>
    <row r="32" spans="1:17" ht="14.4" customHeight="1" x14ac:dyDescent="0.3">
      <c r="A32" s="134" t="s">
        <v>62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1:17" ht="14.4" customHeight="1" x14ac:dyDescent="0.3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ht="14.4" customHeight="1" x14ac:dyDescent="0.3">
      <c r="A34" s="134" t="s">
        <v>63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ht="14.4" customHeight="1" x14ac:dyDescent="0.3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28"/>
      <c r="Q36" s="128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8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129" t="s">
        <v>64</v>
      </c>
      <c r="B1" s="129"/>
      <c r="C1" s="129"/>
      <c r="D1" s="129"/>
      <c r="E1" s="129"/>
      <c r="F1" s="129"/>
      <c r="G1" s="129"/>
      <c r="H1" s="135"/>
      <c r="I1" s="135"/>
      <c r="J1" s="135"/>
      <c r="K1" s="135"/>
    </row>
    <row r="2" spans="1:11" s="76" customFormat="1" ht="14.4" customHeight="1" thickBot="1" x14ac:dyDescent="0.35">
      <c r="A2" s="152" t="s">
        <v>111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88"/>
      <c r="B3" s="130" t="s">
        <v>65</v>
      </c>
      <c r="C3" s="131"/>
      <c r="D3" s="131"/>
      <c r="E3" s="131"/>
      <c r="F3" s="138" t="s">
        <v>66</v>
      </c>
      <c r="G3" s="131"/>
      <c r="H3" s="131"/>
      <c r="I3" s="131"/>
      <c r="J3" s="131"/>
      <c r="K3" s="139"/>
    </row>
    <row r="4" spans="1:11" ht="14.4" customHeight="1" x14ac:dyDescent="0.3">
      <c r="A4" s="89"/>
      <c r="B4" s="136"/>
      <c r="C4" s="137"/>
      <c r="D4" s="137"/>
      <c r="E4" s="137"/>
      <c r="F4" s="140" t="s">
        <v>87</v>
      </c>
      <c r="G4" s="142" t="s">
        <v>67</v>
      </c>
      <c r="H4" s="54" t="s">
        <v>108</v>
      </c>
      <c r="I4" s="140" t="s">
        <v>68</v>
      </c>
      <c r="J4" s="142" t="s">
        <v>69</v>
      </c>
      <c r="K4" s="143" t="s">
        <v>70</v>
      </c>
    </row>
    <row r="5" spans="1:11" ht="42" thickBot="1" x14ac:dyDescent="0.35">
      <c r="A5" s="90"/>
      <c r="B5" s="30" t="s">
        <v>88</v>
      </c>
      <c r="C5" s="31" t="s">
        <v>71</v>
      </c>
      <c r="D5" s="32" t="s">
        <v>72</v>
      </c>
      <c r="E5" s="32" t="s">
        <v>73</v>
      </c>
      <c r="F5" s="141"/>
      <c r="G5" s="141"/>
      <c r="H5" s="31" t="s">
        <v>74</v>
      </c>
      <c r="I5" s="141"/>
      <c r="J5" s="141"/>
      <c r="K5" s="144"/>
    </row>
    <row r="6" spans="1:11" ht="14.4" customHeight="1" thickBot="1" x14ac:dyDescent="0.35">
      <c r="A6" s="169" t="s">
        <v>114</v>
      </c>
      <c r="B6" s="153">
        <v>4.9406564584124654E-324</v>
      </c>
      <c r="C6" s="153">
        <v>4.9406564584124654E-324</v>
      </c>
      <c r="D6" s="154">
        <v>0</v>
      </c>
      <c r="E6" s="155">
        <v>1</v>
      </c>
      <c r="F6" s="153">
        <v>1871.2524176187301</v>
      </c>
      <c r="G6" s="154">
        <v>1091.5639102775899</v>
      </c>
      <c r="H6" s="156">
        <v>290.28611000000001</v>
      </c>
      <c r="I6" s="153">
        <v>801.91891999999996</v>
      </c>
      <c r="J6" s="154">
        <v>-289.644990277592</v>
      </c>
      <c r="K6" s="157">
        <v>0.428546631362</v>
      </c>
    </row>
    <row r="7" spans="1:11" ht="14.4" customHeight="1" thickBot="1" x14ac:dyDescent="0.35">
      <c r="A7" s="170" t="s">
        <v>115</v>
      </c>
      <c r="B7" s="153">
        <v>4.9406564584124654E-324</v>
      </c>
      <c r="C7" s="153">
        <v>4.9406564584124654E-324</v>
      </c>
      <c r="D7" s="154">
        <v>0</v>
      </c>
      <c r="E7" s="155">
        <v>1</v>
      </c>
      <c r="F7" s="153">
        <v>198.15136768125899</v>
      </c>
      <c r="G7" s="154">
        <v>115.588297814068</v>
      </c>
      <c r="H7" s="156">
        <v>11.53927</v>
      </c>
      <c r="I7" s="153">
        <v>82.313220000000001</v>
      </c>
      <c r="J7" s="154">
        <v>-33.275077814066996</v>
      </c>
      <c r="K7" s="157">
        <v>0.41540576259000001</v>
      </c>
    </row>
    <row r="8" spans="1:11" ht="14.4" customHeight="1" thickBot="1" x14ac:dyDescent="0.35">
      <c r="A8" s="171" t="s">
        <v>116</v>
      </c>
      <c r="B8" s="153">
        <v>4.9406564584124654E-324</v>
      </c>
      <c r="C8" s="153">
        <v>4.9406564584124654E-324</v>
      </c>
      <c r="D8" s="154">
        <v>0</v>
      </c>
      <c r="E8" s="155">
        <v>1</v>
      </c>
      <c r="F8" s="153">
        <v>123.796010889191</v>
      </c>
      <c r="G8" s="154">
        <v>72.214339685360997</v>
      </c>
      <c r="H8" s="156">
        <v>4.56027</v>
      </c>
      <c r="I8" s="153">
        <v>59.848219999999998</v>
      </c>
      <c r="J8" s="154">
        <v>-12.366119685360999</v>
      </c>
      <c r="K8" s="157">
        <v>0.48344223347800003</v>
      </c>
    </row>
    <row r="9" spans="1:11" ht="14.4" customHeight="1" thickBot="1" x14ac:dyDescent="0.35">
      <c r="A9" s="172" t="s">
        <v>117</v>
      </c>
      <c r="B9" s="158">
        <v>4.9406564584124654E-324</v>
      </c>
      <c r="C9" s="158">
        <v>4.9406564584124654E-324</v>
      </c>
      <c r="D9" s="159">
        <v>0</v>
      </c>
      <c r="E9" s="160">
        <v>1</v>
      </c>
      <c r="F9" s="158">
        <v>4.9406564584124654E-324</v>
      </c>
      <c r="G9" s="159">
        <v>0</v>
      </c>
      <c r="H9" s="161">
        <v>0.34655000000000002</v>
      </c>
      <c r="I9" s="158">
        <v>0.34655000000000002</v>
      </c>
      <c r="J9" s="159">
        <v>0.34655000000000002</v>
      </c>
      <c r="K9" s="162" t="s">
        <v>118</v>
      </c>
    </row>
    <row r="10" spans="1:11" ht="14.4" customHeight="1" thickBot="1" x14ac:dyDescent="0.35">
      <c r="A10" s="173" t="s">
        <v>119</v>
      </c>
      <c r="B10" s="153">
        <v>4.9406564584124654E-324</v>
      </c>
      <c r="C10" s="153">
        <v>4.9406564584124654E-324</v>
      </c>
      <c r="D10" s="154">
        <v>0</v>
      </c>
      <c r="E10" s="155">
        <v>1</v>
      </c>
      <c r="F10" s="153">
        <v>4.9406564584124654E-324</v>
      </c>
      <c r="G10" s="154">
        <v>0</v>
      </c>
      <c r="H10" s="156">
        <v>0.34655000000000002</v>
      </c>
      <c r="I10" s="153">
        <v>0.34655000000000002</v>
      </c>
      <c r="J10" s="154">
        <v>0.34655000000000002</v>
      </c>
      <c r="K10" s="163" t="s">
        <v>118</v>
      </c>
    </row>
    <row r="11" spans="1:11" ht="14.4" customHeight="1" thickBot="1" x14ac:dyDescent="0.35">
      <c r="A11" s="172" t="s">
        <v>120</v>
      </c>
      <c r="B11" s="158">
        <v>4.9406564584124654E-324</v>
      </c>
      <c r="C11" s="158">
        <v>4.9406564584124654E-324</v>
      </c>
      <c r="D11" s="159">
        <v>0</v>
      </c>
      <c r="E11" s="160">
        <v>1</v>
      </c>
      <c r="F11" s="158">
        <v>4.9406564584124654E-324</v>
      </c>
      <c r="G11" s="159">
        <v>0</v>
      </c>
      <c r="H11" s="161">
        <v>1.85372</v>
      </c>
      <c r="I11" s="158">
        <v>21.52206</v>
      </c>
      <c r="J11" s="159">
        <v>21.52206</v>
      </c>
      <c r="K11" s="162" t="s">
        <v>118</v>
      </c>
    </row>
    <row r="12" spans="1:11" ht="14.4" customHeight="1" thickBot="1" x14ac:dyDescent="0.35">
      <c r="A12" s="173" t="s">
        <v>121</v>
      </c>
      <c r="B12" s="153">
        <v>4.9406564584124654E-324</v>
      </c>
      <c r="C12" s="153">
        <v>4.9406564584124654E-324</v>
      </c>
      <c r="D12" s="154">
        <v>0</v>
      </c>
      <c r="E12" s="155">
        <v>1</v>
      </c>
      <c r="F12" s="153">
        <v>4.9406564584124654E-324</v>
      </c>
      <c r="G12" s="154">
        <v>0</v>
      </c>
      <c r="H12" s="156">
        <v>1.85372</v>
      </c>
      <c r="I12" s="153">
        <v>18.859059999999999</v>
      </c>
      <c r="J12" s="154">
        <v>18.859059999999999</v>
      </c>
      <c r="K12" s="163" t="s">
        <v>118</v>
      </c>
    </row>
    <row r="13" spans="1:11" ht="14.4" customHeight="1" thickBot="1" x14ac:dyDescent="0.35">
      <c r="A13" s="173" t="s">
        <v>122</v>
      </c>
      <c r="B13" s="153">
        <v>4.9406564584124654E-324</v>
      </c>
      <c r="C13" s="153">
        <v>4.9406564584124654E-324</v>
      </c>
      <c r="D13" s="154">
        <v>0</v>
      </c>
      <c r="E13" s="155">
        <v>1</v>
      </c>
      <c r="F13" s="153">
        <v>4.9406564584124654E-324</v>
      </c>
      <c r="G13" s="154">
        <v>0</v>
      </c>
      <c r="H13" s="156">
        <v>4.9406564584124654E-324</v>
      </c>
      <c r="I13" s="153">
        <v>2.6629999999999998</v>
      </c>
      <c r="J13" s="154">
        <v>2.6629999999999998</v>
      </c>
      <c r="K13" s="163" t="s">
        <v>118</v>
      </c>
    </row>
    <row r="14" spans="1:11" ht="14.4" customHeight="1" thickBot="1" x14ac:dyDescent="0.35">
      <c r="A14" s="172" t="s">
        <v>123</v>
      </c>
      <c r="B14" s="158">
        <v>4.9406564584124654E-324</v>
      </c>
      <c r="C14" s="158">
        <v>4.9406564584124654E-324</v>
      </c>
      <c r="D14" s="159">
        <v>0</v>
      </c>
      <c r="E14" s="160">
        <v>1</v>
      </c>
      <c r="F14" s="158">
        <v>123.281503269052</v>
      </c>
      <c r="G14" s="159">
        <v>71.914210240279999</v>
      </c>
      <c r="H14" s="161">
        <v>2.36</v>
      </c>
      <c r="I14" s="158">
        <v>37.979610000000001</v>
      </c>
      <c r="J14" s="159">
        <v>-33.934600240279998</v>
      </c>
      <c r="K14" s="164">
        <v>0.30807224922499998</v>
      </c>
    </row>
    <row r="15" spans="1:11" ht="14.4" customHeight="1" thickBot="1" x14ac:dyDescent="0.35">
      <c r="A15" s="173" t="s">
        <v>124</v>
      </c>
      <c r="B15" s="153">
        <v>4.9406564584124654E-324</v>
      </c>
      <c r="C15" s="153">
        <v>4.9406564584124654E-324</v>
      </c>
      <c r="D15" s="154">
        <v>0</v>
      </c>
      <c r="E15" s="155">
        <v>1</v>
      </c>
      <c r="F15" s="153">
        <v>3.9281288852000003E-2</v>
      </c>
      <c r="G15" s="154">
        <v>2.2914085163E-2</v>
      </c>
      <c r="H15" s="156">
        <v>4.9406564584124654E-324</v>
      </c>
      <c r="I15" s="153">
        <v>3.5880000000000002E-2</v>
      </c>
      <c r="J15" s="154">
        <v>1.2965914836E-2</v>
      </c>
      <c r="K15" s="157">
        <v>0.91341198439600002</v>
      </c>
    </row>
    <row r="16" spans="1:11" ht="14.4" customHeight="1" thickBot="1" x14ac:dyDescent="0.35">
      <c r="A16" s="173" t="s">
        <v>125</v>
      </c>
      <c r="B16" s="153">
        <v>4.9406564584124654E-324</v>
      </c>
      <c r="C16" s="153">
        <v>4.9406564584124654E-324</v>
      </c>
      <c r="D16" s="154">
        <v>0</v>
      </c>
      <c r="E16" s="155">
        <v>1</v>
      </c>
      <c r="F16" s="153">
        <v>5.2328590325919997</v>
      </c>
      <c r="G16" s="154">
        <v>3.0525011023449999</v>
      </c>
      <c r="H16" s="156">
        <v>4.9406564584124654E-324</v>
      </c>
      <c r="I16" s="153">
        <v>1.0948199999999999</v>
      </c>
      <c r="J16" s="154">
        <v>-1.957681102345</v>
      </c>
      <c r="K16" s="157">
        <v>0.209220235664</v>
      </c>
    </row>
    <row r="17" spans="1:11" ht="14.4" customHeight="1" thickBot="1" x14ac:dyDescent="0.35">
      <c r="A17" s="173" t="s">
        <v>126</v>
      </c>
      <c r="B17" s="153">
        <v>4.9406564584124654E-324</v>
      </c>
      <c r="C17" s="153">
        <v>4.9406564584124654E-324</v>
      </c>
      <c r="D17" s="154">
        <v>0</v>
      </c>
      <c r="E17" s="155">
        <v>1</v>
      </c>
      <c r="F17" s="153">
        <v>1.5408379563000001E-2</v>
      </c>
      <c r="G17" s="154">
        <v>8.9882214119999995E-3</v>
      </c>
      <c r="H17" s="156">
        <v>4.9406564584124654E-324</v>
      </c>
      <c r="I17" s="153">
        <v>0.10767</v>
      </c>
      <c r="J17" s="154">
        <v>9.8681778587000002E-2</v>
      </c>
      <c r="K17" s="157">
        <v>6.9877562110389997</v>
      </c>
    </row>
    <row r="18" spans="1:11" ht="14.4" customHeight="1" thickBot="1" x14ac:dyDescent="0.35">
      <c r="A18" s="173" t="s">
        <v>127</v>
      </c>
      <c r="B18" s="153">
        <v>4.9406564584124654E-324</v>
      </c>
      <c r="C18" s="153">
        <v>4.9406564584124654E-324</v>
      </c>
      <c r="D18" s="154">
        <v>0</v>
      </c>
      <c r="E18" s="155">
        <v>1</v>
      </c>
      <c r="F18" s="153">
        <v>109.932819535452</v>
      </c>
      <c r="G18" s="154">
        <v>64.127478062346995</v>
      </c>
      <c r="H18" s="156">
        <v>4.9406564584124654E-324</v>
      </c>
      <c r="I18" s="153">
        <v>33.427500000000002</v>
      </c>
      <c r="J18" s="154">
        <v>-30.699978062347</v>
      </c>
      <c r="K18" s="157">
        <v>0.30407207002600001</v>
      </c>
    </row>
    <row r="19" spans="1:11" ht="14.4" customHeight="1" thickBot="1" x14ac:dyDescent="0.35">
      <c r="A19" s="173" t="s">
        <v>128</v>
      </c>
      <c r="B19" s="153">
        <v>4.9406564584124654E-324</v>
      </c>
      <c r="C19" s="153">
        <v>4.9406564584124654E-324</v>
      </c>
      <c r="D19" s="154">
        <v>0</v>
      </c>
      <c r="E19" s="155">
        <v>1</v>
      </c>
      <c r="F19" s="153">
        <v>3</v>
      </c>
      <c r="G19" s="154">
        <v>1.75</v>
      </c>
      <c r="H19" s="156">
        <v>4.9406564584124654E-324</v>
      </c>
      <c r="I19" s="153">
        <v>0.60099999999999998</v>
      </c>
      <c r="J19" s="154">
        <v>-1.149</v>
      </c>
      <c r="K19" s="157">
        <v>0.20033333333299999</v>
      </c>
    </row>
    <row r="20" spans="1:11" ht="14.4" customHeight="1" thickBot="1" x14ac:dyDescent="0.35">
      <c r="A20" s="173" t="s">
        <v>129</v>
      </c>
      <c r="B20" s="153">
        <v>4.9406564584124654E-324</v>
      </c>
      <c r="C20" s="153">
        <v>4.9406564584124654E-324</v>
      </c>
      <c r="D20" s="154">
        <v>0</v>
      </c>
      <c r="E20" s="155">
        <v>1</v>
      </c>
      <c r="F20" s="153">
        <v>4.9406564584124654E-324</v>
      </c>
      <c r="G20" s="154">
        <v>0</v>
      </c>
      <c r="H20" s="156">
        <v>2.36</v>
      </c>
      <c r="I20" s="153">
        <v>2.36</v>
      </c>
      <c r="J20" s="154">
        <v>2.36</v>
      </c>
      <c r="K20" s="163" t="s">
        <v>118</v>
      </c>
    </row>
    <row r="21" spans="1:11" ht="14.4" customHeight="1" thickBot="1" x14ac:dyDescent="0.35">
      <c r="A21" s="173" t="s">
        <v>130</v>
      </c>
      <c r="B21" s="153">
        <v>4.9406564584124654E-324</v>
      </c>
      <c r="C21" s="153">
        <v>4.9406564584124654E-324</v>
      </c>
      <c r="D21" s="154">
        <v>0</v>
      </c>
      <c r="E21" s="155">
        <v>1</v>
      </c>
      <c r="F21" s="153">
        <v>4.9406564584124654E-324</v>
      </c>
      <c r="G21" s="154">
        <v>0</v>
      </c>
      <c r="H21" s="156">
        <v>4.9406564584124654E-324</v>
      </c>
      <c r="I21" s="153">
        <v>0.35274</v>
      </c>
      <c r="J21" s="154">
        <v>0.35274</v>
      </c>
      <c r="K21" s="163" t="s">
        <v>118</v>
      </c>
    </row>
    <row r="22" spans="1:11" ht="14.4" customHeight="1" thickBot="1" x14ac:dyDescent="0.35">
      <c r="A22" s="171" t="s">
        <v>44</v>
      </c>
      <c r="B22" s="153">
        <v>4.9406564584124654E-324</v>
      </c>
      <c r="C22" s="153">
        <v>4.9406564584124654E-324</v>
      </c>
      <c r="D22" s="154">
        <v>0</v>
      </c>
      <c r="E22" s="155">
        <v>1</v>
      </c>
      <c r="F22" s="153">
        <v>74.355356792066999</v>
      </c>
      <c r="G22" s="154">
        <v>43.373958128706001</v>
      </c>
      <c r="H22" s="156">
        <v>6.9790000000000001</v>
      </c>
      <c r="I22" s="153">
        <v>22.465</v>
      </c>
      <c r="J22" s="154">
        <v>-20.908958128706001</v>
      </c>
      <c r="K22" s="157">
        <v>0.30213021588700001</v>
      </c>
    </row>
    <row r="23" spans="1:11" ht="14.4" customHeight="1" thickBot="1" x14ac:dyDescent="0.35">
      <c r="A23" s="172" t="s">
        <v>131</v>
      </c>
      <c r="B23" s="158">
        <v>4.9406564584124654E-324</v>
      </c>
      <c r="C23" s="158">
        <v>4.9406564584124654E-324</v>
      </c>
      <c r="D23" s="159">
        <v>0</v>
      </c>
      <c r="E23" s="160">
        <v>1</v>
      </c>
      <c r="F23" s="158">
        <v>74.355356792066999</v>
      </c>
      <c r="G23" s="159">
        <v>43.373958128706001</v>
      </c>
      <c r="H23" s="161">
        <v>6.9790000000000001</v>
      </c>
      <c r="I23" s="158">
        <v>22.465</v>
      </c>
      <c r="J23" s="159">
        <v>-20.908958128706001</v>
      </c>
      <c r="K23" s="164">
        <v>0.30213021588700001</v>
      </c>
    </row>
    <row r="24" spans="1:11" ht="14.4" customHeight="1" thickBot="1" x14ac:dyDescent="0.35">
      <c r="A24" s="173" t="s">
        <v>132</v>
      </c>
      <c r="B24" s="153">
        <v>4.9406564584124654E-324</v>
      </c>
      <c r="C24" s="153">
        <v>4.9406564584124654E-324</v>
      </c>
      <c r="D24" s="154">
        <v>0</v>
      </c>
      <c r="E24" s="155">
        <v>1</v>
      </c>
      <c r="F24" s="153">
        <v>32.685910414113003</v>
      </c>
      <c r="G24" s="154">
        <v>19.066781074899001</v>
      </c>
      <c r="H24" s="156">
        <v>4.5919999999999996</v>
      </c>
      <c r="I24" s="153">
        <v>13.051</v>
      </c>
      <c r="J24" s="154">
        <v>-6.0157810748990004</v>
      </c>
      <c r="K24" s="157">
        <v>0.39928519152899999</v>
      </c>
    </row>
    <row r="25" spans="1:11" ht="14.4" customHeight="1" thickBot="1" x14ac:dyDescent="0.35">
      <c r="A25" s="173" t="s">
        <v>133</v>
      </c>
      <c r="B25" s="153">
        <v>4.9406564584124654E-324</v>
      </c>
      <c r="C25" s="153">
        <v>4.9406564584124654E-324</v>
      </c>
      <c r="D25" s="154">
        <v>0</v>
      </c>
      <c r="E25" s="155">
        <v>1</v>
      </c>
      <c r="F25" s="153">
        <v>5.3335625597060003</v>
      </c>
      <c r="G25" s="154">
        <v>3.1112448264950001</v>
      </c>
      <c r="H25" s="156">
        <v>0.72599999999999998</v>
      </c>
      <c r="I25" s="153">
        <v>2.0779999999999998</v>
      </c>
      <c r="J25" s="154">
        <v>-1.033244826495</v>
      </c>
      <c r="K25" s="157">
        <v>0.38960825465799998</v>
      </c>
    </row>
    <row r="26" spans="1:11" ht="14.4" customHeight="1" thickBot="1" x14ac:dyDescent="0.35">
      <c r="A26" s="173" t="s">
        <v>134</v>
      </c>
      <c r="B26" s="153">
        <v>4.9406564584124654E-324</v>
      </c>
      <c r="C26" s="153">
        <v>4.9406564584124654E-324</v>
      </c>
      <c r="D26" s="154">
        <v>0</v>
      </c>
      <c r="E26" s="155">
        <v>1</v>
      </c>
      <c r="F26" s="153">
        <v>33.335883818246998</v>
      </c>
      <c r="G26" s="154">
        <v>19.445932227311001</v>
      </c>
      <c r="H26" s="156">
        <v>1.661</v>
      </c>
      <c r="I26" s="153">
        <v>5.5359999999999996</v>
      </c>
      <c r="J26" s="154">
        <v>-13.909932227311</v>
      </c>
      <c r="K26" s="157">
        <v>0.16606729343599999</v>
      </c>
    </row>
    <row r="27" spans="1:11" ht="14.4" customHeight="1" thickBot="1" x14ac:dyDescent="0.35">
      <c r="A27" s="173" t="s">
        <v>135</v>
      </c>
      <c r="B27" s="153">
        <v>4.9406564584124654E-324</v>
      </c>
      <c r="C27" s="153">
        <v>4.9406564584124654E-324</v>
      </c>
      <c r="D27" s="154">
        <v>0</v>
      </c>
      <c r="E27" s="155">
        <v>1</v>
      </c>
      <c r="F27" s="153">
        <v>3</v>
      </c>
      <c r="G27" s="154">
        <v>1.75</v>
      </c>
      <c r="H27" s="156">
        <v>4.9406564584124654E-324</v>
      </c>
      <c r="I27" s="153">
        <v>1.8</v>
      </c>
      <c r="J27" s="154">
        <v>0.05</v>
      </c>
      <c r="K27" s="157">
        <v>0.6</v>
      </c>
    </row>
    <row r="28" spans="1:11" ht="14.4" customHeight="1" thickBot="1" x14ac:dyDescent="0.35">
      <c r="A28" s="174" t="s">
        <v>136</v>
      </c>
      <c r="B28" s="158">
        <v>4.9406564584124654E-324</v>
      </c>
      <c r="C28" s="158">
        <v>4.9406564584124654E-324</v>
      </c>
      <c r="D28" s="159">
        <v>0</v>
      </c>
      <c r="E28" s="160">
        <v>1</v>
      </c>
      <c r="F28" s="158">
        <v>71.351417017996994</v>
      </c>
      <c r="G28" s="159">
        <v>41.621659927164004</v>
      </c>
      <c r="H28" s="161">
        <v>12.01741</v>
      </c>
      <c r="I28" s="158">
        <v>34.221049999999998</v>
      </c>
      <c r="J28" s="159">
        <v>-7.400609927164</v>
      </c>
      <c r="K28" s="164">
        <v>0.47961275935600001</v>
      </c>
    </row>
    <row r="29" spans="1:11" ht="14.4" customHeight="1" thickBot="1" x14ac:dyDescent="0.35">
      <c r="A29" s="171" t="s">
        <v>47</v>
      </c>
      <c r="B29" s="153">
        <v>4.9406564584124654E-324</v>
      </c>
      <c r="C29" s="153">
        <v>4.9406564584124654E-324</v>
      </c>
      <c r="D29" s="154">
        <v>0</v>
      </c>
      <c r="E29" s="155">
        <v>1</v>
      </c>
      <c r="F29" s="153">
        <v>4.5499075733680003</v>
      </c>
      <c r="G29" s="154">
        <v>2.6541127511310001</v>
      </c>
      <c r="H29" s="156">
        <v>4.9406564584124654E-324</v>
      </c>
      <c r="I29" s="153">
        <v>1.1972</v>
      </c>
      <c r="J29" s="154">
        <v>-1.4569127511310001</v>
      </c>
      <c r="K29" s="157">
        <v>0.26312622414699999</v>
      </c>
    </row>
    <row r="30" spans="1:11" ht="14.4" customHeight="1" thickBot="1" x14ac:dyDescent="0.35">
      <c r="A30" s="172" t="s">
        <v>137</v>
      </c>
      <c r="B30" s="158">
        <v>4.9406564584124654E-324</v>
      </c>
      <c r="C30" s="158">
        <v>4.9406564584124654E-324</v>
      </c>
      <c r="D30" s="159">
        <v>0</v>
      </c>
      <c r="E30" s="160">
        <v>1</v>
      </c>
      <c r="F30" s="158">
        <v>4.5499075733680003</v>
      </c>
      <c r="G30" s="159">
        <v>2.6541127511310001</v>
      </c>
      <c r="H30" s="161">
        <v>4.9406564584124654E-324</v>
      </c>
      <c r="I30" s="158">
        <v>1.1972</v>
      </c>
      <c r="J30" s="159">
        <v>-1.4569127511310001</v>
      </c>
      <c r="K30" s="164">
        <v>0.26312622414699999</v>
      </c>
    </row>
    <row r="31" spans="1:11" ht="14.4" customHeight="1" thickBot="1" x14ac:dyDescent="0.35">
      <c r="A31" s="173" t="s">
        <v>138</v>
      </c>
      <c r="B31" s="153">
        <v>4.9406564584124654E-324</v>
      </c>
      <c r="C31" s="153">
        <v>4.9406564584124654E-324</v>
      </c>
      <c r="D31" s="154">
        <v>0</v>
      </c>
      <c r="E31" s="155">
        <v>1</v>
      </c>
      <c r="F31" s="153">
        <v>4</v>
      </c>
      <c r="G31" s="154">
        <v>2.333333333333</v>
      </c>
      <c r="H31" s="156">
        <v>4.9406564584124654E-324</v>
      </c>
      <c r="I31" s="153">
        <v>1.1972</v>
      </c>
      <c r="J31" s="154">
        <v>-1.1361333333329999</v>
      </c>
      <c r="K31" s="157">
        <v>0.29930000000000001</v>
      </c>
    </row>
    <row r="32" spans="1:11" ht="14.4" customHeight="1" thickBot="1" x14ac:dyDescent="0.35">
      <c r="A32" s="175" t="s">
        <v>48</v>
      </c>
      <c r="B32" s="158">
        <v>4.9406564584124654E-324</v>
      </c>
      <c r="C32" s="158">
        <v>4.9406564584124654E-324</v>
      </c>
      <c r="D32" s="159">
        <v>0</v>
      </c>
      <c r="E32" s="160">
        <v>1</v>
      </c>
      <c r="F32" s="158">
        <v>4.9406564584124654E-324</v>
      </c>
      <c r="G32" s="159">
        <v>0</v>
      </c>
      <c r="H32" s="161">
        <v>1.425</v>
      </c>
      <c r="I32" s="158">
        <v>1.425</v>
      </c>
      <c r="J32" s="159">
        <v>1.425</v>
      </c>
      <c r="K32" s="162" t="s">
        <v>118</v>
      </c>
    </row>
    <row r="33" spans="1:11" ht="14.4" customHeight="1" thickBot="1" x14ac:dyDescent="0.35">
      <c r="A33" s="172" t="s">
        <v>139</v>
      </c>
      <c r="B33" s="158">
        <v>4.9406564584124654E-324</v>
      </c>
      <c r="C33" s="158">
        <v>4.9406564584124654E-324</v>
      </c>
      <c r="D33" s="159">
        <v>0</v>
      </c>
      <c r="E33" s="160">
        <v>1</v>
      </c>
      <c r="F33" s="158">
        <v>4.9406564584124654E-324</v>
      </c>
      <c r="G33" s="159">
        <v>0</v>
      </c>
      <c r="H33" s="161">
        <v>1.425</v>
      </c>
      <c r="I33" s="158">
        <v>1.425</v>
      </c>
      <c r="J33" s="159">
        <v>1.425</v>
      </c>
      <c r="K33" s="162" t="s">
        <v>118</v>
      </c>
    </row>
    <row r="34" spans="1:11" ht="14.4" customHeight="1" thickBot="1" x14ac:dyDescent="0.35">
      <c r="A34" s="173" t="s">
        <v>140</v>
      </c>
      <c r="B34" s="153">
        <v>4.9406564584124654E-324</v>
      </c>
      <c r="C34" s="153">
        <v>4.9406564584124654E-324</v>
      </c>
      <c r="D34" s="154">
        <v>0</v>
      </c>
      <c r="E34" s="155">
        <v>1</v>
      </c>
      <c r="F34" s="153">
        <v>4.9406564584124654E-324</v>
      </c>
      <c r="G34" s="154">
        <v>0</v>
      </c>
      <c r="H34" s="156">
        <v>1.425</v>
      </c>
      <c r="I34" s="153">
        <v>1.425</v>
      </c>
      <c r="J34" s="154">
        <v>1.425</v>
      </c>
      <c r="K34" s="163" t="s">
        <v>118</v>
      </c>
    </row>
    <row r="35" spans="1:11" ht="14.4" customHeight="1" thickBot="1" x14ac:dyDescent="0.35">
      <c r="A35" s="171" t="s">
        <v>49</v>
      </c>
      <c r="B35" s="153">
        <v>4.9406564584124654E-324</v>
      </c>
      <c r="C35" s="153">
        <v>4.9406564584124654E-324</v>
      </c>
      <c r="D35" s="154">
        <v>0</v>
      </c>
      <c r="E35" s="155">
        <v>1</v>
      </c>
      <c r="F35" s="153">
        <v>66.801509444627996</v>
      </c>
      <c r="G35" s="154">
        <v>38.967547176033001</v>
      </c>
      <c r="H35" s="156">
        <v>10.592409999999999</v>
      </c>
      <c r="I35" s="153">
        <v>31.598849999999999</v>
      </c>
      <c r="J35" s="154">
        <v>-7.3686971760329998</v>
      </c>
      <c r="K35" s="157">
        <v>0.47302598792599998</v>
      </c>
    </row>
    <row r="36" spans="1:11" ht="14.4" customHeight="1" thickBot="1" x14ac:dyDescent="0.35">
      <c r="A36" s="172" t="s">
        <v>141</v>
      </c>
      <c r="B36" s="158">
        <v>4.9406564584124654E-324</v>
      </c>
      <c r="C36" s="158">
        <v>4.9406564584124654E-324</v>
      </c>
      <c r="D36" s="159">
        <v>0</v>
      </c>
      <c r="E36" s="160">
        <v>1</v>
      </c>
      <c r="F36" s="158">
        <v>0.64336956730799999</v>
      </c>
      <c r="G36" s="159">
        <v>0.37529891426299999</v>
      </c>
      <c r="H36" s="161">
        <v>4.9406564584124654E-324</v>
      </c>
      <c r="I36" s="158">
        <v>0.42349999999999999</v>
      </c>
      <c r="J36" s="159">
        <v>4.8201085736000002E-2</v>
      </c>
      <c r="K36" s="164">
        <v>0.65825308115199999</v>
      </c>
    </row>
    <row r="37" spans="1:11" ht="14.4" customHeight="1" thickBot="1" x14ac:dyDescent="0.35">
      <c r="A37" s="173" t="s">
        <v>142</v>
      </c>
      <c r="B37" s="153">
        <v>4.9406564584124654E-324</v>
      </c>
      <c r="C37" s="153">
        <v>4.9406564584124654E-324</v>
      </c>
      <c r="D37" s="154">
        <v>0</v>
      </c>
      <c r="E37" s="155">
        <v>1</v>
      </c>
      <c r="F37" s="153">
        <v>0.64336956730799999</v>
      </c>
      <c r="G37" s="154">
        <v>0.37529891426299999</v>
      </c>
      <c r="H37" s="156">
        <v>4.9406564584124654E-324</v>
      </c>
      <c r="I37" s="153">
        <v>0.42349999999999999</v>
      </c>
      <c r="J37" s="154">
        <v>4.8201085736000002E-2</v>
      </c>
      <c r="K37" s="157">
        <v>0.65825308115199999</v>
      </c>
    </row>
    <row r="38" spans="1:11" ht="14.4" customHeight="1" thickBot="1" x14ac:dyDescent="0.35">
      <c r="A38" s="172" t="s">
        <v>143</v>
      </c>
      <c r="B38" s="158">
        <v>4.9406564584124654E-324</v>
      </c>
      <c r="C38" s="158">
        <v>4.9406564584124654E-324</v>
      </c>
      <c r="D38" s="159">
        <v>0</v>
      </c>
      <c r="E38" s="160">
        <v>1</v>
      </c>
      <c r="F38" s="158">
        <v>6.9680313735299997</v>
      </c>
      <c r="G38" s="159">
        <v>4.0646849678920001</v>
      </c>
      <c r="H38" s="161">
        <v>0.77671000000000001</v>
      </c>
      <c r="I38" s="158">
        <v>1.3635600000000001</v>
      </c>
      <c r="J38" s="159">
        <v>-2.701124967892</v>
      </c>
      <c r="K38" s="164">
        <v>0.19568798228699999</v>
      </c>
    </row>
    <row r="39" spans="1:11" ht="14.4" customHeight="1" thickBot="1" x14ac:dyDescent="0.35">
      <c r="A39" s="173" t="s">
        <v>144</v>
      </c>
      <c r="B39" s="153">
        <v>4.9406564584124654E-324</v>
      </c>
      <c r="C39" s="153">
        <v>4.9406564584124654E-324</v>
      </c>
      <c r="D39" s="154">
        <v>0</v>
      </c>
      <c r="E39" s="155">
        <v>1</v>
      </c>
      <c r="F39" s="153">
        <v>6.3623116216999995E-2</v>
      </c>
      <c r="G39" s="154">
        <v>3.7113484459999999E-2</v>
      </c>
      <c r="H39" s="156">
        <v>2.47E-2</v>
      </c>
      <c r="I39" s="153">
        <v>4.9399999999999999E-2</v>
      </c>
      <c r="J39" s="154">
        <v>1.2286515539E-2</v>
      </c>
      <c r="K39" s="157">
        <v>0.77644735022</v>
      </c>
    </row>
    <row r="40" spans="1:11" ht="14.4" customHeight="1" thickBot="1" x14ac:dyDescent="0.35">
      <c r="A40" s="173" t="s">
        <v>145</v>
      </c>
      <c r="B40" s="153">
        <v>4.9406564584124654E-324</v>
      </c>
      <c r="C40" s="153">
        <v>4.9406564584124654E-324</v>
      </c>
      <c r="D40" s="154">
        <v>0</v>
      </c>
      <c r="E40" s="155">
        <v>1</v>
      </c>
      <c r="F40" s="153">
        <v>6.9044082573120003</v>
      </c>
      <c r="G40" s="154">
        <v>4.0275714834320002</v>
      </c>
      <c r="H40" s="156">
        <v>0.75200999999999996</v>
      </c>
      <c r="I40" s="153">
        <v>1.31416</v>
      </c>
      <c r="J40" s="154">
        <v>-2.713411483432</v>
      </c>
      <c r="K40" s="157">
        <v>0.19033636932</v>
      </c>
    </row>
    <row r="41" spans="1:11" ht="14.4" customHeight="1" thickBot="1" x14ac:dyDescent="0.35">
      <c r="A41" s="172" t="s">
        <v>146</v>
      </c>
      <c r="B41" s="158">
        <v>4.9406564584124654E-324</v>
      </c>
      <c r="C41" s="158">
        <v>4.9406564584124654E-324</v>
      </c>
      <c r="D41" s="159">
        <v>0</v>
      </c>
      <c r="E41" s="160">
        <v>1</v>
      </c>
      <c r="F41" s="158">
        <v>0.99973767000799996</v>
      </c>
      <c r="G41" s="159">
        <v>0.58318030750399996</v>
      </c>
      <c r="H41" s="161">
        <v>0.13500000000000001</v>
      </c>
      <c r="I41" s="158">
        <v>0.13500000000000001</v>
      </c>
      <c r="J41" s="159">
        <v>-0.44818030750400001</v>
      </c>
      <c r="K41" s="164">
        <v>0.13503542384100001</v>
      </c>
    </row>
    <row r="42" spans="1:11" ht="14.4" customHeight="1" thickBot="1" x14ac:dyDescent="0.35">
      <c r="A42" s="173" t="s">
        <v>147</v>
      </c>
      <c r="B42" s="153">
        <v>4.9406564584124654E-324</v>
      </c>
      <c r="C42" s="153">
        <v>4.9406564584124654E-324</v>
      </c>
      <c r="D42" s="154">
        <v>0</v>
      </c>
      <c r="E42" s="155">
        <v>1</v>
      </c>
      <c r="F42" s="153">
        <v>0.99973767000799996</v>
      </c>
      <c r="G42" s="154">
        <v>0.58318030750399996</v>
      </c>
      <c r="H42" s="156">
        <v>0.13500000000000001</v>
      </c>
      <c r="I42" s="153">
        <v>0.13500000000000001</v>
      </c>
      <c r="J42" s="154">
        <v>-0.44818030750400001</v>
      </c>
      <c r="K42" s="157">
        <v>0.13503542384100001</v>
      </c>
    </row>
    <row r="43" spans="1:11" ht="14.4" customHeight="1" thickBot="1" x14ac:dyDescent="0.35">
      <c r="A43" s="172" t="s">
        <v>148</v>
      </c>
      <c r="B43" s="158">
        <v>4.9406564584124654E-324</v>
      </c>
      <c r="C43" s="158">
        <v>4.9406564584124654E-324</v>
      </c>
      <c r="D43" s="159">
        <v>0</v>
      </c>
      <c r="E43" s="160">
        <v>1</v>
      </c>
      <c r="F43" s="158">
        <v>20.584475740955</v>
      </c>
      <c r="G43" s="159">
        <v>12.00761084889</v>
      </c>
      <c r="H43" s="161">
        <v>2.7046999999999999</v>
      </c>
      <c r="I43" s="158">
        <v>8.1158800000000006</v>
      </c>
      <c r="J43" s="159">
        <v>-3.89173084889</v>
      </c>
      <c r="K43" s="164">
        <v>0.39427188246700001</v>
      </c>
    </row>
    <row r="44" spans="1:11" ht="14.4" customHeight="1" thickBot="1" x14ac:dyDescent="0.35">
      <c r="A44" s="173" t="s">
        <v>149</v>
      </c>
      <c r="B44" s="153">
        <v>4.9406564584124654E-324</v>
      </c>
      <c r="C44" s="153">
        <v>4.9406564584124654E-324</v>
      </c>
      <c r="D44" s="154">
        <v>0</v>
      </c>
      <c r="E44" s="155">
        <v>1</v>
      </c>
      <c r="F44" s="153">
        <v>11.999978798715</v>
      </c>
      <c r="G44" s="154">
        <v>6.9999876325840003</v>
      </c>
      <c r="H44" s="156">
        <v>1.5680499999999999</v>
      </c>
      <c r="I44" s="153">
        <v>4.7041500000000003</v>
      </c>
      <c r="J44" s="154">
        <v>-2.295837632584</v>
      </c>
      <c r="K44" s="157">
        <v>0.39201319259799999</v>
      </c>
    </row>
    <row r="45" spans="1:11" ht="14.4" customHeight="1" thickBot="1" x14ac:dyDescent="0.35">
      <c r="A45" s="173" t="s">
        <v>150</v>
      </c>
      <c r="B45" s="153">
        <v>4.9406564584124654E-324</v>
      </c>
      <c r="C45" s="153">
        <v>4.9406564584124654E-324</v>
      </c>
      <c r="D45" s="154">
        <v>0</v>
      </c>
      <c r="E45" s="155">
        <v>1</v>
      </c>
      <c r="F45" s="153">
        <v>8.5844969422399995</v>
      </c>
      <c r="G45" s="154">
        <v>5.0076232163060004</v>
      </c>
      <c r="H45" s="156">
        <v>1.1366499999999999</v>
      </c>
      <c r="I45" s="153">
        <v>3.4117299999999999</v>
      </c>
      <c r="J45" s="154">
        <v>-1.595893216306</v>
      </c>
      <c r="K45" s="157">
        <v>0.39742922887100002</v>
      </c>
    </row>
    <row r="46" spans="1:11" ht="14.4" customHeight="1" thickBot="1" x14ac:dyDescent="0.35">
      <c r="A46" s="172" t="s">
        <v>151</v>
      </c>
      <c r="B46" s="158">
        <v>4.9406564584124654E-324</v>
      </c>
      <c r="C46" s="158">
        <v>4.9406564584124654E-324</v>
      </c>
      <c r="D46" s="159">
        <v>0</v>
      </c>
      <c r="E46" s="160">
        <v>1</v>
      </c>
      <c r="F46" s="158">
        <v>37.605895092825001</v>
      </c>
      <c r="G46" s="159">
        <v>21.936772137481</v>
      </c>
      <c r="H46" s="161">
        <v>4.9406564584124654E-324</v>
      </c>
      <c r="I46" s="158">
        <v>8.0799099999999999</v>
      </c>
      <c r="J46" s="159">
        <v>-13.856862137481</v>
      </c>
      <c r="K46" s="164">
        <v>0.21485753709700001</v>
      </c>
    </row>
    <row r="47" spans="1:11" ht="14.4" customHeight="1" thickBot="1" x14ac:dyDescent="0.35">
      <c r="A47" s="173" t="s">
        <v>152</v>
      </c>
      <c r="B47" s="153">
        <v>4.9406564584124654E-324</v>
      </c>
      <c r="C47" s="153">
        <v>4.9406564584124654E-324</v>
      </c>
      <c r="D47" s="154">
        <v>0</v>
      </c>
      <c r="E47" s="155">
        <v>1</v>
      </c>
      <c r="F47" s="153">
        <v>4.9406564584124654E-324</v>
      </c>
      <c r="G47" s="154">
        <v>0</v>
      </c>
      <c r="H47" s="156">
        <v>4.9406564584124654E-324</v>
      </c>
      <c r="I47" s="153">
        <v>1.9569099999999999</v>
      </c>
      <c r="J47" s="154">
        <v>1.9569099999999999</v>
      </c>
      <c r="K47" s="163" t="s">
        <v>118</v>
      </c>
    </row>
    <row r="48" spans="1:11" ht="14.4" customHeight="1" thickBot="1" x14ac:dyDescent="0.35">
      <c r="A48" s="173" t="s">
        <v>153</v>
      </c>
      <c r="B48" s="153">
        <v>4.9406564584124654E-324</v>
      </c>
      <c r="C48" s="153">
        <v>4.9406564584124654E-324</v>
      </c>
      <c r="D48" s="154">
        <v>0</v>
      </c>
      <c r="E48" s="155">
        <v>1</v>
      </c>
      <c r="F48" s="153">
        <v>22.330527469452999</v>
      </c>
      <c r="G48" s="154">
        <v>13.026141023847</v>
      </c>
      <c r="H48" s="156">
        <v>4.9406564584124654E-324</v>
      </c>
      <c r="I48" s="153">
        <v>6.1230000000000002</v>
      </c>
      <c r="J48" s="154">
        <v>-6.9031410238469997</v>
      </c>
      <c r="K48" s="157">
        <v>0.27419862824000002</v>
      </c>
    </row>
    <row r="49" spans="1:11" ht="14.4" customHeight="1" thickBot="1" x14ac:dyDescent="0.35">
      <c r="A49" s="172" t="s">
        <v>154</v>
      </c>
      <c r="B49" s="158">
        <v>4.9406564584124654E-324</v>
      </c>
      <c r="C49" s="158">
        <v>4.9406564584124654E-324</v>
      </c>
      <c r="D49" s="159">
        <v>0</v>
      </c>
      <c r="E49" s="160">
        <v>1</v>
      </c>
      <c r="F49" s="158">
        <v>4.9406564584124654E-324</v>
      </c>
      <c r="G49" s="159">
        <v>0</v>
      </c>
      <c r="H49" s="161">
        <v>6.976</v>
      </c>
      <c r="I49" s="158">
        <v>13.481</v>
      </c>
      <c r="J49" s="159">
        <v>13.481</v>
      </c>
      <c r="K49" s="162" t="s">
        <v>118</v>
      </c>
    </row>
    <row r="50" spans="1:11" ht="14.4" customHeight="1" thickBot="1" x14ac:dyDescent="0.35">
      <c r="A50" s="173" t="s">
        <v>155</v>
      </c>
      <c r="B50" s="153">
        <v>4.9406564584124654E-324</v>
      </c>
      <c r="C50" s="153">
        <v>4.9406564584124654E-324</v>
      </c>
      <c r="D50" s="154">
        <v>0</v>
      </c>
      <c r="E50" s="155">
        <v>1</v>
      </c>
      <c r="F50" s="153">
        <v>4.9406564584124654E-324</v>
      </c>
      <c r="G50" s="154">
        <v>0</v>
      </c>
      <c r="H50" s="156">
        <v>6.976</v>
      </c>
      <c r="I50" s="153">
        <v>13.481</v>
      </c>
      <c r="J50" s="154">
        <v>13.481</v>
      </c>
      <c r="K50" s="163" t="s">
        <v>118</v>
      </c>
    </row>
    <row r="51" spans="1:11" ht="14.4" customHeight="1" thickBot="1" x14ac:dyDescent="0.35">
      <c r="A51" s="170" t="s">
        <v>50</v>
      </c>
      <c r="B51" s="153">
        <v>4.9406564584124654E-324</v>
      </c>
      <c r="C51" s="153">
        <v>4.9406564584124654E-324</v>
      </c>
      <c r="D51" s="154">
        <v>0</v>
      </c>
      <c r="E51" s="155">
        <v>1</v>
      </c>
      <c r="F51" s="153">
        <v>1551.0829662528099</v>
      </c>
      <c r="G51" s="154">
        <v>904.79839698080605</v>
      </c>
      <c r="H51" s="156">
        <v>260.16442999999998</v>
      </c>
      <c r="I51" s="153">
        <v>666.03565000000003</v>
      </c>
      <c r="J51" s="154">
        <v>-238.76274698080601</v>
      </c>
      <c r="K51" s="157">
        <v>0.42940040248700001</v>
      </c>
    </row>
    <row r="52" spans="1:11" ht="14.4" customHeight="1" thickBot="1" x14ac:dyDescent="0.35">
      <c r="A52" s="175" t="s">
        <v>156</v>
      </c>
      <c r="B52" s="158">
        <v>4.9406564584124654E-324</v>
      </c>
      <c r="C52" s="158">
        <v>4.9406564584124654E-324</v>
      </c>
      <c r="D52" s="159">
        <v>0</v>
      </c>
      <c r="E52" s="160">
        <v>1</v>
      </c>
      <c r="F52" s="158">
        <v>1148.6666666665999</v>
      </c>
      <c r="G52" s="159">
        <v>670.05555555551905</v>
      </c>
      <c r="H52" s="161">
        <v>192.715</v>
      </c>
      <c r="I52" s="158">
        <v>493.36099999999999</v>
      </c>
      <c r="J52" s="159">
        <v>-176.694555555519</v>
      </c>
      <c r="K52" s="164">
        <v>0.42950754497900001</v>
      </c>
    </row>
    <row r="53" spans="1:11" ht="14.4" customHeight="1" thickBot="1" x14ac:dyDescent="0.35">
      <c r="A53" s="172" t="s">
        <v>157</v>
      </c>
      <c r="B53" s="158">
        <v>4.9406564584124654E-324</v>
      </c>
      <c r="C53" s="158">
        <v>4.9406564584124654E-324</v>
      </c>
      <c r="D53" s="159">
        <v>0</v>
      </c>
      <c r="E53" s="160">
        <v>1</v>
      </c>
      <c r="F53" s="158">
        <v>1148.6666666665999</v>
      </c>
      <c r="G53" s="159">
        <v>670.05555555551905</v>
      </c>
      <c r="H53" s="161">
        <v>192.715</v>
      </c>
      <c r="I53" s="158">
        <v>493.36099999999999</v>
      </c>
      <c r="J53" s="159">
        <v>-176.694555555519</v>
      </c>
      <c r="K53" s="164">
        <v>0.42950754497900001</v>
      </c>
    </row>
    <row r="54" spans="1:11" ht="14.4" customHeight="1" thickBot="1" x14ac:dyDescent="0.35">
      <c r="A54" s="173" t="s">
        <v>158</v>
      </c>
      <c r="B54" s="153">
        <v>4.9406564584124654E-324</v>
      </c>
      <c r="C54" s="153">
        <v>4.9406564584124654E-324</v>
      </c>
      <c r="D54" s="154">
        <v>0</v>
      </c>
      <c r="E54" s="155">
        <v>1</v>
      </c>
      <c r="F54" s="153">
        <v>1148.6666666665999</v>
      </c>
      <c r="G54" s="154">
        <v>670.05555555551905</v>
      </c>
      <c r="H54" s="156">
        <v>192.715</v>
      </c>
      <c r="I54" s="153">
        <v>493.36099999999999</v>
      </c>
      <c r="J54" s="154">
        <v>-176.694555555519</v>
      </c>
      <c r="K54" s="157">
        <v>0.42950754497900001</v>
      </c>
    </row>
    <row r="55" spans="1:11" ht="14.4" customHeight="1" thickBot="1" x14ac:dyDescent="0.35">
      <c r="A55" s="171" t="s">
        <v>159</v>
      </c>
      <c r="B55" s="153">
        <v>4.9406564584124654E-324</v>
      </c>
      <c r="C55" s="153">
        <v>4.9406564584124654E-324</v>
      </c>
      <c r="D55" s="154">
        <v>0</v>
      </c>
      <c r="E55" s="155">
        <v>1</v>
      </c>
      <c r="F55" s="153">
        <v>391.08296625287397</v>
      </c>
      <c r="G55" s="154">
        <v>228.131730314176</v>
      </c>
      <c r="H55" s="156">
        <v>65.522660000000002</v>
      </c>
      <c r="I55" s="153">
        <v>167.74087</v>
      </c>
      <c r="J55" s="154">
        <v>-60.390860314176003</v>
      </c>
      <c r="K55" s="157">
        <v>0.42891377143600001</v>
      </c>
    </row>
    <row r="56" spans="1:11" ht="14.4" customHeight="1" thickBot="1" x14ac:dyDescent="0.35">
      <c r="A56" s="172" t="s">
        <v>160</v>
      </c>
      <c r="B56" s="158">
        <v>4.9406564584124654E-324</v>
      </c>
      <c r="C56" s="158">
        <v>4.9406564584124654E-324</v>
      </c>
      <c r="D56" s="159">
        <v>0</v>
      </c>
      <c r="E56" s="160">
        <v>1</v>
      </c>
      <c r="F56" s="158">
        <v>102.66666587645</v>
      </c>
      <c r="G56" s="159">
        <v>59.888888427928997</v>
      </c>
      <c r="H56" s="161">
        <v>17.343910000000001</v>
      </c>
      <c r="I56" s="158">
        <v>44.400620000000004</v>
      </c>
      <c r="J56" s="159">
        <v>-15.488268427929</v>
      </c>
      <c r="K56" s="164">
        <v>0.43247357475699999</v>
      </c>
    </row>
    <row r="57" spans="1:11" ht="14.4" customHeight="1" thickBot="1" x14ac:dyDescent="0.35">
      <c r="A57" s="173" t="s">
        <v>161</v>
      </c>
      <c r="B57" s="153">
        <v>4.9406564584124654E-324</v>
      </c>
      <c r="C57" s="153">
        <v>4.9406564584124654E-324</v>
      </c>
      <c r="D57" s="154">
        <v>0</v>
      </c>
      <c r="E57" s="155">
        <v>1</v>
      </c>
      <c r="F57" s="153">
        <v>102.66666587645</v>
      </c>
      <c r="G57" s="154">
        <v>59.888888427928997</v>
      </c>
      <c r="H57" s="156">
        <v>17.343910000000001</v>
      </c>
      <c r="I57" s="153">
        <v>44.400620000000004</v>
      </c>
      <c r="J57" s="154">
        <v>-15.488268427929</v>
      </c>
      <c r="K57" s="157">
        <v>0.43247357475699999</v>
      </c>
    </row>
    <row r="58" spans="1:11" ht="14.4" customHeight="1" thickBot="1" x14ac:dyDescent="0.35">
      <c r="A58" s="172" t="s">
        <v>162</v>
      </c>
      <c r="B58" s="158">
        <v>4.9406564584124654E-324</v>
      </c>
      <c r="C58" s="158">
        <v>4.9406564584124654E-324</v>
      </c>
      <c r="D58" s="159">
        <v>0</v>
      </c>
      <c r="E58" s="160">
        <v>1</v>
      </c>
      <c r="F58" s="158">
        <v>288.41630037642398</v>
      </c>
      <c r="G58" s="159">
        <v>168.24284188624699</v>
      </c>
      <c r="H58" s="161">
        <v>48.178750000000001</v>
      </c>
      <c r="I58" s="158">
        <v>123.34025</v>
      </c>
      <c r="J58" s="159">
        <v>-44.902591886247002</v>
      </c>
      <c r="K58" s="164">
        <v>0.42764659916499997</v>
      </c>
    </row>
    <row r="59" spans="1:11" ht="14.4" customHeight="1" thickBot="1" x14ac:dyDescent="0.35">
      <c r="A59" s="173" t="s">
        <v>163</v>
      </c>
      <c r="B59" s="153">
        <v>4.9406564584124654E-324</v>
      </c>
      <c r="C59" s="153">
        <v>4.9406564584124654E-324</v>
      </c>
      <c r="D59" s="154">
        <v>0</v>
      </c>
      <c r="E59" s="155">
        <v>1</v>
      </c>
      <c r="F59" s="153">
        <v>288.41630037642398</v>
      </c>
      <c r="G59" s="154">
        <v>168.24284188624699</v>
      </c>
      <c r="H59" s="156">
        <v>48.178750000000001</v>
      </c>
      <c r="I59" s="153">
        <v>123.34025</v>
      </c>
      <c r="J59" s="154">
        <v>-44.902591886247002</v>
      </c>
      <c r="K59" s="157">
        <v>0.42764659916499997</v>
      </c>
    </row>
    <row r="60" spans="1:11" ht="14.4" customHeight="1" thickBot="1" x14ac:dyDescent="0.35">
      <c r="A60" s="171" t="s">
        <v>164</v>
      </c>
      <c r="B60" s="153">
        <v>4.9406564584124654E-324</v>
      </c>
      <c r="C60" s="153">
        <v>4.9406564584124654E-324</v>
      </c>
      <c r="D60" s="154">
        <v>0</v>
      </c>
      <c r="E60" s="155">
        <v>1</v>
      </c>
      <c r="F60" s="153">
        <v>11.333333333332</v>
      </c>
      <c r="G60" s="154">
        <v>6.6111111111099996</v>
      </c>
      <c r="H60" s="156">
        <v>1.9267700000000001</v>
      </c>
      <c r="I60" s="153">
        <v>4.9337799999999996</v>
      </c>
      <c r="J60" s="154">
        <v>-1.67733111111</v>
      </c>
      <c r="K60" s="157">
        <v>0.43533352941100001</v>
      </c>
    </row>
    <row r="61" spans="1:11" ht="14.4" customHeight="1" thickBot="1" x14ac:dyDescent="0.35">
      <c r="A61" s="172" t="s">
        <v>165</v>
      </c>
      <c r="B61" s="158">
        <v>4.9406564584124654E-324</v>
      </c>
      <c r="C61" s="158">
        <v>4.9406564584124654E-324</v>
      </c>
      <c r="D61" s="159">
        <v>0</v>
      </c>
      <c r="E61" s="160">
        <v>1</v>
      </c>
      <c r="F61" s="158">
        <v>11.333333333332</v>
      </c>
      <c r="G61" s="159">
        <v>6.6111111111099996</v>
      </c>
      <c r="H61" s="161">
        <v>1.9267700000000001</v>
      </c>
      <c r="I61" s="158">
        <v>4.9337799999999996</v>
      </c>
      <c r="J61" s="159">
        <v>-1.67733111111</v>
      </c>
      <c r="K61" s="164">
        <v>0.43533352941100001</v>
      </c>
    </row>
    <row r="62" spans="1:11" ht="14.4" customHeight="1" thickBot="1" x14ac:dyDescent="0.35">
      <c r="A62" s="173" t="s">
        <v>166</v>
      </c>
      <c r="B62" s="153">
        <v>4.9406564584124654E-324</v>
      </c>
      <c r="C62" s="153">
        <v>4.9406564584124654E-324</v>
      </c>
      <c r="D62" s="154">
        <v>0</v>
      </c>
      <c r="E62" s="155">
        <v>1</v>
      </c>
      <c r="F62" s="153">
        <v>11.333333333332</v>
      </c>
      <c r="G62" s="154">
        <v>6.6111111111099996</v>
      </c>
      <c r="H62" s="156">
        <v>1.9267700000000001</v>
      </c>
      <c r="I62" s="153">
        <v>4.9337799999999996</v>
      </c>
      <c r="J62" s="154">
        <v>-1.67733111111</v>
      </c>
      <c r="K62" s="157">
        <v>0.43533352941100001</v>
      </c>
    </row>
    <row r="63" spans="1:11" ht="14.4" customHeight="1" thickBot="1" x14ac:dyDescent="0.35">
      <c r="A63" s="170" t="s">
        <v>167</v>
      </c>
      <c r="B63" s="153">
        <v>4.9406564584124654E-324</v>
      </c>
      <c r="C63" s="153">
        <v>4.9406564584124654E-324</v>
      </c>
      <c r="D63" s="154">
        <v>0</v>
      </c>
      <c r="E63" s="155">
        <v>1</v>
      </c>
      <c r="F63" s="153">
        <v>50.666666666662998</v>
      </c>
      <c r="G63" s="154">
        <v>29.555555555552999</v>
      </c>
      <c r="H63" s="156">
        <v>6.5650000000000004</v>
      </c>
      <c r="I63" s="153">
        <v>19.349</v>
      </c>
      <c r="J63" s="154">
        <v>-10.206555555553001</v>
      </c>
      <c r="K63" s="157">
        <v>0.38188815789399999</v>
      </c>
    </row>
    <row r="64" spans="1:11" ht="14.4" customHeight="1" thickBot="1" x14ac:dyDescent="0.35">
      <c r="A64" s="171" t="s">
        <v>168</v>
      </c>
      <c r="B64" s="153">
        <v>4.9406564584124654E-324</v>
      </c>
      <c r="C64" s="153">
        <v>4.9406564584124654E-324</v>
      </c>
      <c r="D64" s="154">
        <v>0</v>
      </c>
      <c r="E64" s="155">
        <v>1</v>
      </c>
      <c r="F64" s="153">
        <v>50.666666666662998</v>
      </c>
      <c r="G64" s="154">
        <v>29.555555555552999</v>
      </c>
      <c r="H64" s="156">
        <v>6.5650000000000004</v>
      </c>
      <c r="I64" s="153">
        <v>19.349</v>
      </c>
      <c r="J64" s="154">
        <v>-10.206555555553001</v>
      </c>
      <c r="K64" s="157">
        <v>0.38188815789399999</v>
      </c>
    </row>
    <row r="65" spans="1:11" ht="14.4" customHeight="1" thickBot="1" x14ac:dyDescent="0.35">
      <c r="A65" s="172" t="s">
        <v>169</v>
      </c>
      <c r="B65" s="158">
        <v>4.9406564584124654E-324</v>
      </c>
      <c r="C65" s="158">
        <v>4.9406564584124654E-324</v>
      </c>
      <c r="D65" s="159">
        <v>0</v>
      </c>
      <c r="E65" s="160">
        <v>1</v>
      </c>
      <c r="F65" s="158">
        <v>50.666666666662998</v>
      </c>
      <c r="G65" s="159">
        <v>29.555555555552999</v>
      </c>
      <c r="H65" s="161">
        <v>6.5650000000000004</v>
      </c>
      <c r="I65" s="158">
        <v>19.349</v>
      </c>
      <c r="J65" s="159">
        <v>-10.206555555553001</v>
      </c>
      <c r="K65" s="164">
        <v>0.38188815789399999</v>
      </c>
    </row>
    <row r="66" spans="1:11" ht="14.4" customHeight="1" thickBot="1" x14ac:dyDescent="0.35">
      <c r="A66" s="173" t="s">
        <v>170</v>
      </c>
      <c r="B66" s="153">
        <v>4.9406564584124654E-324</v>
      </c>
      <c r="C66" s="153">
        <v>4.9406564584124654E-324</v>
      </c>
      <c r="D66" s="154">
        <v>0</v>
      </c>
      <c r="E66" s="155">
        <v>1</v>
      </c>
      <c r="F66" s="153">
        <v>7.9999999999989999</v>
      </c>
      <c r="G66" s="154">
        <v>4.6666666666659999</v>
      </c>
      <c r="H66" s="156">
        <v>1.2150000000000001</v>
      </c>
      <c r="I66" s="153">
        <v>3.2989999999999999</v>
      </c>
      <c r="J66" s="154">
        <v>-1.367666666666</v>
      </c>
      <c r="K66" s="157">
        <v>0.41237499999999999</v>
      </c>
    </row>
    <row r="67" spans="1:11" ht="14.4" customHeight="1" thickBot="1" x14ac:dyDescent="0.35">
      <c r="A67" s="173" t="s">
        <v>171</v>
      </c>
      <c r="B67" s="153">
        <v>4.9406564584124654E-324</v>
      </c>
      <c r="C67" s="153">
        <v>4.9406564584124654E-324</v>
      </c>
      <c r="D67" s="154">
        <v>0</v>
      </c>
      <c r="E67" s="155">
        <v>1</v>
      </c>
      <c r="F67" s="153">
        <v>42.666666666664</v>
      </c>
      <c r="G67" s="154">
        <v>24.888888888886999</v>
      </c>
      <c r="H67" s="156">
        <v>5.35</v>
      </c>
      <c r="I67" s="153">
        <v>16.05</v>
      </c>
      <c r="J67" s="154">
        <v>-8.8388888888870003</v>
      </c>
      <c r="K67" s="157">
        <v>0.37617187499999999</v>
      </c>
    </row>
    <row r="68" spans="1:11" ht="14.4" customHeight="1" thickBot="1" x14ac:dyDescent="0.35">
      <c r="A68" s="169" t="s">
        <v>172</v>
      </c>
      <c r="B68" s="153">
        <v>4.9406564584124654E-324</v>
      </c>
      <c r="C68" s="153">
        <v>4.9406564584124654E-324</v>
      </c>
      <c r="D68" s="154">
        <v>0</v>
      </c>
      <c r="E68" s="155">
        <v>1</v>
      </c>
      <c r="F68" s="153">
        <v>4.3665987256929997</v>
      </c>
      <c r="G68" s="154">
        <v>2.547182589987</v>
      </c>
      <c r="H68" s="156">
        <v>6.3E-2</v>
      </c>
      <c r="I68" s="153">
        <v>1.4001999999999999</v>
      </c>
      <c r="J68" s="154">
        <v>-1.1469825899870001</v>
      </c>
      <c r="K68" s="157">
        <v>0.32066147772199999</v>
      </c>
    </row>
    <row r="69" spans="1:11" ht="14.4" customHeight="1" thickBot="1" x14ac:dyDescent="0.35">
      <c r="A69" s="170" t="s">
        <v>173</v>
      </c>
      <c r="B69" s="153">
        <v>4.9406564584124654E-324</v>
      </c>
      <c r="C69" s="153">
        <v>4.9406564584124654E-324</v>
      </c>
      <c r="D69" s="154">
        <v>0</v>
      </c>
      <c r="E69" s="155">
        <v>1</v>
      </c>
      <c r="F69" s="153">
        <v>4.3665987256929997</v>
      </c>
      <c r="G69" s="154">
        <v>2.547182589987</v>
      </c>
      <c r="H69" s="156">
        <v>6.3E-2</v>
      </c>
      <c r="I69" s="153">
        <v>1.4001999999999999</v>
      </c>
      <c r="J69" s="154">
        <v>-1.1469825899870001</v>
      </c>
      <c r="K69" s="157">
        <v>0.32066147772199999</v>
      </c>
    </row>
    <row r="70" spans="1:11" ht="14.4" customHeight="1" thickBot="1" x14ac:dyDescent="0.35">
      <c r="A70" s="171" t="s">
        <v>174</v>
      </c>
      <c r="B70" s="153">
        <v>4.9406564584124654E-324</v>
      </c>
      <c r="C70" s="153">
        <v>4.9406564584124654E-324</v>
      </c>
      <c r="D70" s="154">
        <v>0</v>
      </c>
      <c r="E70" s="155">
        <v>1</v>
      </c>
      <c r="F70" s="153">
        <v>4.3665987256929997</v>
      </c>
      <c r="G70" s="154">
        <v>2.547182589987</v>
      </c>
      <c r="H70" s="156">
        <v>4.9406564584124654E-324</v>
      </c>
      <c r="I70" s="153">
        <v>1.1972</v>
      </c>
      <c r="J70" s="154">
        <v>-1.3499825899869999</v>
      </c>
      <c r="K70" s="157">
        <v>0.27417220477699999</v>
      </c>
    </row>
    <row r="71" spans="1:11" ht="14.4" customHeight="1" thickBot="1" x14ac:dyDescent="0.35">
      <c r="A71" s="172" t="s">
        <v>175</v>
      </c>
      <c r="B71" s="158">
        <v>4.9406564584124654E-324</v>
      </c>
      <c r="C71" s="158">
        <v>4.9406564584124654E-324</v>
      </c>
      <c r="D71" s="159">
        <v>0</v>
      </c>
      <c r="E71" s="160">
        <v>1</v>
      </c>
      <c r="F71" s="158">
        <v>4.3665987256929997</v>
      </c>
      <c r="G71" s="159">
        <v>2.547182589987</v>
      </c>
      <c r="H71" s="161">
        <v>4.9406564584124654E-324</v>
      </c>
      <c r="I71" s="158">
        <v>1.1972</v>
      </c>
      <c r="J71" s="159">
        <v>-1.3499825899869999</v>
      </c>
      <c r="K71" s="164">
        <v>0.27417220477699999</v>
      </c>
    </row>
    <row r="72" spans="1:11" ht="14.4" customHeight="1" thickBot="1" x14ac:dyDescent="0.35">
      <c r="A72" s="173" t="s">
        <v>176</v>
      </c>
      <c r="B72" s="153">
        <v>4.9406564584124654E-324</v>
      </c>
      <c r="C72" s="153">
        <v>4.9406564584124654E-324</v>
      </c>
      <c r="D72" s="154">
        <v>0</v>
      </c>
      <c r="E72" s="155">
        <v>1</v>
      </c>
      <c r="F72" s="153">
        <v>4.9406564584124654E-324</v>
      </c>
      <c r="G72" s="154">
        <v>0</v>
      </c>
      <c r="H72" s="156">
        <v>4.9406564584124654E-324</v>
      </c>
      <c r="I72" s="153">
        <v>1.1972</v>
      </c>
      <c r="J72" s="154">
        <v>1.1972</v>
      </c>
      <c r="K72" s="163" t="s">
        <v>118</v>
      </c>
    </row>
    <row r="73" spans="1:11" ht="14.4" customHeight="1" thickBot="1" x14ac:dyDescent="0.35">
      <c r="A73" s="175" t="s">
        <v>177</v>
      </c>
      <c r="B73" s="158">
        <v>4.9406564584124654E-324</v>
      </c>
      <c r="C73" s="158">
        <v>4.9406564584124654E-324</v>
      </c>
      <c r="D73" s="159">
        <v>0</v>
      </c>
      <c r="E73" s="160">
        <v>1</v>
      </c>
      <c r="F73" s="158">
        <v>4.9406564584124654E-324</v>
      </c>
      <c r="G73" s="159">
        <v>0</v>
      </c>
      <c r="H73" s="161">
        <v>6.3E-2</v>
      </c>
      <c r="I73" s="158">
        <v>0.20300000000000001</v>
      </c>
      <c r="J73" s="159">
        <v>0.20300000000000001</v>
      </c>
      <c r="K73" s="162" t="s">
        <v>118</v>
      </c>
    </row>
    <row r="74" spans="1:11" ht="14.4" customHeight="1" thickBot="1" x14ac:dyDescent="0.35">
      <c r="A74" s="172" t="s">
        <v>178</v>
      </c>
      <c r="B74" s="158">
        <v>4.9406564584124654E-324</v>
      </c>
      <c r="C74" s="158">
        <v>4.9406564584124654E-324</v>
      </c>
      <c r="D74" s="159">
        <v>0</v>
      </c>
      <c r="E74" s="160">
        <v>1</v>
      </c>
      <c r="F74" s="158">
        <v>4.9406564584124654E-324</v>
      </c>
      <c r="G74" s="159">
        <v>0</v>
      </c>
      <c r="H74" s="161">
        <v>6.3E-2</v>
      </c>
      <c r="I74" s="158">
        <v>0.20300000000000001</v>
      </c>
      <c r="J74" s="159">
        <v>0.20300000000000001</v>
      </c>
      <c r="K74" s="162" t="s">
        <v>118</v>
      </c>
    </row>
    <row r="75" spans="1:11" ht="14.4" customHeight="1" thickBot="1" x14ac:dyDescent="0.35">
      <c r="A75" s="173" t="s">
        <v>179</v>
      </c>
      <c r="B75" s="153">
        <v>4.9406564584124654E-324</v>
      </c>
      <c r="C75" s="153">
        <v>4.9406564584124654E-324</v>
      </c>
      <c r="D75" s="154">
        <v>0</v>
      </c>
      <c r="E75" s="155">
        <v>1</v>
      </c>
      <c r="F75" s="153">
        <v>4.9406564584124654E-324</v>
      </c>
      <c r="G75" s="154">
        <v>0</v>
      </c>
      <c r="H75" s="156">
        <v>6.3E-2</v>
      </c>
      <c r="I75" s="153">
        <v>0.20300000000000001</v>
      </c>
      <c r="J75" s="154">
        <v>0.20300000000000001</v>
      </c>
      <c r="K75" s="163" t="s">
        <v>118</v>
      </c>
    </row>
    <row r="76" spans="1:11" ht="14.4" customHeight="1" thickBot="1" x14ac:dyDescent="0.35">
      <c r="A76" s="169" t="s">
        <v>180</v>
      </c>
      <c r="B76" s="153">
        <v>4.9406564584124654E-324</v>
      </c>
      <c r="C76" s="153">
        <v>4.9406564584124654E-324</v>
      </c>
      <c r="D76" s="154">
        <v>0</v>
      </c>
      <c r="E76" s="155">
        <v>1</v>
      </c>
      <c r="F76" s="153">
        <v>127.66666666666499</v>
      </c>
      <c r="G76" s="154">
        <v>74.472222222221006</v>
      </c>
      <c r="H76" s="156">
        <v>38.691659999999999</v>
      </c>
      <c r="I76" s="153">
        <v>127.26824999999999</v>
      </c>
      <c r="J76" s="154">
        <v>52.796027777778001</v>
      </c>
      <c r="K76" s="157">
        <v>0.99687924281899998</v>
      </c>
    </row>
    <row r="77" spans="1:11" ht="14.4" customHeight="1" thickBot="1" x14ac:dyDescent="0.35">
      <c r="A77" s="174" t="s">
        <v>181</v>
      </c>
      <c r="B77" s="158">
        <v>4.9406564584124654E-324</v>
      </c>
      <c r="C77" s="158">
        <v>4.9406564584124654E-324</v>
      </c>
      <c r="D77" s="159">
        <v>0</v>
      </c>
      <c r="E77" s="160">
        <v>1</v>
      </c>
      <c r="F77" s="158">
        <v>127.66666666666499</v>
      </c>
      <c r="G77" s="159">
        <v>74.472222222221006</v>
      </c>
      <c r="H77" s="161">
        <v>38.691659999999999</v>
      </c>
      <c r="I77" s="158">
        <v>127.26824999999999</v>
      </c>
      <c r="J77" s="159">
        <v>52.796027777778001</v>
      </c>
      <c r="K77" s="164">
        <v>0.99687924281899998</v>
      </c>
    </row>
    <row r="78" spans="1:11" ht="14.4" customHeight="1" thickBot="1" x14ac:dyDescent="0.35">
      <c r="A78" s="175" t="s">
        <v>56</v>
      </c>
      <c r="B78" s="158">
        <v>4.9406564584124654E-324</v>
      </c>
      <c r="C78" s="158">
        <v>4.9406564584124654E-324</v>
      </c>
      <c r="D78" s="159">
        <v>0</v>
      </c>
      <c r="E78" s="160">
        <v>1</v>
      </c>
      <c r="F78" s="158">
        <v>127.66666666666499</v>
      </c>
      <c r="G78" s="159">
        <v>74.472222222221006</v>
      </c>
      <c r="H78" s="161">
        <v>38.691659999999999</v>
      </c>
      <c r="I78" s="158">
        <v>127.26824999999999</v>
      </c>
      <c r="J78" s="159">
        <v>52.796027777778001</v>
      </c>
      <c r="K78" s="164">
        <v>0.99687924281899998</v>
      </c>
    </row>
    <row r="79" spans="1:11" ht="14.4" customHeight="1" thickBot="1" x14ac:dyDescent="0.35">
      <c r="A79" s="172" t="s">
        <v>182</v>
      </c>
      <c r="B79" s="158">
        <v>4.9406564584124654E-324</v>
      </c>
      <c r="C79" s="158">
        <v>4.9406564584124654E-324</v>
      </c>
      <c r="D79" s="159">
        <v>0</v>
      </c>
      <c r="E79" s="160">
        <v>1</v>
      </c>
      <c r="F79" s="158">
        <v>5.333333333333</v>
      </c>
      <c r="G79" s="159">
        <v>3.1111111111110001</v>
      </c>
      <c r="H79" s="161">
        <v>0.62539999999999996</v>
      </c>
      <c r="I79" s="158">
        <v>1.5762</v>
      </c>
      <c r="J79" s="159">
        <v>-1.5349111111110001</v>
      </c>
      <c r="K79" s="164">
        <v>0.29553750000000001</v>
      </c>
    </row>
    <row r="80" spans="1:11" ht="14.4" customHeight="1" thickBot="1" x14ac:dyDescent="0.35">
      <c r="A80" s="173" t="s">
        <v>183</v>
      </c>
      <c r="B80" s="153">
        <v>4.9406564584124654E-324</v>
      </c>
      <c r="C80" s="153">
        <v>4.9406564584124654E-324</v>
      </c>
      <c r="D80" s="154">
        <v>0</v>
      </c>
      <c r="E80" s="155">
        <v>1</v>
      </c>
      <c r="F80" s="153">
        <v>5.333333333333</v>
      </c>
      <c r="G80" s="154">
        <v>3.1111111111110001</v>
      </c>
      <c r="H80" s="156">
        <v>0.62539999999999996</v>
      </c>
      <c r="I80" s="153">
        <v>1.5762</v>
      </c>
      <c r="J80" s="154">
        <v>-1.5349111111110001</v>
      </c>
      <c r="K80" s="157">
        <v>0.29553750000000001</v>
      </c>
    </row>
    <row r="81" spans="1:11" ht="14.4" customHeight="1" thickBot="1" x14ac:dyDescent="0.35">
      <c r="A81" s="172" t="s">
        <v>184</v>
      </c>
      <c r="B81" s="158">
        <v>4.9406564584124654E-324</v>
      </c>
      <c r="C81" s="158">
        <v>4.9406564584124654E-324</v>
      </c>
      <c r="D81" s="159">
        <v>0</v>
      </c>
      <c r="E81" s="160">
        <v>1</v>
      </c>
      <c r="F81" s="158">
        <v>119.33333333333201</v>
      </c>
      <c r="G81" s="159">
        <v>69.611111111110006</v>
      </c>
      <c r="H81" s="161">
        <v>7.6578099999999996</v>
      </c>
      <c r="I81" s="158">
        <v>52.639690000000002</v>
      </c>
      <c r="J81" s="159">
        <v>-16.971421111110001</v>
      </c>
      <c r="K81" s="164">
        <v>0.44111472067000002</v>
      </c>
    </row>
    <row r="82" spans="1:11" ht="14.4" customHeight="1" thickBot="1" x14ac:dyDescent="0.35">
      <c r="A82" s="173" t="s">
        <v>185</v>
      </c>
      <c r="B82" s="153">
        <v>4.9406564584124654E-324</v>
      </c>
      <c r="C82" s="153">
        <v>4.9406564584124654E-324</v>
      </c>
      <c r="D82" s="154">
        <v>0</v>
      </c>
      <c r="E82" s="155">
        <v>1</v>
      </c>
      <c r="F82" s="153">
        <v>119.33333333333201</v>
      </c>
      <c r="G82" s="154">
        <v>69.611111111110006</v>
      </c>
      <c r="H82" s="156">
        <v>7.6578099999999996</v>
      </c>
      <c r="I82" s="153">
        <v>52.639690000000002</v>
      </c>
      <c r="J82" s="154">
        <v>-16.971421111110001</v>
      </c>
      <c r="K82" s="157">
        <v>0.44111472067000002</v>
      </c>
    </row>
    <row r="83" spans="1:11" ht="14.4" customHeight="1" thickBot="1" x14ac:dyDescent="0.35">
      <c r="A83" s="172" t="s">
        <v>186</v>
      </c>
      <c r="B83" s="158">
        <v>4.9406564584124654E-324</v>
      </c>
      <c r="C83" s="158">
        <v>4.9406564584124654E-324</v>
      </c>
      <c r="D83" s="159">
        <v>0</v>
      </c>
      <c r="E83" s="160">
        <v>1</v>
      </c>
      <c r="F83" s="158">
        <v>4.9406564584124654E-324</v>
      </c>
      <c r="G83" s="159">
        <v>0</v>
      </c>
      <c r="H83" s="161">
        <v>30.408449999999998</v>
      </c>
      <c r="I83" s="158">
        <v>73.052359999999993</v>
      </c>
      <c r="J83" s="159">
        <v>73.052359999999993</v>
      </c>
      <c r="K83" s="162" t="s">
        <v>118</v>
      </c>
    </row>
    <row r="84" spans="1:11" ht="14.4" customHeight="1" thickBot="1" x14ac:dyDescent="0.35">
      <c r="A84" s="173" t="s">
        <v>187</v>
      </c>
      <c r="B84" s="153">
        <v>4.9406564584124654E-324</v>
      </c>
      <c r="C84" s="153">
        <v>4.9406564584124654E-324</v>
      </c>
      <c r="D84" s="154">
        <v>0</v>
      </c>
      <c r="E84" s="155">
        <v>1</v>
      </c>
      <c r="F84" s="153">
        <v>4.9406564584124654E-324</v>
      </c>
      <c r="G84" s="154">
        <v>0</v>
      </c>
      <c r="H84" s="156">
        <v>30.408449999999998</v>
      </c>
      <c r="I84" s="153">
        <v>73.052359999999993</v>
      </c>
      <c r="J84" s="154">
        <v>73.052359999999993</v>
      </c>
      <c r="K84" s="163" t="s">
        <v>118</v>
      </c>
    </row>
    <row r="85" spans="1:11" ht="14.4" customHeight="1" thickBot="1" x14ac:dyDescent="0.35">
      <c r="A85" s="176"/>
      <c r="B85" s="153">
        <v>4.9406564584124654E-324</v>
      </c>
      <c r="C85" s="153">
        <v>4.9406564584124654E-324</v>
      </c>
      <c r="D85" s="154">
        <v>0</v>
      </c>
      <c r="E85" s="155">
        <v>1</v>
      </c>
      <c r="F85" s="153">
        <v>-5.0024855597010003</v>
      </c>
      <c r="G85" s="154">
        <v>-2.9181165764919998</v>
      </c>
      <c r="H85" s="156">
        <v>-328.91476999999998</v>
      </c>
      <c r="I85" s="153">
        <v>-927.78697</v>
      </c>
      <c r="J85" s="154">
        <v>-924.86885342350695</v>
      </c>
      <c r="K85" s="157">
        <v>185.46519703603801</v>
      </c>
    </row>
    <row r="86" spans="1:11" ht="14.4" customHeight="1" thickBot="1" x14ac:dyDescent="0.35">
      <c r="A86" s="177" t="s">
        <v>75</v>
      </c>
      <c r="B86" s="165">
        <v>-4.9406564584124654E-324</v>
      </c>
      <c r="C86" s="165">
        <v>-4.9406564584124654E-324</v>
      </c>
      <c r="D86" s="166">
        <v>0</v>
      </c>
      <c r="E86" s="167">
        <v>-1</v>
      </c>
      <c r="F86" s="165">
        <v>-1994.5524855597</v>
      </c>
      <c r="G86" s="166">
        <v>-1163.4889499098299</v>
      </c>
      <c r="H86" s="165">
        <v>-328.91476999999998</v>
      </c>
      <c r="I86" s="165">
        <v>-927.78697</v>
      </c>
      <c r="J86" s="166">
        <v>235.70197990982601</v>
      </c>
      <c r="K86" s="168">
        <v>185.46519703603801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45" t="s">
        <v>104</v>
      </c>
      <c r="B1" s="146"/>
      <c r="C1" s="146"/>
      <c r="D1" s="146"/>
      <c r="E1" s="146"/>
      <c r="F1" s="146"/>
      <c r="G1" s="120"/>
    </row>
    <row r="2" spans="1:8" ht="14.4" customHeight="1" thickBot="1" x14ac:dyDescent="0.35">
      <c r="A2" s="152" t="s">
        <v>111</v>
      </c>
      <c r="B2" s="83"/>
      <c r="C2" s="83"/>
      <c r="D2" s="83"/>
      <c r="E2" s="83"/>
      <c r="F2" s="83"/>
    </row>
    <row r="3" spans="1:8" ht="14.4" customHeight="1" thickBot="1" x14ac:dyDescent="0.35">
      <c r="A3" s="91" t="s">
        <v>0</v>
      </c>
      <c r="B3" s="92" t="s">
        <v>1</v>
      </c>
      <c r="C3" s="106" t="s">
        <v>2</v>
      </c>
      <c r="D3" s="107" t="s">
        <v>3</v>
      </c>
      <c r="E3" s="107" t="s">
        <v>4</v>
      </c>
      <c r="F3" s="107" t="s">
        <v>5</v>
      </c>
      <c r="G3" s="108" t="s">
        <v>109</v>
      </c>
    </row>
    <row r="4" spans="1:8" ht="14.4" customHeight="1" x14ac:dyDescent="0.3">
      <c r="A4" s="178" t="s">
        <v>188</v>
      </c>
      <c r="B4" s="179" t="s">
        <v>189</v>
      </c>
      <c r="C4" s="180" t="s">
        <v>190</v>
      </c>
      <c r="D4" s="180" t="s">
        <v>189</v>
      </c>
      <c r="E4" s="180" t="s">
        <v>189</v>
      </c>
      <c r="F4" s="181" t="s">
        <v>189</v>
      </c>
      <c r="G4" s="180" t="s">
        <v>189</v>
      </c>
      <c r="H4" s="180" t="s">
        <v>76</v>
      </c>
    </row>
    <row r="5" spans="1:8" ht="14.4" customHeight="1" x14ac:dyDescent="0.3">
      <c r="A5" s="178" t="s">
        <v>188</v>
      </c>
      <c r="B5" s="179" t="s">
        <v>191</v>
      </c>
      <c r="C5" s="180" t="s">
        <v>192</v>
      </c>
      <c r="D5" s="180">
        <v>0</v>
      </c>
      <c r="E5" s="180">
        <v>346.54745580847469</v>
      </c>
      <c r="F5" s="181" t="e">
        <v>#DIV/0!</v>
      </c>
      <c r="G5" s="180">
        <v>346.54745580847469</v>
      </c>
      <c r="H5" s="180" t="s">
        <v>2</v>
      </c>
    </row>
    <row r="6" spans="1:8" ht="14.4" customHeight="1" x14ac:dyDescent="0.3">
      <c r="A6" s="178" t="s">
        <v>188</v>
      </c>
      <c r="B6" s="179" t="s">
        <v>6</v>
      </c>
      <c r="C6" s="180" t="s">
        <v>190</v>
      </c>
      <c r="D6" s="180">
        <v>0</v>
      </c>
      <c r="E6" s="180">
        <v>346.54745580847469</v>
      </c>
      <c r="F6" s="181" t="e">
        <v>#DIV/0!</v>
      </c>
      <c r="G6" s="180">
        <v>346.54745580847469</v>
      </c>
      <c r="H6" s="180" t="s">
        <v>193</v>
      </c>
    </row>
    <row r="8" spans="1:8" ht="14.4" customHeight="1" x14ac:dyDescent="0.3">
      <c r="A8" s="178" t="s">
        <v>188</v>
      </c>
      <c r="B8" s="179" t="s">
        <v>189</v>
      </c>
      <c r="C8" s="180" t="s">
        <v>190</v>
      </c>
      <c r="D8" s="180" t="s">
        <v>189</v>
      </c>
      <c r="E8" s="180" t="s">
        <v>189</v>
      </c>
      <c r="F8" s="181" t="s">
        <v>189</v>
      </c>
      <c r="G8" s="180" t="s">
        <v>189</v>
      </c>
      <c r="H8" s="180" t="s">
        <v>76</v>
      </c>
    </row>
    <row r="9" spans="1:8" ht="14.4" customHeight="1" x14ac:dyDescent="0.3">
      <c r="A9" s="178" t="s">
        <v>194</v>
      </c>
      <c r="B9" s="179" t="s">
        <v>191</v>
      </c>
      <c r="C9" s="180" t="s">
        <v>192</v>
      </c>
      <c r="D9" s="180">
        <v>0</v>
      </c>
      <c r="E9" s="180">
        <v>346.54745580847469</v>
      </c>
      <c r="F9" s="181" t="e">
        <v>#DIV/0!</v>
      </c>
      <c r="G9" s="180">
        <v>346.54745580847469</v>
      </c>
      <c r="H9" s="180" t="s">
        <v>2</v>
      </c>
    </row>
    <row r="10" spans="1:8" ht="14.4" customHeight="1" x14ac:dyDescent="0.3">
      <c r="A10" s="178" t="s">
        <v>194</v>
      </c>
      <c r="B10" s="179" t="s">
        <v>6</v>
      </c>
      <c r="C10" s="180" t="s">
        <v>190</v>
      </c>
      <c r="D10" s="180">
        <v>0</v>
      </c>
      <c r="E10" s="180">
        <v>346.54745580847469</v>
      </c>
      <c r="F10" s="181" t="e">
        <v>#DIV/0!</v>
      </c>
      <c r="G10" s="180">
        <v>346.54745580847469</v>
      </c>
      <c r="H10" s="180" t="s">
        <v>195</v>
      </c>
    </row>
    <row r="11" spans="1:8" ht="14.4" customHeight="1" x14ac:dyDescent="0.3">
      <c r="A11" s="178" t="s">
        <v>189</v>
      </c>
      <c r="B11" s="179" t="s">
        <v>189</v>
      </c>
      <c r="C11" s="180" t="s">
        <v>189</v>
      </c>
      <c r="D11" s="180" t="s">
        <v>189</v>
      </c>
      <c r="E11" s="180" t="s">
        <v>189</v>
      </c>
      <c r="F11" s="181" t="s">
        <v>189</v>
      </c>
      <c r="G11" s="180" t="s">
        <v>189</v>
      </c>
      <c r="H11" s="180" t="s">
        <v>196</v>
      </c>
    </row>
    <row r="12" spans="1:8" ht="14.4" customHeight="1" x14ac:dyDescent="0.3">
      <c r="A12" s="178" t="s">
        <v>188</v>
      </c>
      <c r="B12" s="179" t="s">
        <v>6</v>
      </c>
      <c r="C12" s="180" t="s">
        <v>190</v>
      </c>
      <c r="D12" s="180">
        <v>0</v>
      </c>
      <c r="E12" s="180">
        <v>346.54745580847469</v>
      </c>
      <c r="F12" s="181" t="e">
        <v>#DIV/0!</v>
      </c>
      <c r="G12" s="180">
        <v>346.54745580847469</v>
      </c>
      <c r="H12" s="180" t="s">
        <v>193</v>
      </c>
    </row>
  </sheetData>
  <autoFilter ref="A3:G3"/>
  <mergeCells count="1">
    <mergeCell ref="A1:G1"/>
  </mergeCells>
  <conditionalFormatting sqref="F7 F13:F65536">
    <cfRule type="cellIs" dxfId="33" priority="15" stopIfTrue="1" operator="greaterThan">
      <formula>1</formula>
    </cfRule>
  </conditionalFormatting>
  <conditionalFormatting sqref="F4:F6">
    <cfRule type="cellIs" dxfId="32" priority="10" operator="greaterThan">
      <formula>1</formula>
    </cfRule>
  </conditionalFormatting>
  <conditionalFormatting sqref="B4:B6">
    <cfRule type="expression" dxfId="31" priority="14">
      <formula>AND(LEFT(H4,6)&lt;&gt;"mezera",H4&lt;&gt;"")</formula>
    </cfRule>
  </conditionalFormatting>
  <conditionalFormatting sqref="A4:A6">
    <cfRule type="expression" dxfId="30" priority="11">
      <formula>AND(H4&lt;&gt;"",H4&lt;&gt;"mezeraKL")</formula>
    </cfRule>
  </conditionalFormatting>
  <conditionalFormatting sqref="B4:G6">
    <cfRule type="expression" dxfId="29" priority="12">
      <formula>$H4="SumaNS"</formula>
    </cfRule>
    <cfRule type="expression" dxfId="28" priority="13">
      <formula>OR($H4="KL",$H4="SumaKL")</formula>
    </cfRule>
  </conditionalFormatting>
  <conditionalFormatting sqref="A4:G6">
    <cfRule type="expression" dxfId="27" priority="9">
      <formula>$H4&lt;&gt;""</formula>
    </cfRule>
  </conditionalFormatting>
  <conditionalFormatting sqref="G4:G6">
    <cfRule type="cellIs" dxfId="26" priority="8" operator="greaterThan">
      <formula>0</formula>
    </cfRule>
  </conditionalFormatting>
  <conditionalFormatting sqref="F8:F12">
    <cfRule type="cellIs" dxfId="25" priority="3" operator="greaterThan">
      <formula>1</formula>
    </cfRule>
  </conditionalFormatting>
  <conditionalFormatting sqref="B8:B12">
    <cfRule type="expression" dxfId="24" priority="7">
      <formula>AND(LEFT(H8,6)&lt;&gt;"mezera",H8&lt;&gt;"")</formula>
    </cfRule>
  </conditionalFormatting>
  <conditionalFormatting sqref="A8:A12">
    <cfRule type="expression" dxfId="23" priority="4">
      <formula>AND(H8&lt;&gt;"",H8&lt;&gt;"mezeraKL")</formula>
    </cfRule>
  </conditionalFormatting>
  <conditionalFormatting sqref="B8:G12">
    <cfRule type="expression" dxfId="22" priority="5">
      <formula>$H8="SumaNS"</formula>
    </cfRule>
    <cfRule type="expression" dxfId="21" priority="6">
      <formula>OR($H8="KL",$H8="SumaKL")</formula>
    </cfRule>
  </conditionalFormatting>
  <conditionalFormatting sqref="A8:G12">
    <cfRule type="expression" dxfId="20" priority="2">
      <formula>$H8&lt;&gt;""</formula>
    </cfRule>
  </conditionalFormatting>
  <conditionalFormatting sqref="G8:G12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x14ac:dyDescent="0.3"/>
  <cols>
    <col min="1" max="1" width="6.6640625" style="60" hidden="1" customWidth="1"/>
    <col min="2" max="2" width="28.33203125" style="60" hidden="1" customWidth="1"/>
    <col min="3" max="3" width="5.33203125" style="80" bestFit="1" customWidth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/>
    <col min="9" max="9" width="8.5546875" style="80" hidden="1" customWidth="1"/>
    <col min="10" max="10" width="25.77734375" style="80" customWidth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151" t="s">
        <v>103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ht="14.4" customHeight="1" thickBot="1" x14ac:dyDescent="0.35">
      <c r="A2" s="152" t="s">
        <v>111</v>
      </c>
      <c r="B2" s="78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0"/>
      <c r="N2" s="110"/>
    </row>
    <row r="3" spans="1:14" ht="14.4" customHeight="1" thickBot="1" x14ac:dyDescent="0.35">
      <c r="A3" s="78"/>
      <c r="B3" s="78"/>
      <c r="C3" s="147"/>
      <c r="D3" s="148"/>
      <c r="E3" s="148"/>
      <c r="F3" s="148"/>
      <c r="G3" s="148"/>
      <c r="H3" s="148"/>
      <c r="I3" s="148"/>
      <c r="J3" s="149" t="s">
        <v>98</v>
      </c>
      <c r="K3" s="150"/>
      <c r="L3" s="111">
        <f>IF(M3&lt;&gt;0,N3/M3,0)</f>
        <v>69.309491161694936</v>
      </c>
      <c r="M3" s="111">
        <f>SUBTOTAL(9,M5:M1048576)</f>
        <v>5</v>
      </c>
      <c r="N3" s="112">
        <f>SUBTOTAL(9,N5:N1048576)</f>
        <v>346.54745580847469</v>
      </c>
    </row>
    <row r="4" spans="1:14" s="79" customFormat="1" ht="14.4" customHeight="1" thickBot="1" x14ac:dyDescent="0.35">
      <c r="A4" s="182" t="s">
        <v>7</v>
      </c>
      <c r="B4" s="183" t="s">
        <v>8</v>
      </c>
      <c r="C4" s="183" t="s">
        <v>0</v>
      </c>
      <c r="D4" s="183" t="s">
        <v>9</v>
      </c>
      <c r="E4" s="183" t="s">
        <v>10</v>
      </c>
      <c r="F4" s="183" t="s">
        <v>2</v>
      </c>
      <c r="G4" s="183" t="s">
        <v>11</v>
      </c>
      <c r="H4" s="183" t="s">
        <v>12</v>
      </c>
      <c r="I4" s="183" t="s">
        <v>13</v>
      </c>
      <c r="J4" s="184" t="s">
        <v>14</v>
      </c>
      <c r="K4" s="184" t="s">
        <v>15</v>
      </c>
      <c r="L4" s="185" t="s">
        <v>110</v>
      </c>
      <c r="M4" s="185" t="s">
        <v>16</v>
      </c>
      <c r="N4" s="186" t="s">
        <v>17</v>
      </c>
    </row>
    <row r="5" spans="1:14" ht="14.4" customHeight="1" thickBot="1" x14ac:dyDescent="0.35">
      <c r="A5" s="187" t="s">
        <v>188</v>
      </c>
      <c r="B5" s="188" t="s">
        <v>190</v>
      </c>
      <c r="C5" s="189" t="s">
        <v>194</v>
      </c>
      <c r="D5" s="190" t="s">
        <v>190</v>
      </c>
      <c r="E5" s="189" t="s">
        <v>191</v>
      </c>
      <c r="F5" s="190" t="s">
        <v>192</v>
      </c>
      <c r="G5" s="189" t="s">
        <v>197</v>
      </c>
      <c r="H5" s="189">
        <v>900321</v>
      </c>
      <c r="I5" s="189">
        <v>0</v>
      </c>
      <c r="J5" s="189" t="s">
        <v>198</v>
      </c>
      <c r="K5" s="189"/>
      <c r="L5" s="191">
        <v>69.309699063824098</v>
      </c>
      <c r="M5" s="191">
        <v>5</v>
      </c>
      <c r="N5" s="192">
        <v>346.54745580847469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45" t="s">
        <v>105</v>
      </c>
      <c r="B1" s="146"/>
      <c r="C1" s="146"/>
      <c r="D1" s="146"/>
      <c r="E1" s="146"/>
      <c r="F1" s="146"/>
      <c r="G1" s="120"/>
    </row>
    <row r="2" spans="1:8" ht="14.4" customHeight="1" thickBot="1" x14ac:dyDescent="0.35">
      <c r="A2" s="152" t="s">
        <v>111</v>
      </c>
      <c r="B2" s="83"/>
      <c r="C2" s="83"/>
      <c r="D2" s="83"/>
      <c r="E2" s="83"/>
      <c r="F2" s="83"/>
    </row>
    <row r="3" spans="1:8" ht="14.4" customHeight="1" thickBot="1" x14ac:dyDescent="0.35">
      <c r="A3" s="91" t="s">
        <v>0</v>
      </c>
      <c r="B3" s="92" t="s">
        <v>1</v>
      </c>
      <c r="C3" s="106" t="s">
        <v>2</v>
      </c>
      <c r="D3" s="107" t="s">
        <v>3</v>
      </c>
      <c r="E3" s="107" t="s">
        <v>4</v>
      </c>
      <c r="F3" s="107" t="s">
        <v>5</v>
      </c>
      <c r="G3" s="108" t="s">
        <v>109</v>
      </c>
    </row>
    <row r="4" spans="1:8" ht="14.4" customHeight="1" x14ac:dyDescent="0.3">
      <c r="A4" s="178" t="s">
        <v>188</v>
      </c>
      <c r="B4" s="179" t="s">
        <v>189</v>
      </c>
      <c r="C4" s="180" t="s">
        <v>190</v>
      </c>
      <c r="D4" s="180" t="s">
        <v>189</v>
      </c>
      <c r="E4" s="180" t="s">
        <v>189</v>
      </c>
      <c r="F4" s="181" t="s">
        <v>189</v>
      </c>
      <c r="G4" s="180" t="s">
        <v>189</v>
      </c>
      <c r="H4" s="180" t="s">
        <v>76</v>
      </c>
    </row>
    <row r="5" spans="1:8" ht="14.4" customHeight="1" x14ac:dyDescent="0.3">
      <c r="A5" s="178" t="s">
        <v>188</v>
      </c>
      <c r="B5" s="179" t="s">
        <v>199</v>
      </c>
      <c r="C5" s="180" t="s">
        <v>200</v>
      </c>
      <c r="D5" s="180">
        <v>0</v>
      </c>
      <c r="E5" s="180">
        <v>2663</v>
      </c>
      <c r="F5" s="181" t="s">
        <v>189</v>
      </c>
      <c r="G5" s="180">
        <v>2663</v>
      </c>
      <c r="H5" s="180" t="s">
        <v>2</v>
      </c>
    </row>
    <row r="6" spans="1:8" ht="14.4" customHeight="1" x14ac:dyDescent="0.3">
      <c r="A6" s="178" t="s">
        <v>188</v>
      </c>
      <c r="B6" s="179" t="s">
        <v>6</v>
      </c>
      <c r="C6" s="180" t="s">
        <v>190</v>
      </c>
      <c r="D6" s="180">
        <v>0</v>
      </c>
      <c r="E6" s="180">
        <v>2663</v>
      </c>
      <c r="F6" s="181" t="s">
        <v>189</v>
      </c>
      <c r="G6" s="180">
        <v>2663</v>
      </c>
      <c r="H6" s="180" t="s">
        <v>193</v>
      </c>
    </row>
    <row r="8" spans="1:8" ht="14.4" customHeight="1" x14ac:dyDescent="0.3">
      <c r="A8" s="178" t="s">
        <v>188</v>
      </c>
      <c r="B8" s="179" t="s">
        <v>189</v>
      </c>
      <c r="C8" s="180" t="s">
        <v>190</v>
      </c>
      <c r="D8" s="180" t="s">
        <v>189</v>
      </c>
      <c r="E8" s="180" t="s">
        <v>189</v>
      </c>
      <c r="F8" s="181" t="s">
        <v>189</v>
      </c>
      <c r="G8" s="180" t="s">
        <v>189</v>
      </c>
      <c r="H8" s="180" t="s">
        <v>76</v>
      </c>
    </row>
    <row r="9" spans="1:8" ht="14.4" customHeight="1" x14ac:dyDescent="0.3">
      <c r="A9" s="178" t="s">
        <v>194</v>
      </c>
      <c r="B9" s="179" t="s">
        <v>199</v>
      </c>
      <c r="C9" s="180" t="s">
        <v>200</v>
      </c>
      <c r="D9" s="180">
        <v>0</v>
      </c>
      <c r="E9" s="180">
        <v>2663</v>
      </c>
      <c r="F9" s="181" t="s">
        <v>189</v>
      </c>
      <c r="G9" s="180">
        <v>2663</v>
      </c>
      <c r="H9" s="180" t="s">
        <v>2</v>
      </c>
    </row>
    <row r="10" spans="1:8" ht="14.4" customHeight="1" x14ac:dyDescent="0.3">
      <c r="A10" s="178" t="s">
        <v>194</v>
      </c>
      <c r="B10" s="179" t="s">
        <v>6</v>
      </c>
      <c r="C10" s="180" t="s">
        <v>190</v>
      </c>
      <c r="D10" s="180">
        <v>0</v>
      </c>
      <c r="E10" s="180">
        <v>2663</v>
      </c>
      <c r="F10" s="181" t="s">
        <v>189</v>
      </c>
      <c r="G10" s="180">
        <v>2663</v>
      </c>
      <c r="H10" s="180" t="s">
        <v>195</v>
      </c>
    </row>
    <row r="11" spans="1:8" ht="14.4" customHeight="1" x14ac:dyDescent="0.3">
      <c r="A11" s="178" t="s">
        <v>189</v>
      </c>
      <c r="B11" s="179" t="s">
        <v>189</v>
      </c>
      <c r="C11" s="180" t="s">
        <v>189</v>
      </c>
      <c r="D11" s="180" t="s">
        <v>189</v>
      </c>
      <c r="E11" s="180" t="s">
        <v>189</v>
      </c>
      <c r="F11" s="181" t="s">
        <v>189</v>
      </c>
      <c r="G11" s="180" t="s">
        <v>189</v>
      </c>
      <c r="H11" s="180" t="s">
        <v>196</v>
      </c>
    </row>
    <row r="12" spans="1:8" ht="14.4" customHeight="1" x14ac:dyDescent="0.3">
      <c r="A12" s="178" t="s">
        <v>188</v>
      </c>
      <c r="B12" s="179" t="s">
        <v>6</v>
      </c>
      <c r="C12" s="180" t="s">
        <v>190</v>
      </c>
      <c r="D12" s="180">
        <v>0</v>
      </c>
      <c r="E12" s="180">
        <v>2663</v>
      </c>
      <c r="F12" s="181" t="s">
        <v>189</v>
      </c>
      <c r="G12" s="180">
        <v>2663</v>
      </c>
      <c r="H12" s="180" t="s">
        <v>193</v>
      </c>
    </row>
  </sheetData>
  <autoFilter ref="A3:G3"/>
  <mergeCells count="1">
    <mergeCell ref="A1:G1"/>
  </mergeCells>
  <conditionalFormatting sqref="F7 F13:F65536">
    <cfRule type="cellIs" dxfId="18" priority="19" stopIfTrue="1" operator="greaterThan">
      <formula>1</formula>
    </cfRule>
  </conditionalFormatting>
  <conditionalFormatting sqref="G4:G6">
    <cfRule type="cellIs" dxfId="17" priority="12" operator="greaterThan">
      <formula>0</formula>
    </cfRule>
  </conditionalFormatting>
  <conditionalFormatting sqref="F4:F6">
    <cfRule type="cellIs" dxfId="16" priority="14" operator="greaterThan">
      <formula>1</formula>
    </cfRule>
  </conditionalFormatting>
  <conditionalFormatting sqref="B4:B6">
    <cfRule type="expression" dxfId="15" priority="18">
      <formula>AND(LEFT(H4,6)&lt;&gt;"mezera",H4&lt;&gt;"")</formula>
    </cfRule>
  </conditionalFormatting>
  <conditionalFormatting sqref="A4:A6">
    <cfRule type="expression" dxfId="14" priority="15">
      <formula>AND(H4&lt;&gt;"",H4&lt;&gt;"mezeraKL")</formula>
    </cfRule>
  </conditionalFormatting>
  <conditionalFormatting sqref="B4:G6">
    <cfRule type="expression" dxfId="13" priority="16">
      <formula>$H4="SumaNS"</formula>
    </cfRule>
    <cfRule type="expression" dxfId="12" priority="17">
      <formula>OR($H4="KL",$H4="SumaKL")</formula>
    </cfRule>
  </conditionalFormatting>
  <conditionalFormatting sqref="A4:G6">
    <cfRule type="expression" dxfId="11" priority="13">
      <formula>$H4&lt;&gt;""</formula>
    </cfRule>
  </conditionalFormatting>
  <conditionalFormatting sqref="F4:F6">
    <cfRule type="cellIs" dxfId="10" priority="9" operator="greaterThan">
      <formula>1</formula>
    </cfRule>
  </conditionalFormatting>
  <conditionalFormatting sqref="F4:F6">
    <cfRule type="expression" dxfId="9" priority="10">
      <formula>$H4="SumaNS"</formula>
    </cfRule>
    <cfRule type="expression" dxfId="8" priority="11">
      <formula>OR($H4="KL",$H4="SumaKL")</formula>
    </cfRule>
  </conditionalFormatting>
  <conditionalFormatting sqref="F4:F6">
    <cfRule type="expression" dxfId="7" priority="8">
      <formula>$H4&lt;&gt;""</formula>
    </cfRule>
  </conditionalFormatting>
  <conditionalFormatting sqref="G8:G12">
    <cfRule type="cellIs" dxfId="6" priority="1" operator="greaterThan">
      <formula>0</formula>
    </cfRule>
  </conditionalFormatting>
  <conditionalFormatting sqref="F8:F12">
    <cfRule type="cellIs" dxfId="5" priority="3" operator="greaterThan">
      <formula>1</formula>
    </cfRule>
  </conditionalFormatting>
  <conditionalFormatting sqref="B8:B12">
    <cfRule type="expression" dxfId="4" priority="7">
      <formula>AND(LEFT(H8,6)&lt;&gt;"mezera",H8&lt;&gt;"")</formula>
    </cfRule>
  </conditionalFormatting>
  <conditionalFormatting sqref="A8:A12">
    <cfRule type="expression" dxfId="3" priority="4">
      <formula>AND(H8&lt;&gt;"",H8&lt;&gt;"mezeraKL")</formula>
    </cfRule>
  </conditionalFormatting>
  <conditionalFormatting sqref="B8:G12">
    <cfRule type="expression" dxfId="2" priority="5">
      <formula>$H8="SumaNS"</formula>
    </cfRule>
    <cfRule type="expression" dxfId="1" priority="6">
      <formula>OR($H8="KL",$H8="SumaKL")</formula>
    </cfRule>
  </conditionalFormatting>
  <conditionalFormatting sqref="A8:G12">
    <cfRule type="expression" dxfId="0" priority="2">
      <formula>$H8&lt;&gt;""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x14ac:dyDescent="0.3"/>
  <cols>
    <col min="1" max="1" width="6.6640625" style="60" hidden="1" customWidth="1"/>
    <col min="2" max="2" width="28.33203125" style="60" hidden="1" customWidth="1"/>
    <col min="3" max="3" width="5.33203125" style="80" bestFit="1" customWidth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/>
    <col min="8" max="8" width="25.77734375" style="80" customWidth="1"/>
    <col min="9" max="9" width="7.77734375" style="84" customWidth="1"/>
    <col min="10" max="10" width="8.88671875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151" t="s">
        <v>106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4.4" customHeight="1" thickBot="1" x14ac:dyDescent="0.35">
      <c r="A2" s="152" t="s">
        <v>111</v>
      </c>
      <c r="B2" s="78"/>
      <c r="C2" s="109"/>
      <c r="D2" s="109"/>
      <c r="E2" s="109"/>
      <c r="F2" s="109"/>
      <c r="G2" s="109"/>
      <c r="H2" s="109"/>
      <c r="I2" s="110"/>
      <c r="J2" s="110"/>
      <c r="K2" s="110"/>
    </row>
    <row r="3" spans="1:11" ht="14.4" customHeight="1" thickBot="1" x14ac:dyDescent="0.35">
      <c r="A3" s="78"/>
      <c r="B3" s="78"/>
      <c r="C3" s="147"/>
      <c r="D3" s="148"/>
      <c r="E3" s="148"/>
      <c r="F3" s="148"/>
      <c r="G3" s="148"/>
      <c r="H3" s="113" t="s">
        <v>98</v>
      </c>
      <c r="I3" s="111">
        <f>IF(J3&lt;&gt;0,K3/J3,0)</f>
        <v>1.3314999999999999</v>
      </c>
      <c r="J3" s="111">
        <f>SUBTOTAL(9,J5:J1048576)</f>
        <v>2000</v>
      </c>
      <c r="K3" s="112">
        <f>SUBTOTAL(9,K5:K1048576)</f>
        <v>2663</v>
      </c>
    </row>
    <row r="4" spans="1:11" s="79" customFormat="1" ht="14.4" customHeight="1" thickBot="1" x14ac:dyDescent="0.35">
      <c r="A4" s="182" t="s">
        <v>7</v>
      </c>
      <c r="B4" s="183" t="s">
        <v>8</v>
      </c>
      <c r="C4" s="183" t="s">
        <v>0</v>
      </c>
      <c r="D4" s="183" t="s">
        <v>9</v>
      </c>
      <c r="E4" s="183" t="s">
        <v>10</v>
      </c>
      <c r="F4" s="183" t="s">
        <v>2</v>
      </c>
      <c r="G4" s="183" t="s">
        <v>77</v>
      </c>
      <c r="H4" s="184" t="s">
        <v>14</v>
      </c>
      <c r="I4" s="185" t="s">
        <v>110</v>
      </c>
      <c r="J4" s="185" t="s">
        <v>16</v>
      </c>
      <c r="K4" s="186" t="s">
        <v>17</v>
      </c>
    </row>
    <row r="5" spans="1:11" ht="14.4" customHeight="1" thickBot="1" x14ac:dyDescent="0.35">
      <c r="A5" s="187" t="s">
        <v>188</v>
      </c>
      <c r="B5" s="188" t="s">
        <v>190</v>
      </c>
      <c r="C5" s="189" t="s">
        <v>194</v>
      </c>
      <c r="D5" s="190" t="s">
        <v>190</v>
      </c>
      <c r="E5" s="189" t="s">
        <v>199</v>
      </c>
      <c r="F5" s="190" t="s">
        <v>200</v>
      </c>
      <c r="G5" s="189" t="s">
        <v>201</v>
      </c>
      <c r="H5" s="189" t="s">
        <v>202</v>
      </c>
      <c r="I5" s="191">
        <v>1.33</v>
      </c>
      <c r="J5" s="191">
        <v>2000</v>
      </c>
      <c r="K5" s="192">
        <v>2663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Obsah</vt:lpstr>
      <vt:lpstr>HI</vt:lpstr>
      <vt:lpstr>Man Tab</vt:lpstr>
      <vt:lpstr>HV</vt:lpstr>
      <vt:lpstr>Léky Žádanky</vt:lpstr>
      <vt:lpstr>LŽ Detail</vt:lpstr>
      <vt:lpstr>Materiál Žádanky</vt:lpstr>
      <vt:lpstr>MŽ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2013-09-05T07:28:04Z</cp:lastPrinted>
  <dcterms:created xsi:type="dcterms:W3CDTF">2013-04-17T20:15:29Z</dcterms:created>
  <dcterms:modified xsi:type="dcterms:W3CDTF">2013-08-31T13:29:13Z</dcterms:modified>
</cp:coreProperties>
</file>