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I15" i="431"/>
  <c r="M11" i="431"/>
  <c r="O13" i="431"/>
  <c r="Q11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13" i="431"/>
  <c r="D10" i="431"/>
  <c r="D14" i="431"/>
  <c r="E11" i="431"/>
  <c r="E15" i="431"/>
  <c r="F12" i="431"/>
  <c r="G9" i="431"/>
  <c r="G13" i="431"/>
  <c r="H10" i="431"/>
  <c r="H14" i="431"/>
  <c r="I11" i="431"/>
  <c r="J12" i="431"/>
  <c r="K9" i="431"/>
  <c r="K13" i="431"/>
  <c r="L10" i="431"/>
  <c r="L14" i="431"/>
  <c r="M15" i="431"/>
  <c r="N12" i="431"/>
  <c r="O9" i="431"/>
  <c r="P10" i="431"/>
  <c r="P14" i="431"/>
  <c r="Q15" i="431"/>
  <c r="O8" i="431"/>
  <c r="J8" i="431"/>
  <c r="G8" i="431"/>
  <c r="P8" i="431"/>
  <c r="E8" i="431"/>
  <c r="K8" i="431"/>
  <c r="D8" i="431"/>
  <c r="F8" i="431"/>
  <c r="M8" i="431"/>
  <c r="N8" i="431"/>
  <c r="Q8" i="431"/>
  <c r="C8" i="431"/>
  <c r="L8" i="431"/>
  <c r="I8" i="431"/>
  <c r="H8" i="431"/>
  <c r="S15" i="431" l="1"/>
  <c r="R15" i="431"/>
  <c r="S14" i="431"/>
  <c r="R14" i="431"/>
  <c r="S10" i="431"/>
  <c r="R10" i="431"/>
  <c r="R13" i="431"/>
  <c r="S13" i="431"/>
  <c r="S9" i="431"/>
  <c r="R9" i="431"/>
  <c r="S12" i="431"/>
  <c r="R12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<sst xmlns="http://schemas.openxmlformats.org/spreadsheetml/2006/main" count="651" uniqueCount="338">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</sst>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5" t="s">
        <v>58</v>
      </c>
      <c r="B1" s="255"/>
    </row>
    <row r="2" spans="1:3" ht="14.4" customHeight="1" thickBot="1" x14ac:dyDescent="0.35">
      <c r="A2" s="170" t="s">
        <v>185</v>
      </c>
      <c r="B2" s="41"/>
    </row>
    <row r="3" spans="1:3" ht="14.4" customHeight="1" thickBot="1" x14ac:dyDescent="0.35">
      <c r="A3" s="251" t="s">
        <v>73</v>
      </c>
      <c r="B3" s="252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187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3" t="s">
        <v>59</v>
      </c>
      <c r="B9" s="252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" customHeight="1" x14ac:dyDescent="0.3">
      <c r="A13" s="110" t="str">
        <f t="shared" si="2"/>
        <v>MŽ Detail</v>
      </c>
      <c r="B13" s="63" t="s">
        <v>325</v>
      </c>
      <c r="C13" s="42" t="s">
        <v>65</v>
      </c>
    </row>
    <row r="14" spans="1:3" ht="14.4" customHeight="1" thickBot="1" x14ac:dyDescent="0.35">
      <c r="A14" s="112" t="str">
        <f t="shared" si="2"/>
        <v>Osobní náklady</v>
      </c>
      <c r="B14" s="63" t="s">
        <v>56</v>
      </c>
      <c r="C14" s="42" t="s">
        <v>66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5" t="s">
        <v>67</v>
      </c>
      <c r="B1" s="255"/>
      <c r="C1" s="256"/>
      <c r="D1" s="256"/>
      <c r="E1" s="256"/>
    </row>
    <row r="2" spans="1:5" ht="14.4" customHeight="1" thickBot="1" x14ac:dyDescent="0.35">
      <c r="A2" s="170" t="s">
        <v>185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1263.9210621023178</v>
      </c>
      <c r="D4" s="123">
        <f ca="1">IF(ISERROR(VLOOKUP("Náklady celkem",INDIRECT("HI!$A:$G"),5,0)),0,VLOOKUP("Náklady celkem",INDIRECT("HI!$A:$G"),5,0))</f>
        <v>1302.4212199999997</v>
      </c>
      <c r="E4" s="124">
        <f ca="1">IF(C4=0,0,D4/C4)</f>
        <v>1.0304608879874535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1.6666666259765626</v>
      </c>
      <c r="D7" s="131">
        <f>IF(ISERROR(HI!E5),"",HI!E5)</f>
        <v>0</v>
      </c>
      <c r="E7" s="128">
        <f t="shared" ref="E7:E12" si="0">IF(C7=0,0,D7/C7)</f>
        <v>0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77</v>
      </c>
      <c r="B9" s="130"/>
      <c r="C9" s="131"/>
      <c r="D9" s="131"/>
      <c r="E9" s="128"/>
    </row>
    <row r="10" spans="1:5" ht="14.4" customHeight="1" x14ac:dyDescent="0.3">
      <c r="A10" s="132" t="s">
        <v>78</v>
      </c>
      <c r="B10" s="130"/>
      <c r="C10" s="131"/>
      <c r="D10" s="131"/>
      <c r="E10" s="128"/>
    </row>
    <row r="11" spans="1:5" ht="14.4" customHeight="1" x14ac:dyDescent="0.3">
      <c r="A11" s="133" t="s">
        <v>82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22.093720222473145</v>
      </c>
      <c r="D12" s="131">
        <f>IF(ISERROR(HI!E6),"",HI!E6)</f>
        <v>17.631</v>
      </c>
      <c r="E12" s="128">
        <f t="shared" si="0"/>
        <v>0.7980095621047204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1084.779498413086</v>
      </c>
      <c r="D13" s="127">
        <f ca="1">IF(ISERROR(VLOOKUP("Osobní náklady (Kč) *",INDIRECT("HI!$A:$G"),5,0)),0,VLOOKUP("Osobní náklady (Kč) *",INDIRECT("HI!$A:$G"),5,0))</f>
        <v>1052.9054100000001</v>
      </c>
      <c r="E13" s="128">
        <f ca="1">IF(C13=0,0,D13/C13)</f>
        <v>0.97061698855876766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79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" customHeight="1" thickBot="1" x14ac:dyDescent="0.35">
      <c r="A2" s="170" t="s">
        <v>185</v>
      </c>
      <c r="B2" s="77"/>
      <c r="C2" s="77"/>
      <c r="D2" s="77"/>
      <c r="E2" s="77"/>
      <c r="F2" s="77"/>
    </row>
    <row r="3" spans="1:10" ht="14.4" customHeight="1" x14ac:dyDescent="0.3">
      <c r="A3" s="257"/>
      <c r="B3" s="73">
        <v>2015</v>
      </c>
      <c r="C3" s="40">
        <v>2017</v>
      </c>
      <c r="D3" s="7"/>
      <c r="E3" s="261">
        <v>2018</v>
      </c>
      <c r="F3" s="262"/>
      <c r="G3" s="262"/>
      <c r="H3" s="263"/>
      <c r="I3" s="264">
        <v>2017</v>
      </c>
      <c r="J3" s="265"/>
    </row>
    <row r="4" spans="1:10" ht="14.4" customHeight="1" thickBot="1" x14ac:dyDescent="0.3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" customHeight="1" x14ac:dyDescent="0.3">
      <c r="A5" s="78" t="str">
        <f>HYPERLINK("#'Léky Žádanky'!A1","Léky (Kč)")</f>
        <v>Léky (Kč)</v>
      </c>
      <c r="B5" s="27">
        <v>0.15182999999999999</v>
      </c>
      <c r="C5" s="29">
        <v>0.41960000000000003</v>
      </c>
      <c r="D5" s="8"/>
      <c r="E5" s="83">
        <v>0</v>
      </c>
      <c r="F5" s="28">
        <v>1.6666666259765626</v>
      </c>
      <c r="G5" s="82">
        <f>E5-F5</f>
        <v>-1.6666666259765626</v>
      </c>
      <c r="H5" s="88">
        <f>IF(F5&lt;0.00000001,"",E5/F5)</f>
        <v>0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25.18196</v>
      </c>
      <c r="C6" s="31">
        <v>27.040980000000001</v>
      </c>
      <c r="D6" s="8"/>
      <c r="E6" s="84">
        <v>17.631</v>
      </c>
      <c r="F6" s="30">
        <v>22.093720222473145</v>
      </c>
      <c r="G6" s="85">
        <f>E6-F6</f>
        <v>-4.4627202224731448</v>
      </c>
      <c r="H6" s="89">
        <f>IF(F6&lt;0.00000001,"",E6/F6)</f>
        <v>0.7980095621047204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910.69259999999997</v>
      </c>
      <c r="C7" s="31">
        <v>1025.7784799999999</v>
      </c>
      <c r="D7" s="8"/>
      <c r="E7" s="84">
        <v>1052.9054100000001</v>
      </c>
      <c r="F7" s="30">
        <v>1084.779498413086</v>
      </c>
      <c r="G7" s="85">
        <f>E7-F7</f>
        <v>-31.874088413085929</v>
      </c>
      <c r="H7" s="89">
        <f>IF(F7&lt;0.00000001,"",E7/F7)</f>
        <v>0.97061698855876766</v>
      </c>
    </row>
    <row r="8" spans="1:10" ht="14.4" customHeight="1" thickBot="1" x14ac:dyDescent="0.35">
      <c r="A8" s="1" t="s">
        <v>53</v>
      </c>
      <c r="B8" s="11">
        <v>167.50328000000016</v>
      </c>
      <c r="C8" s="33">
        <v>177.66110999999995</v>
      </c>
      <c r="D8" s="8"/>
      <c r="E8" s="86">
        <v>231.88480999999965</v>
      </c>
      <c r="F8" s="32">
        <v>155.3811768407821</v>
      </c>
      <c r="G8" s="87">
        <f>E8-F8</f>
        <v>76.503633159217543</v>
      </c>
      <c r="H8" s="90">
        <f>IF(F8&lt;0.00000001,"",E8/F8)</f>
        <v>1.4923610099671869</v>
      </c>
    </row>
    <row r="9" spans="1:10" ht="14.4" customHeight="1" thickBot="1" x14ac:dyDescent="0.35">
      <c r="A9" s="2" t="s">
        <v>54</v>
      </c>
      <c r="B9" s="3">
        <v>1103.5296700000001</v>
      </c>
      <c r="C9" s="35">
        <v>1230.9001699999999</v>
      </c>
      <c r="D9" s="8"/>
      <c r="E9" s="3">
        <v>1302.4212199999997</v>
      </c>
      <c r="F9" s="34">
        <v>1263.9210621023178</v>
      </c>
      <c r="G9" s="34">
        <f>E9-F9</f>
        <v>38.500157897681902</v>
      </c>
      <c r="H9" s="91">
        <f>IF(F9&lt;0.00000001,"",E9/F9)</f>
        <v>1.0304608879874535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128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163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" customHeight="1" thickBot="1" x14ac:dyDescent="0.3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" customHeight="1" x14ac:dyDescent="0.3">
      <c r="A4" s="59"/>
      <c r="B4" s="20">
        <v>2018</v>
      </c>
      <c r="C4" s="104" t="s">
        <v>10</v>
      </c>
      <c r="D4" s="197" t="s">
        <v>164</v>
      </c>
      <c r="E4" s="197" t="s">
        <v>165</v>
      </c>
      <c r="F4" s="197" t="s">
        <v>166</v>
      </c>
      <c r="G4" s="197" t="s">
        <v>167</v>
      </c>
      <c r="H4" s="197" t="s">
        <v>168</v>
      </c>
      <c r="I4" s="197" t="s">
        <v>169</v>
      </c>
      <c r="J4" s="197" t="s">
        <v>170</v>
      </c>
      <c r="K4" s="197" t="s">
        <v>171</v>
      </c>
      <c r="L4" s="197" t="s">
        <v>172</v>
      </c>
      <c r="M4" s="197" t="s">
        <v>173</v>
      </c>
      <c r="N4" s="197" t="s">
        <v>174</v>
      </c>
      <c r="O4" s="197" t="s">
        <v>175</v>
      </c>
      <c r="P4" s="270" t="s">
        <v>2</v>
      </c>
      <c r="Q4" s="271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" customHeight="1" x14ac:dyDescent="0.3">
      <c r="A7" s="15" t="s">
        <v>15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>
        <v>0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" customHeight="1" x14ac:dyDescent="0.3">
      <c r="A9" s="15" t="s">
        <v>17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5.7169999999999996</v>
      </c>
      <c r="G9" s="47">
        <v>5.1719999999999997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17.631</v>
      </c>
      <c r="Q9" s="68">
        <v>0.79800956205399998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" customHeight="1" x14ac:dyDescent="0.3">
      <c r="A11" s="15" t="s">
        <v>19</v>
      </c>
      <c r="B11" s="46">
        <v>210.14785353612501</v>
      </c>
      <c r="C11" s="47">
        <v>17.512321128010001</v>
      </c>
      <c r="D11" s="47">
        <v>41.685000000000002</v>
      </c>
      <c r="E11" s="47">
        <v>7.4875499999999997</v>
      </c>
      <c r="F11" s="47">
        <v>11.796379999999999</v>
      </c>
      <c r="G11" s="47">
        <v>28.729939999999999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89.698869999999999</v>
      </c>
      <c r="Q11" s="68">
        <v>1.280510866382</v>
      </c>
    </row>
    <row r="12" spans="1:17" ht="14.4" customHeight="1" x14ac:dyDescent="0.3">
      <c r="A12" s="15" t="s">
        <v>20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21</v>
      </c>
      <c r="B13" s="46">
        <v>1.84200596167</v>
      </c>
      <c r="C13" s="47">
        <v>0.153500496805</v>
      </c>
      <c r="D13" s="47">
        <v>1.9033500000000001</v>
      </c>
      <c r="E13" s="47">
        <v>0.31222</v>
      </c>
      <c r="F13" s="47">
        <v>0.54208000000000001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2.7576499999999999</v>
      </c>
      <c r="Q13" s="68">
        <v>4.4912721088560001</v>
      </c>
    </row>
    <row r="14" spans="1:17" ht="14.4" customHeight="1" x14ac:dyDescent="0.3">
      <c r="A14" s="15" t="s">
        <v>22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3.7789999999999999</v>
      </c>
      <c r="G14" s="47">
        <v>3.758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15.355</v>
      </c>
      <c r="Q14" s="68">
        <v>0.98133581642500001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" customHeight="1" x14ac:dyDescent="0.3">
      <c r="A17" s="15" t="s">
        <v>25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0.98699999999999999</v>
      </c>
      <c r="G18" s="47">
        <v>8.3699999999999992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10.189</v>
      </c>
      <c r="Q18" s="68" t="s">
        <v>186</v>
      </c>
    </row>
    <row r="19" spans="1:17" ht="14.4" customHeight="1" x14ac:dyDescent="0.3">
      <c r="A19" s="15" t="s">
        <v>27</v>
      </c>
      <c r="B19" s="46">
        <v>93.247166514699003</v>
      </c>
      <c r="C19" s="47">
        <v>7.7705972095579998</v>
      </c>
      <c r="D19" s="47">
        <v>9.4400899999999996</v>
      </c>
      <c r="E19" s="47">
        <v>69.000929999999997</v>
      </c>
      <c r="F19" s="47">
        <v>3.2923399999999998</v>
      </c>
      <c r="G19" s="47">
        <v>5.38293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87.116290000000006</v>
      </c>
      <c r="Q19" s="68">
        <v>2.8027540113909999</v>
      </c>
    </row>
    <row r="20" spans="1:17" ht="14.4" customHeight="1" x14ac:dyDescent="0.3">
      <c r="A20" s="15" t="s">
        <v>28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284.64914000000101</v>
      </c>
      <c r="G20" s="47">
        <v>286.08564000000098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1052.9054100000001</v>
      </c>
      <c r="Q20" s="68">
        <v>0.97061696521700003</v>
      </c>
    </row>
    <row r="21" spans="1:17" ht="14.4" customHeight="1" x14ac:dyDescent="0.3">
      <c r="A21" s="16" t="s">
        <v>29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5.8369999999999997</v>
      </c>
      <c r="G21" s="47">
        <v>5.8369999999999997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23.347999999999999</v>
      </c>
      <c r="Q21" s="68">
        <v>0.91838479003600004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" customHeight="1" x14ac:dyDescent="0.3">
      <c r="A24" s="16" t="s">
        <v>32</v>
      </c>
      <c r="B24" s="46">
        <v>0</v>
      </c>
      <c r="C24" s="47">
        <v>0</v>
      </c>
      <c r="D24" s="47">
        <v>0.22</v>
      </c>
      <c r="E24" s="47">
        <v>0.69999999999899998</v>
      </c>
      <c r="F24" s="47">
        <v>1.1000000000000001</v>
      </c>
      <c r="G24" s="47">
        <v>1.4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3.42</v>
      </c>
      <c r="Q24" s="68"/>
    </row>
    <row r="25" spans="1:17" ht="14.4" customHeight="1" x14ac:dyDescent="0.3">
      <c r="A25" s="17" t="s">
        <v>33</v>
      </c>
      <c r="B25" s="49">
        <v>3791.7632620714699</v>
      </c>
      <c r="C25" s="50">
        <v>315.980271839289</v>
      </c>
      <c r="D25" s="50">
        <v>301.32402999999999</v>
      </c>
      <c r="E25" s="50">
        <v>338.66174000000001</v>
      </c>
      <c r="F25" s="50">
        <v>317.69994000000099</v>
      </c>
      <c r="G25" s="50">
        <v>344.73551000000202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1302.4212199999999</v>
      </c>
      <c r="Q25" s="69">
        <v>1.0304608673969999</v>
      </c>
    </row>
    <row r="26" spans="1:17" ht="14.4" customHeight="1" x14ac:dyDescent="0.3">
      <c r="A26" s="15" t="s">
        <v>34</v>
      </c>
      <c r="B26" s="46">
        <v>532.98033998515405</v>
      </c>
      <c r="C26" s="47">
        <v>44.415028332096</v>
      </c>
      <c r="D26" s="47">
        <v>40.744970000000002</v>
      </c>
      <c r="E26" s="47">
        <v>35.564360000000001</v>
      </c>
      <c r="F26" s="47">
        <v>44.892159999999997</v>
      </c>
      <c r="G26" s="47">
        <v>43.146250000000002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164.34773999999999</v>
      </c>
      <c r="Q26" s="68">
        <v>0.92506830554700004</v>
      </c>
    </row>
    <row r="27" spans="1:17" ht="14.4" customHeight="1" x14ac:dyDescent="0.3">
      <c r="A27" s="18" t="s">
        <v>35</v>
      </c>
      <c r="B27" s="49">
        <v>4324.7436020566201</v>
      </c>
      <c r="C27" s="50">
        <v>360.39530017138497</v>
      </c>
      <c r="D27" s="50">
        <v>342.06900000000002</v>
      </c>
      <c r="E27" s="50">
        <v>374.22609999999997</v>
      </c>
      <c r="F27" s="50">
        <v>362.59210000000098</v>
      </c>
      <c r="G27" s="50">
        <v>387.88176000000198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1466.7689600000001</v>
      </c>
      <c r="Q27" s="69">
        <v>1.0174723139440001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184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182</v>
      </c>
      <c r="K4" s="280" t="s">
        <v>183</v>
      </c>
    </row>
    <row r="5" spans="1:11" ht="42" thickBot="1" x14ac:dyDescent="0.35">
      <c r="A5" s="60"/>
      <c r="B5" s="24" t="s">
        <v>176</v>
      </c>
      <c r="C5" s="25" t="s">
        <v>177</v>
      </c>
      <c r="D5" s="26" t="s">
        <v>178</v>
      </c>
      <c r="E5" s="26" t="s">
        <v>179</v>
      </c>
      <c r="F5" s="278"/>
      <c r="G5" s="278"/>
      <c r="H5" s="25" t="s">
        <v>181</v>
      </c>
      <c r="I5" s="278"/>
      <c r="J5" s="278"/>
      <c r="K5" s="281"/>
    </row>
    <row r="6" spans="1:11" ht="14.4" customHeight="1" thickBot="1" x14ac:dyDescent="0.35">
      <c r="A6" s="355" t="s">
        <v>188</v>
      </c>
      <c r="B6" s="337">
        <v>3486.3086026082101</v>
      </c>
      <c r="C6" s="337">
        <v>3960.2467999999999</v>
      </c>
      <c r="D6" s="338">
        <v>473.93819739179003</v>
      </c>
      <c r="E6" s="339">
        <v>1.1359426979689999</v>
      </c>
      <c r="F6" s="337">
        <v>3791.7632620714699</v>
      </c>
      <c r="G6" s="338">
        <v>1263.9210873571601</v>
      </c>
      <c r="H6" s="340">
        <v>344.73551000000202</v>
      </c>
      <c r="I6" s="337">
        <v>1302.4212199999999</v>
      </c>
      <c r="J6" s="338">
        <v>38.500132642845998</v>
      </c>
      <c r="K6" s="341">
        <v>0.34348695579900002</v>
      </c>
    </row>
    <row r="7" spans="1:11" ht="14.4" customHeight="1" thickBot="1" x14ac:dyDescent="0.35">
      <c r="A7" s="356" t="s">
        <v>189</v>
      </c>
      <c r="B7" s="337">
        <v>332.23187640116601</v>
      </c>
      <c r="C7" s="337">
        <v>316.08566000000002</v>
      </c>
      <c r="D7" s="338">
        <v>-16.146216401166001</v>
      </c>
      <c r="E7" s="339">
        <v>0.95140076089000003</v>
      </c>
      <c r="F7" s="337">
        <v>330.36494645795699</v>
      </c>
      <c r="G7" s="338">
        <v>110.12164881931901</v>
      </c>
      <c r="H7" s="340">
        <v>37.659939999999999</v>
      </c>
      <c r="I7" s="337">
        <v>125.44252</v>
      </c>
      <c r="J7" s="338">
        <v>15.320871180680999</v>
      </c>
      <c r="K7" s="341">
        <v>0.37970892900300002</v>
      </c>
    </row>
    <row r="8" spans="1:11" ht="14.4" customHeight="1" thickBot="1" x14ac:dyDescent="0.35">
      <c r="A8" s="357" t="s">
        <v>190</v>
      </c>
      <c r="B8" s="337">
        <v>265.36321684650801</v>
      </c>
      <c r="C8" s="337">
        <v>269.14566000000002</v>
      </c>
      <c r="D8" s="338">
        <v>3.7824431534920002</v>
      </c>
      <c r="E8" s="339">
        <v>1.0142538336639999</v>
      </c>
      <c r="F8" s="337">
        <v>283.42382882119199</v>
      </c>
      <c r="G8" s="338">
        <v>94.474609607063996</v>
      </c>
      <c r="H8" s="340">
        <v>33.901940000000003</v>
      </c>
      <c r="I8" s="337">
        <v>110.08752</v>
      </c>
      <c r="J8" s="338">
        <v>15.612910392936</v>
      </c>
      <c r="K8" s="341">
        <v>0.38842012846200002</v>
      </c>
    </row>
    <row r="9" spans="1:11" ht="14.4" customHeight="1" thickBot="1" x14ac:dyDescent="0.35">
      <c r="A9" s="358" t="s">
        <v>191</v>
      </c>
      <c r="B9" s="342">
        <v>5</v>
      </c>
      <c r="C9" s="342">
        <v>0.73538999999999999</v>
      </c>
      <c r="D9" s="343">
        <v>-4.2646100000000002</v>
      </c>
      <c r="E9" s="344">
        <v>0.14707799999999999</v>
      </c>
      <c r="F9" s="342">
        <v>5</v>
      </c>
      <c r="G9" s="343">
        <v>1.6666666666659999</v>
      </c>
      <c r="H9" s="345">
        <v>0</v>
      </c>
      <c r="I9" s="342">
        <v>0</v>
      </c>
      <c r="J9" s="343">
        <v>-1.6666666666659999</v>
      </c>
      <c r="K9" s="346">
        <v>0</v>
      </c>
    </row>
    <row r="10" spans="1:11" ht="14.4" customHeight="1" thickBot="1" x14ac:dyDescent="0.35">
      <c r="A10" s="359" t="s">
        <v>192</v>
      </c>
      <c r="B10" s="337">
        <v>5</v>
      </c>
      <c r="C10" s="337">
        <v>0.73538999999999999</v>
      </c>
      <c r="D10" s="338">
        <v>-4.2646100000000002</v>
      </c>
      <c r="E10" s="339">
        <v>0.14707799999999999</v>
      </c>
      <c r="F10" s="337">
        <v>5</v>
      </c>
      <c r="G10" s="338">
        <v>1.6666666666659999</v>
      </c>
      <c r="H10" s="340">
        <v>0</v>
      </c>
      <c r="I10" s="337">
        <v>0</v>
      </c>
      <c r="J10" s="338">
        <v>-1.6666666666659999</v>
      </c>
      <c r="K10" s="341">
        <v>0</v>
      </c>
    </row>
    <row r="11" spans="1:11" ht="14.4" customHeight="1" thickBot="1" x14ac:dyDescent="0.35">
      <c r="A11" s="358" t="s">
        <v>193</v>
      </c>
      <c r="B11" s="342">
        <v>64</v>
      </c>
      <c r="C11" s="342">
        <v>60.14237</v>
      </c>
      <c r="D11" s="343">
        <v>-3.8576299999989998</v>
      </c>
      <c r="E11" s="344">
        <v>0.93972453124999999</v>
      </c>
      <c r="F11" s="342">
        <v>66.281160671595998</v>
      </c>
      <c r="G11" s="343">
        <v>22.093720223864999</v>
      </c>
      <c r="H11" s="345">
        <v>5.1719999999999997</v>
      </c>
      <c r="I11" s="342">
        <v>17.631</v>
      </c>
      <c r="J11" s="343">
        <v>-4.4627202238650003</v>
      </c>
      <c r="K11" s="346">
        <v>0.26600318735099998</v>
      </c>
    </row>
    <row r="12" spans="1:11" ht="14.4" customHeight="1" thickBot="1" x14ac:dyDescent="0.35">
      <c r="A12" s="359" t="s">
        <v>194</v>
      </c>
      <c r="B12" s="337">
        <v>60</v>
      </c>
      <c r="C12" s="337">
        <v>57.446370000000002</v>
      </c>
      <c r="D12" s="338">
        <v>-2.5536300000000001</v>
      </c>
      <c r="E12" s="339">
        <v>0.9574395</v>
      </c>
      <c r="F12" s="337">
        <v>63</v>
      </c>
      <c r="G12" s="338">
        <v>21</v>
      </c>
      <c r="H12" s="340">
        <v>5.1719999999999997</v>
      </c>
      <c r="I12" s="337">
        <v>17.631</v>
      </c>
      <c r="J12" s="338">
        <v>-3.3689999999990001</v>
      </c>
      <c r="K12" s="341">
        <v>0.27985714285699997</v>
      </c>
    </row>
    <row r="13" spans="1:11" ht="14.4" customHeight="1" thickBot="1" x14ac:dyDescent="0.35">
      <c r="A13" s="359" t="s">
        <v>195</v>
      </c>
      <c r="B13" s="337">
        <v>4</v>
      </c>
      <c r="C13" s="337">
        <v>2.42</v>
      </c>
      <c r="D13" s="338">
        <v>-1.58</v>
      </c>
      <c r="E13" s="339">
        <v>0.60499999999999998</v>
      </c>
      <c r="F13" s="337">
        <v>3</v>
      </c>
      <c r="G13" s="338">
        <v>1</v>
      </c>
      <c r="H13" s="340">
        <v>0</v>
      </c>
      <c r="I13" s="337">
        <v>0</v>
      </c>
      <c r="J13" s="338">
        <v>-1</v>
      </c>
      <c r="K13" s="341">
        <v>0</v>
      </c>
    </row>
    <row r="14" spans="1:11" ht="14.4" customHeight="1" thickBot="1" x14ac:dyDescent="0.35">
      <c r="A14" s="359" t="s">
        <v>196</v>
      </c>
      <c r="B14" s="337">
        <v>0</v>
      </c>
      <c r="C14" s="337">
        <v>0.27600000000000002</v>
      </c>
      <c r="D14" s="338">
        <v>0.27600000000000002</v>
      </c>
      <c r="E14" s="347" t="s">
        <v>197</v>
      </c>
      <c r="F14" s="337">
        <v>0.281160671596</v>
      </c>
      <c r="G14" s="338">
        <v>9.3720223864999994E-2</v>
      </c>
      <c r="H14" s="340">
        <v>0</v>
      </c>
      <c r="I14" s="337">
        <v>0</v>
      </c>
      <c r="J14" s="338">
        <v>-9.3720223864999994E-2</v>
      </c>
      <c r="K14" s="341">
        <v>0</v>
      </c>
    </row>
    <row r="15" spans="1:11" ht="14.4" customHeight="1" thickBot="1" x14ac:dyDescent="0.35">
      <c r="A15" s="358" t="s">
        <v>198</v>
      </c>
      <c r="B15" s="342">
        <v>196.08063025581299</v>
      </c>
      <c r="C15" s="342">
        <v>206.45649</v>
      </c>
      <c r="D15" s="343">
        <v>10.375859744186</v>
      </c>
      <c r="E15" s="344">
        <v>1.0529162912750001</v>
      </c>
      <c r="F15" s="342">
        <v>210.14785353612501</v>
      </c>
      <c r="G15" s="343">
        <v>70.049284512040998</v>
      </c>
      <c r="H15" s="345">
        <v>28.729939999999999</v>
      </c>
      <c r="I15" s="342">
        <v>89.698869999999999</v>
      </c>
      <c r="J15" s="343">
        <v>19.649585487957999</v>
      </c>
      <c r="K15" s="346">
        <v>0.42683695546</v>
      </c>
    </row>
    <row r="16" spans="1:11" ht="14.4" customHeight="1" thickBot="1" x14ac:dyDescent="0.35">
      <c r="A16" s="359" t="s">
        <v>199</v>
      </c>
      <c r="B16" s="337">
        <v>0</v>
      </c>
      <c r="C16" s="337">
        <v>3.0249999999999999</v>
      </c>
      <c r="D16" s="338">
        <v>3.0249999999999999</v>
      </c>
      <c r="E16" s="347" t="s">
        <v>197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8" t="s">
        <v>186</v>
      </c>
    </row>
    <row r="17" spans="1:11" ht="14.4" customHeight="1" thickBot="1" x14ac:dyDescent="0.35">
      <c r="A17" s="359" t="s">
        <v>200</v>
      </c>
      <c r="B17" s="337">
        <v>0</v>
      </c>
      <c r="C17" s="337">
        <v>3.9638599999999999</v>
      </c>
      <c r="D17" s="338">
        <v>3.9638599999999999</v>
      </c>
      <c r="E17" s="347" t="s">
        <v>186</v>
      </c>
      <c r="F17" s="337">
        <v>5</v>
      </c>
      <c r="G17" s="338">
        <v>1.6666666666659999</v>
      </c>
      <c r="H17" s="340">
        <v>0</v>
      </c>
      <c r="I17" s="337">
        <v>1.5129999999999999E-2</v>
      </c>
      <c r="J17" s="338">
        <v>-1.6515366666660001</v>
      </c>
      <c r="K17" s="341">
        <v>3.026E-3</v>
      </c>
    </row>
    <row r="18" spans="1:11" ht="14.4" customHeight="1" thickBot="1" x14ac:dyDescent="0.35">
      <c r="A18" s="359" t="s">
        <v>201</v>
      </c>
      <c r="B18" s="337">
        <v>6.0605417942940001</v>
      </c>
      <c r="C18" s="337">
        <v>5.9874099999999997</v>
      </c>
      <c r="D18" s="338">
        <v>-7.3131794294000005E-2</v>
      </c>
      <c r="E18" s="339">
        <v>0.98793312598500005</v>
      </c>
      <c r="F18" s="337">
        <v>5.7579705791620004</v>
      </c>
      <c r="G18" s="338">
        <v>1.9193235263870001</v>
      </c>
      <c r="H18" s="340">
        <v>0.93493999999999999</v>
      </c>
      <c r="I18" s="337">
        <v>0.93493999999999999</v>
      </c>
      <c r="J18" s="338">
        <v>-0.984383526387</v>
      </c>
      <c r="K18" s="341">
        <v>0.162373181166</v>
      </c>
    </row>
    <row r="19" spans="1:11" ht="14.4" customHeight="1" thickBot="1" x14ac:dyDescent="0.35">
      <c r="A19" s="359" t="s">
        <v>202</v>
      </c>
      <c r="B19" s="337">
        <v>5</v>
      </c>
      <c r="C19" s="337">
        <v>6.8692599999999997</v>
      </c>
      <c r="D19" s="338">
        <v>1.8692599999999999</v>
      </c>
      <c r="E19" s="339">
        <v>1.3738520000000001</v>
      </c>
      <c r="F19" s="337">
        <v>7</v>
      </c>
      <c r="G19" s="338">
        <v>2.333333333333</v>
      </c>
      <c r="H19" s="340">
        <v>0</v>
      </c>
      <c r="I19" s="337">
        <v>0.31831999999999999</v>
      </c>
      <c r="J19" s="338">
        <v>-2.015013333333</v>
      </c>
      <c r="K19" s="341">
        <v>4.5474285714000001E-2</v>
      </c>
    </row>
    <row r="20" spans="1:11" ht="14.4" customHeight="1" thickBot="1" x14ac:dyDescent="0.35">
      <c r="A20" s="359" t="s">
        <v>203</v>
      </c>
      <c r="B20" s="337">
        <v>0</v>
      </c>
      <c r="C20" s="337">
        <v>6.4100000000000004E-2</v>
      </c>
      <c r="D20" s="338">
        <v>6.4100000000000004E-2</v>
      </c>
      <c r="E20" s="347" t="s">
        <v>197</v>
      </c>
      <c r="F20" s="337">
        <v>5.7947593859000002E-2</v>
      </c>
      <c r="G20" s="338">
        <v>1.9315864618999999E-2</v>
      </c>
      <c r="H20" s="340">
        <v>0</v>
      </c>
      <c r="I20" s="337">
        <v>0</v>
      </c>
      <c r="J20" s="338">
        <v>-1.9315864618999999E-2</v>
      </c>
      <c r="K20" s="341">
        <v>0</v>
      </c>
    </row>
    <row r="21" spans="1:11" ht="14.4" customHeight="1" thickBot="1" x14ac:dyDescent="0.35">
      <c r="A21" s="359" t="s">
        <v>204</v>
      </c>
      <c r="B21" s="337">
        <v>176.485181920347</v>
      </c>
      <c r="C21" s="337">
        <v>165.82302999999999</v>
      </c>
      <c r="D21" s="338">
        <v>-10.662151920347</v>
      </c>
      <c r="E21" s="339">
        <v>0.93958613519599998</v>
      </c>
      <c r="F21" s="337">
        <v>170</v>
      </c>
      <c r="G21" s="338">
        <v>56.666666666666003</v>
      </c>
      <c r="H21" s="340">
        <v>27.795000000000002</v>
      </c>
      <c r="I21" s="337">
        <v>84.580420000000004</v>
      </c>
      <c r="J21" s="338">
        <v>27.913753333332998</v>
      </c>
      <c r="K21" s="341">
        <v>0.49753188235200002</v>
      </c>
    </row>
    <row r="22" spans="1:11" ht="14.4" customHeight="1" thickBot="1" x14ac:dyDescent="0.35">
      <c r="A22" s="359" t="s">
        <v>205</v>
      </c>
      <c r="B22" s="337">
        <v>6.5349065411709999</v>
      </c>
      <c r="C22" s="337">
        <v>13.84089</v>
      </c>
      <c r="D22" s="338">
        <v>7.3059834588279999</v>
      </c>
      <c r="E22" s="339">
        <v>2.1179935646820001</v>
      </c>
      <c r="F22" s="337">
        <v>17.795162520131999</v>
      </c>
      <c r="G22" s="338">
        <v>5.931720840044</v>
      </c>
      <c r="H22" s="340">
        <v>0</v>
      </c>
      <c r="I22" s="337">
        <v>2.4320599999999999</v>
      </c>
      <c r="J22" s="338">
        <v>-3.4996608400440001</v>
      </c>
      <c r="K22" s="341">
        <v>0.1366697268</v>
      </c>
    </row>
    <row r="23" spans="1:11" ht="14.4" customHeight="1" thickBot="1" x14ac:dyDescent="0.35">
      <c r="A23" s="359" t="s">
        <v>206</v>
      </c>
      <c r="B23" s="337">
        <v>0</v>
      </c>
      <c r="C23" s="337">
        <v>2.7578999999999998</v>
      </c>
      <c r="D23" s="338">
        <v>2.7578999999999998</v>
      </c>
      <c r="E23" s="347" t="s">
        <v>197</v>
      </c>
      <c r="F23" s="337">
        <v>0</v>
      </c>
      <c r="G23" s="338">
        <v>0</v>
      </c>
      <c r="H23" s="340">
        <v>0</v>
      </c>
      <c r="I23" s="337">
        <v>0</v>
      </c>
      <c r="J23" s="338">
        <v>0</v>
      </c>
      <c r="K23" s="348" t="s">
        <v>186</v>
      </c>
    </row>
    <row r="24" spans="1:11" ht="14.4" customHeight="1" thickBot="1" x14ac:dyDescent="0.35">
      <c r="A24" s="359" t="s">
        <v>207</v>
      </c>
      <c r="B24" s="337">
        <v>2</v>
      </c>
      <c r="C24" s="337">
        <v>3.5926399999999998</v>
      </c>
      <c r="D24" s="338">
        <v>1.5926400000000001</v>
      </c>
      <c r="E24" s="339">
        <v>1.7963199999999999</v>
      </c>
      <c r="F24" s="337">
        <v>4</v>
      </c>
      <c r="G24" s="338">
        <v>1.333333333333</v>
      </c>
      <c r="H24" s="340">
        <v>0</v>
      </c>
      <c r="I24" s="337">
        <v>1.4179999999999999</v>
      </c>
      <c r="J24" s="338">
        <v>8.4666666666000007E-2</v>
      </c>
      <c r="K24" s="341">
        <v>0.35449999999999998</v>
      </c>
    </row>
    <row r="25" spans="1:11" ht="14.4" customHeight="1" thickBot="1" x14ac:dyDescent="0.35">
      <c r="A25" s="359" t="s">
        <v>208</v>
      </c>
      <c r="B25" s="337">
        <v>0</v>
      </c>
      <c r="C25" s="337">
        <v>0.53239999999999998</v>
      </c>
      <c r="D25" s="338">
        <v>0.53239999999999998</v>
      </c>
      <c r="E25" s="347" t="s">
        <v>197</v>
      </c>
      <c r="F25" s="337">
        <v>0.53677284296899996</v>
      </c>
      <c r="G25" s="338">
        <v>0.17892428098900001</v>
      </c>
      <c r="H25" s="340">
        <v>0</v>
      </c>
      <c r="I25" s="337">
        <v>0</v>
      </c>
      <c r="J25" s="338">
        <v>-0.17892428098900001</v>
      </c>
      <c r="K25" s="341">
        <v>0</v>
      </c>
    </row>
    <row r="26" spans="1:11" ht="14.4" customHeight="1" thickBot="1" x14ac:dyDescent="0.35">
      <c r="A26" s="358" t="s">
        <v>209</v>
      </c>
      <c r="B26" s="342">
        <v>0.28258659069399999</v>
      </c>
      <c r="C26" s="342">
        <v>0.1646</v>
      </c>
      <c r="D26" s="343">
        <v>-0.117986590694</v>
      </c>
      <c r="E26" s="344">
        <v>0.58247632909699998</v>
      </c>
      <c r="F26" s="342">
        <v>0.15280865179899999</v>
      </c>
      <c r="G26" s="343">
        <v>5.0936217265999999E-2</v>
      </c>
      <c r="H26" s="345">
        <v>0</v>
      </c>
      <c r="I26" s="342">
        <v>0</v>
      </c>
      <c r="J26" s="343">
        <v>-5.0936217265999999E-2</v>
      </c>
      <c r="K26" s="346">
        <v>0</v>
      </c>
    </row>
    <row r="27" spans="1:11" ht="14.4" customHeight="1" thickBot="1" x14ac:dyDescent="0.35">
      <c r="A27" s="359" t="s">
        <v>210</v>
      </c>
      <c r="B27" s="337">
        <v>0.28258659069399999</v>
      </c>
      <c r="C27" s="337">
        <v>0.1646</v>
      </c>
      <c r="D27" s="338">
        <v>-0.117986590694</v>
      </c>
      <c r="E27" s="339">
        <v>0.58247632909699998</v>
      </c>
      <c r="F27" s="337">
        <v>0.15280865179899999</v>
      </c>
      <c r="G27" s="338">
        <v>5.0936217265999999E-2</v>
      </c>
      <c r="H27" s="340">
        <v>0</v>
      </c>
      <c r="I27" s="337">
        <v>0</v>
      </c>
      <c r="J27" s="338">
        <v>-5.0936217265999999E-2</v>
      </c>
      <c r="K27" s="341">
        <v>0</v>
      </c>
    </row>
    <row r="28" spans="1:11" ht="14.4" customHeight="1" thickBot="1" x14ac:dyDescent="0.35">
      <c r="A28" s="358" t="s">
        <v>211</v>
      </c>
      <c r="B28" s="342">
        <v>0</v>
      </c>
      <c r="C28" s="342">
        <v>1.6468100000000001</v>
      </c>
      <c r="D28" s="343">
        <v>1.6468100000000001</v>
      </c>
      <c r="E28" s="349" t="s">
        <v>186</v>
      </c>
      <c r="F28" s="342">
        <v>1.84200596167</v>
      </c>
      <c r="G28" s="343">
        <v>0.61400198722300003</v>
      </c>
      <c r="H28" s="345">
        <v>0</v>
      </c>
      <c r="I28" s="342">
        <v>2.7576499999999999</v>
      </c>
      <c r="J28" s="343">
        <v>2.143648012776</v>
      </c>
      <c r="K28" s="346">
        <v>1.497090702952</v>
      </c>
    </row>
    <row r="29" spans="1:11" ht="14.4" customHeight="1" thickBot="1" x14ac:dyDescent="0.35">
      <c r="A29" s="359" t="s">
        <v>212</v>
      </c>
      <c r="B29" s="337">
        <v>0</v>
      </c>
      <c r="C29" s="337">
        <v>1.6468100000000001</v>
      </c>
      <c r="D29" s="338">
        <v>1.6468100000000001</v>
      </c>
      <c r="E29" s="347" t="s">
        <v>186</v>
      </c>
      <c r="F29" s="337">
        <v>1.84200596167</v>
      </c>
      <c r="G29" s="338">
        <v>0.61400198722300003</v>
      </c>
      <c r="H29" s="340">
        <v>0</v>
      </c>
      <c r="I29" s="337">
        <v>2.7576499999999999</v>
      </c>
      <c r="J29" s="338">
        <v>2.143648012776</v>
      </c>
      <c r="K29" s="341">
        <v>1.497090702952</v>
      </c>
    </row>
    <row r="30" spans="1:11" ht="14.4" customHeight="1" thickBot="1" x14ac:dyDescent="0.35">
      <c r="A30" s="357" t="s">
        <v>22</v>
      </c>
      <c r="B30" s="337">
        <v>66.868659554657995</v>
      </c>
      <c r="C30" s="337">
        <v>46.94</v>
      </c>
      <c r="D30" s="338">
        <v>-19.928659554658001</v>
      </c>
      <c r="E30" s="339">
        <v>0.70197309640399996</v>
      </c>
      <c r="F30" s="337">
        <v>46.941117636765</v>
      </c>
      <c r="G30" s="338">
        <v>15.647039212255001</v>
      </c>
      <c r="H30" s="340">
        <v>3.758</v>
      </c>
      <c r="I30" s="337">
        <v>15.355</v>
      </c>
      <c r="J30" s="338">
        <v>-0.29203921225500001</v>
      </c>
      <c r="K30" s="341">
        <v>0.32711193880799999</v>
      </c>
    </row>
    <row r="31" spans="1:11" ht="14.4" customHeight="1" thickBot="1" x14ac:dyDescent="0.35">
      <c r="A31" s="358" t="s">
        <v>213</v>
      </c>
      <c r="B31" s="342">
        <v>66.868659554657995</v>
      </c>
      <c r="C31" s="342">
        <v>46.94</v>
      </c>
      <c r="D31" s="343">
        <v>-19.928659554658001</v>
      </c>
      <c r="E31" s="344">
        <v>0.70197309640399996</v>
      </c>
      <c r="F31" s="342">
        <v>46.941117636765</v>
      </c>
      <c r="G31" s="343">
        <v>15.647039212255001</v>
      </c>
      <c r="H31" s="345">
        <v>3.758</v>
      </c>
      <c r="I31" s="342">
        <v>15.355</v>
      </c>
      <c r="J31" s="343">
        <v>-0.29203921225500001</v>
      </c>
      <c r="K31" s="346">
        <v>0.32711193880799999</v>
      </c>
    </row>
    <row r="32" spans="1:11" ht="14.4" customHeight="1" thickBot="1" x14ac:dyDescent="0.35">
      <c r="A32" s="359" t="s">
        <v>214</v>
      </c>
      <c r="B32" s="337">
        <v>38.999999999998998</v>
      </c>
      <c r="C32" s="337">
        <v>39.78</v>
      </c>
      <c r="D32" s="338">
        <v>0.78</v>
      </c>
      <c r="E32" s="339">
        <v>1.02</v>
      </c>
      <c r="F32" s="337">
        <v>39.326822122476003</v>
      </c>
      <c r="G32" s="338">
        <v>13.108940707492</v>
      </c>
      <c r="H32" s="340">
        <v>3.14</v>
      </c>
      <c r="I32" s="337">
        <v>12.728999999999999</v>
      </c>
      <c r="J32" s="338">
        <v>-0.37994070749199998</v>
      </c>
      <c r="K32" s="341">
        <v>0.32367222452799999</v>
      </c>
    </row>
    <row r="33" spans="1:11" ht="14.4" customHeight="1" thickBot="1" x14ac:dyDescent="0.35">
      <c r="A33" s="359" t="s">
        <v>215</v>
      </c>
      <c r="B33" s="337">
        <v>7.8686595546579996</v>
      </c>
      <c r="C33" s="337">
        <v>7.16</v>
      </c>
      <c r="D33" s="338">
        <v>-0.70865955465800001</v>
      </c>
      <c r="E33" s="339">
        <v>0.90993897375499999</v>
      </c>
      <c r="F33" s="337">
        <v>7.614295514288</v>
      </c>
      <c r="G33" s="338">
        <v>2.5380985047619999</v>
      </c>
      <c r="H33" s="340">
        <v>0.61799999999999999</v>
      </c>
      <c r="I33" s="337">
        <v>2.6259999999999999</v>
      </c>
      <c r="J33" s="338">
        <v>8.7901495236999999E-2</v>
      </c>
      <c r="K33" s="341">
        <v>0.34487760490399999</v>
      </c>
    </row>
    <row r="34" spans="1:11" ht="14.4" customHeight="1" thickBot="1" x14ac:dyDescent="0.35">
      <c r="A34" s="359" t="s">
        <v>216</v>
      </c>
      <c r="B34" s="337">
        <v>19.999999999999002</v>
      </c>
      <c r="C34" s="337">
        <v>0</v>
      </c>
      <c r="D34" s="338">
        <v>-19.999999999999002</v>
      </c>
      <c r="E34" s="339">
        <v>0</v>
      </c>
      <c r="F34" s="337">
        <v>0</v>
      </c>
      <c r="G34" s="338">
        <v>0</v>
      </c>
      <c r="H34" s="340">
        <v>0</v>
      </c>
      <c r="I34" s="337">
        <v>0</v>
      </c>
      <c r="J34" s="338">
        <v>0</v>
      </c>
      <c r="K34" s="341">
        <v>4</v>
      </c>
    </row>
    <row r="35" spans="1:11" ht="14.4" customHeight="1" thickBot="1" x14ac:dyDescent="0.35">
      <c r="A35" s="360" t="s">
        <v>217</v>
      </c>
      <c r="B35" s="342">
        <v>125.076726207043</v>
      </c>
      <c r="C35" s="342">
        <v>212.09439</v>
      </c>
      <c r="D35" s="343">
        <v>87.017663792956</v>
      </c>
      <c r="E35" s="344">
        <v>1.6957142742039999</v>
      </c>
      <c r="F35" s="342">
        <v>130.791057396257</v>
      </c>
      <c r="G35" s="343">
        <v>43.597019132085002</v>
      </c>
      <c r="H35" s="345">
        <v>13.752929999999999</v>
      </c>
      <c r="I35" s="342">
        <v>97.305289999999999</v>
      </c>
      <c r="J35" s="343">
        <v>53.708270867914003</v>
      </c>
      <c r="K35" s="346">
        <v>0.74397509995800004</v>
      </c>
    </row>
    <row r="36" spans="1:11" ht="14.4" customHeight="1" thickBot="1" x14ac:dyDescent="0.35">
      <c r="A36" s="357" t="s">
        <v>25</v>
      </c>
      <c r="B36" s="337">
        <v>2.517552208528</v>
      </c>
      <c r="C36" s="337">
        <v>44.20035</v>
      </c>
      <c r="D36" s="338">
        <v>41.682797791471003</v>
      </c>
      <c r="E36" s="339">
        <v>17.556875225969002</v>
      </c>
      <c r="F36" s="337">
        <v>37.543890881556997</v>
      </c>
      <c r="G36" s="338">
        <v>12.514630293852001</v>
      </c>
      <c r="H36" s="340">
        <v>0</v>
      </c>
      <c r="I36" s="337">
        <v>0</v>
      </c>
      <c r="J36" s="338">
        <v>-12.514630293852001</v>
      </c>
      <c r="K36" s="341">
        <v>0</v>
      </c>
    </row>
    <row r="37" spans="1:11" ht="14.4" customHeight="1" thickBot="1" x14ac:dyDescent="0.35">
      <c r="A37" s="361" t="s">
        <v>218</v>
      </c>
      <c r="B37" s="337">
        <v>2.517552208528</v>
      </c>
      <c r="C37" s="337">
        <v>44.20035</v>
      </c>
      <c r="D37" s="338">
        <v>41.682797791471003</v>
      </c>
      <c r="E37" s="339">
        <v>17.556875225969002</v>
      </c>
      <c r="F37" s="337">
        <v>37.543890881556997</v>
      </c>
      <c r="G37" s="338">
        <v>12.514630293852001</v>
      </c>
      <c r="H37" s="340">
        <v>0</v>
      </c>
      <c r="I37" s="337">
        <v>0</v>
      </c>
      <c r="J37" s="338">
        <v>-12.514630293852001</v>
      </c>
      <c r="K37" s="341">
        <v>0</v>
      </c>
    </row>
    <row r="38" spans="1:11" ht="14.4" customHeight="1" thickBot="1" x14ac:dyDescent="0.35">
      <c r="A38" s="359" t="s">
        <v>219</v>
      </c>
      <c r="B38" s="337">
        <v>0</v>
      </c>
      <c r="C38" s="337">
        <v>41.460650000000001</v>
      </c>
      <c r="D38" s="338">
        <v>41.460650000000001</v>
      </c>
      <c r="E38" s="347" t="s">
        <v>197</v>
      </c>
      <c r="F38" s="337">
        <v>34.327573539866997</v>
      </c>
      <c r="G38" s="338">
        <v>11.442524513288999</v>
      </c>
      <c r="H38" s="340">
        <v>0</v>
      </c>
      <c r="I38" s="337">
        <v>0</v>
      </c>
      <c r="J38" s="338">
        <v>-11.442524513288999</v>
      </c>
      <c r="K38" s="341">
        <v>0</v>
      </c>
    </row>
    <row r="39" spans="1:11" ht="14.4" customHeight="1" thickBot="1" x14ac:dyDescent="0.35">
      <c r="A39" s="359" t="s">
        <v>220</v>
      </c>
      <c r="B39" s="337">
        <v>2.517552208528</v>
      </c>
      <c r="C39" s="337">
        <v>1.7508699999999999</v>
      </c>
      <c r="D39" s="338">
        <v>-0.76668220852799995</v>
      </c>
      <c r="E39" s="339">
        <v>0.69546521977499998</v>
      </c>
      <c r="F39" s="337">
        <v>2.0248294833360001</v>
      </c>
      <c r="G39" s="338">
        <v>0.67494316111200003</v>
      </c>
      <c r="H39" s="340">
        <v>0</v>
      </c>
      <c r="I39" s="337">
        <v>0</v>
      </c>
      <c r="J39" s="338">
        <v>-0.67494316111200003</v>
      </c>
      <c r="K39" s="341">
        <v>0</v>
      </c>
    </row>
    <row r="40" spans="1:11" ht="14.4" customHeight="1" thickBot="1" x14ac:dyDescent="0.35">
      <c r="A40" s="359" t="s">
        <v>221</v>
      </c>
      <c r="B40" s="337">
        <v>0</v>
      </c>
      <c r="C40" s="337">
        <v>0.98882999999900001</v>
      </c>
      <c r="D40" s="338">
        <v>0.98882999999900001</v>
      </c>
      <c r="E40" s="347" t="s">
        <v>186</v>
      </c>
      <c r="F40" s="337">
        <v>1.191487858353</v>
      </c>
      <c r="G40" s="338">
        <v>0.39716261945100001</v>
      </c>
      <c r="H40" s="340">
        <v>0</v>
      </c>
      <c r="I40" s="337">
        <v>0</v>
      </c>
      <c r="J40" s="338">
        <v>-0.39716261945100001</v>
      </c>
      <c r="K40" s="341">
        <v>0</v>
      </c>
    </row>
    <row r="41" spans="1:11" ht="14.4" customHeight="1" thickBot="1" x14ac:dyDescent="0.35">
      <c r="A41" s="362" t="s">
        <v>26</v>
      </c>
      <c r="B41" s="342">
        <v>0</v>
      </c>
      <c r="C41" s="342">
        <v>18.071999999999999</v>
      </c>
      <c r="D41" s="343">
        <v>18.071999999999999</v>
      </c>
      <c r="E41" s="349" t="s">
        <v>186</v>
      </c>
      <c r="F41" s="342">
        <v>0</v>
      </c>
      <c r="G41" s="343">
        <v>0</v>
      </c>
      <c r="H41" s="345">
        <v>8.3699999999999992</v>
      </c>
      <c r="I41" s="342">
        <v>10.189</v>
      </c>
      <c r="J41" s="343">
        <v>10.189</v>
      </c>
      <c r="K41" s="350" t="s">
        <v>186</v>
      </c>
    </row>
    <row r="42" spans="1:11" ht="14.4" customHeight="1" thickBot="1" x14ac:dyDescent="0.35">
      <c r="A42" s="358" t="s">
        <v>222</v>
      </c>
      <c r="B42" s="342">
        <v>0</v>
      </c>
      <c r="C42" s="342">
        <v>18.071999999999999</v>
      </c>
      <c r="D42" s="343">
        <v>18.071999999999999</v>
      </c>
      <c r="E42" s="349" t="s">
        <v>186</v>
      </c>
      <c r="F42" s="342">
        <v>0</v>
      </c>
      <c r="G42" s="343">
        <v>0</v>
      </c>
      <c r="H42" s="345">
        <v>8.3699999999999992</v>
      </c>
      <c r="I42" s="342">
        <v>10.189</v>
      </c>
      <c r="J42" s="343">
        <v>10.189</v>
      </c>
      <c r="K42" s="350" t="s">
        <v>186</v>
      </c>
    </row>
    <row r="43" spans="1:11" ht="14.4" customHeight="1" thickBot="1" x14ac:dyDescent="0.35">
      <c r="A43" s="359" t="s">
        <v>223</v>
      </c>
      <c r="B43" s="337">
        <v>0</v>
      </c>
      <c r="C43" s="337">
        <v>13.922000000000001</v>
      </c>
      <c r="D43" s="338">
        <v>13.922000000000001</v>
      </c>
      <c r="E43" s="347" t="s">
        <v>186</v>
      </c>
      <c r="F43" s="337">
        <v>0</v>
      </c>
      <c r="G43" s="338">
        <v>0</v>
      </c>
      <c r="H43" s="340">
        <v>8.3699999999999992</v>
      </c>
      <c r="I43" s="337">
        <v>10.189</v>
      </c>
      <c r="J43" s="338">
        <v>10.189</v>
      </c>
      <c r="K43" s="348" t="s">
        <v>186</v>
      </c>
    </row>
    <row r="44" spans="1:11" ht="14.4" customHeight="1" thickBot="1" x14ac:dyDescent="0.35">
      <c r="A44" s="359" t="s">
        <v>224</v>
      </c>
      <c r="B44" s="337">
        <v>0</v>
      </c>
      <c r="C44" s="337">
        <v>4.1500000000000004</v>
      </c>
      <c r="D44" s="338">
        <v>4.1500000000000004</v>
      </c>
      <c r="E44" s="347" t="s">
        <v>186</v>
      </c>
      <c r="F44" s="337">
        <v>0</v>
      </c>
      <c r="G44" s="338">
        <v>0</v>
      </c>
      <c r="H44" s="340">
        <v>0</v>
      </c>
      <c r="I44" s="337">
        <v>0</v>
      </c>
      <c r="J44" s="338">
        <v>0</v>
      </c>
      <c r="K44" s="348" t="s">
        <v>186</v>
      </c>
    </row>
    <row r="45" spans="1:11" ht="14.4" customHeight="1" thickBot="1" x14ac:dyDescent="0.35">
      <c r="A45" s="357" t="s">
        <v>27</v>
      </c>
      <c r="B45" s="337">
        <v>122.55917399851501</v>
      </c>
      <c r="C45" s="337">
        <v>149.82203999999999</v>
      </c>
      <c r="D45" s="338">
        <v>27.262866001485001</v>
      </c>
      <c r="E45" s="339">
        <v>1.2224465546879999</v>
      </c>
      <c r="F45" s="337">
        <v>93.247166514699003</v>
      </c>
      <c r="G45" s="338">
        <v>31.082388838233001</v>
      </c>
      <c r="H45" s="340">
        <v>5.38293</v>
      </c>
      <c r="I45" s="337">
        <v>87.116290000000006</v>
      </c>
      <c r="J45" s="338">
        <v>56.033901161766003</v>
      </c>
      <c r="K45" s="341">
        <v>0.93425133712999997</v>
      </c>
    </row>
    <row r="46" spans="1:11" ht="14.4" customHeight="1" thickBot="1" x14ac:dyDescent="0.35">
      <c r="A46" s="358" t="s">
        <v>225</v>
      </c>
      <c r="B46" s="342">
        <v>11.046915470491999</v>
      </c>
      <c r="C46" s="342">
        <v>7.41737</v>
      </c>
      <c r="D46" s="343">
        <v>-3.6295454704919998</v>
      </c>
      <c r="E46" s="344">
        <v>0.67144263209099997</v>
      </c>
      <c r="F46" s="342">
        <v>7.6001388284129998</v>
      </c>
      <c r="G46" s="343">
        <v>2.5333796094709999</v>
      </c>
      <c r="H46" s="345">
        <v>0.4879</v>
      </c>
      <c r="I46" s="342">
        <v>2.3474900000000001</v>
      </c>
      <c r="J46" s="343">
        <v>-0.185889609471</v>
      </c>
      <c r="K46" s="346">
        <v>0.30887462097700003</v>
      </c>
    </row>
    <row r="47" spans="1:11" ht="14.4" customHeight="1" thickBot="1" x14ac:dyDescent="0.35">
      <c r="A47" s="359" t="s">
        <v>226</v>
      </c>
      <c r="B47" s="337">
        <v>0.227604475232</v>
      </c>
      <c r="C47" s="337">
        <v>2.6599999999999999E-2</v>
      </c>
      <c r="D47" s="338">
        <v>-0.20100447523199999</v>
      </c>
      <c r="E47" s="339">
        <v>0.116869406776</v>
      </c>
      <c r="F47" s="337">
        <v>2.5266271319999999E-2</v>
      </c>
      <c r="G47" s="338">
        <v>8.4220904400000001E-3</v>
      </c>
      <c r="H47" s="340">
        <v>0</v>
      </c>
      <c r="I47" s="337">
        <v>0</v>
      </c>
      <c r="J47" s="338">
        <v>-8.4220904400000001E-3</v>
      </c>
      <c r="K47" s="341">
        <v>0</v>
      </c>
    </row>
    <row r="48" spans="1:11" ht="14.4" customHeight="1" thickBot="1" x14ac:dyDescent="0.35">
      <c r="A48" s="359" t="s">
        <v>227</v>
      </c>
      <c r="B48" s="337">
        <v>10.81931099526</v>
      </c>
      <c r="C48" s="337">
        <v>7.3907699999999998</v>
      </c>
      <c r="D48" s="338">
        <v>-3.4285409952600001</v>
      </c>
      <c r="E48" s="339">
        <v>0.68310911880000003</v>
      </c>
      <c r="F48" s="337">
        <v>7.5748725570920001</v>
      </c>
      <c r="G48" s="338">
        <v>2.52495751903</v>
      </c>
      <c r="H48" s="340">
        <v>0.4879</v>
      </c>
      <c r="I48" s="337">
        <v>2.3474900000000001</v>
      </c>
      <c r="J48" s="338">
        <v>-0.17746751902999999</v>
      </c>
      <c r="K48" s="341">
        <v>0.30990488385199999</v>
      </c>
    </row>
    <row r="49" spans="1:11" ht="14.4" customHeight="1" thickBot="1" x14ac:dyDescent="0.35">
      <c r="A49" s="358" t="s">
        <v>228</v>
      </c>
      <c r="B49" s="342">
        <v>1</v>
      </c>
      <c r="C49" s="342">
        <v>0.54</v>
      </c>
      <c r="D49" s="343">
        <v>-0.46</v>
      </c>
      <c r="E49" s="344">
        <v>0.53999999999899995</v>
      </c>
      <c r="F49" s="342">
        <v>0.56788732394300001</v>
      </c>
      <c r="G49" s="343">
        <v>0.18929577464700001</v>
      </c>
      <c r="H49" s="345">
        <v>0.13500000000000001</v>
      </c>
      <c r="I49" s="342">
        <v>0.27</v>
      </c>
      <c r="J49" s="343">
        <v>8.0704225352000003E-2</v>
      </c>
      <c r="K49" s="346">
        <v>0.475446428571</v>
      </c>
    </row>
    <row r="50" spans="1:11" ht="14.4" customHeight="1" thickBot="1" x14ac:dyDescent="0.35">
      <c r="A50" s="359" t="s">
        <v>229</v>
      </c>
      <c r="B50" s="337">
        <v>1</v>
      </c>
      <c r="C50" s="337">
        <v>0.54</v>
      </c>
      <c r="D50" s="338">
        <v>-0.46</v>
      </c>
      <c r="E50" s="339">
        <v>0.53999999999899995</v>
      </c>
      <c r="F50" s="337">
        <v>0.56788732394300001</v>
      </c>
      <c r="G50" s="338">
        <v>0.18929577464700001</v>
      </c>
      <c r="H50" s="340">
        <v>0.13500000000000001</v>
      </c>
      <c r="I50" s="337">
        <v>0.27</v>
      </c>
      <c r="J50" s="338">
        <v>8.0704225352000003E-2</v>
      </c>
      <c r="K50" s="341">
        <v>0.475446428571</v>
      </c>
    </row>
    <row r="51" spans="1:11" ht="14.4" customHeight="1" thickBot="1" x14ac:dyDescent="0.35">
      <c r="A51" s="358" t="s">
        <v>230</v>
      </c>
      <c r="B51" s="342">
        <v>18.134994819422001</v>
      </c>
      <c r="C51" s="342">
        <v>31.235589999999998</v>
      </c>
      <c r="D51" s="343">
        <v>13.100595180577001</v>
      </c>
      <c r="E51" s="344">
        <v>1.7223931030040001</v>
      </c>
      <c r="F51" s="342">
        <v>33.598887443980999</v>
      </c>
      <c r="G51" s="343">
        <v>11.199629147993001</v>
      </c>
      <c r="H51" s="345">
        <v>1.35999</v>
      </c>
      <c r="I51" s="342">
        <v>9.1224000000000007</v>
      </c>
      <c r="J51" s="343">
        <v>-2.0772291479930001</v>
      </c>
      <c r="K51" s="346">
        <v>0.27150899014699997</v>
      </c>
    </row>
    <row r="52" spans="1:11" ht="14.4" customHeight="1" thickBot="1" x14ac:dyDescent="0.35">
      <c r="A52" s="359" t="s">
        <v>231</v>
      </c>
      <c r="B52" s="337">
        <v>0</v>
      </c>
      <c r="C52" s="337">
        <v>15.49076</v>
      </c>
      <c r="D52" s="338">
        <v>15.49076</v>
      </c>
      <c r="E52" s="347" t="s">
        <v>186</v>
      </c>
      <c r="F52" s="337">
        <v>17.625173828792999</v>
      </c>
      <c r="G52" s="338">
        <v>5.8750579429309999</v>
      </c>
      <c r="H52" s="340">
        <v>1.35999</v>
      </c>
      <c r="I52" s="337">
        <v>5.3410799999999998</v>
      </c>
      <c r="J52" s="338">
        <v>-0.53397794293099998</v>
      </c>
      <c r="K52" s="341">
        <v>0.30303701125900001</v>
      </c>
    </row>
    <row r="53" spans="1:11" ht="14.4" customHeight="1" thickBot="1" x14ac:dyDescent="0.35">
      <c r="A53" s="359" t="s">
        <v>232</v>
      </c>
      <c r="B53" s="337">
        <v>18.134994819422001</v>
      </c>
      <c r="C53" s="337">
        <v>15.74483</v>
      </c>
      <c r="D53" s="338">
        <v>-2.390164819422</v>
      </c>
      <c r="E53" s="339">
        <v>0.86820151628200004</v>
      </c>
      <c r="F53" s="337">
        <v>15.973713615187</v>
      </c>
      <c r="G53" s="338">
        <v>5.324571205062</v>
      </c>
      <c r="H53" s="340">
        <v>0</v>
      </c>
      <c r="I53" s="337">
        <v>3.78132</v>
      </c>
      <c r="J53" s="338">
        <v>-1.543251205062</v>
      </c>
      <c r="K53" s="341">
        <v>0.23672140937799999</v>
      </c>
    </row>
    <row r="54" spans="1:11" ht="14.4" customHeight="1" thickBot="1" x14ac:dyDescent="0.35">
      <c r="A54" s="358" t="s">
        <v>233</v>
      </c>
      <c r="B54" s="342">
        <v>91.502317430000005</v>
      </c>
      <c r="C54" s="342">
        <v>48.542580000000001</v>
      </c>
      <c r="D54" s="343">
        <v>-42.959737429999997</v>
      </c>
      <c r="E54" s="344">
        <v>0.53050656380500005</v>
      </c>
      <c r="F54" s="342">
        <v>45.779863323813998</v>
      </c>
      <c r="G54" s="343">
        <v>15.259954441271001</v>
      </c>
      <c r="H54" s="345">
        <v>1.52454</v>
      </c>
      <c r="I54" s="342">
        <v>71.700900000000004</v>
      </c>
      <c r="J54" s="343">
        <v>56.440945558727996</v>
      </c>
      <c r="K54" s="346">
        <v>1.566210442631</v>
      </c>
    </row>
    <row r="55" spans="1:11" ht="14.4" customHeight="1" thickBot="1" x14ac:dyDescent="0.35">
      <c r="A55" s="359" t="s">
        <v>234</v>
      </c>
      <c r="B55" s="337">
        <v>0</v>
      </c>
      <c r="C55" s="337">
        <v>1.5336700000000001</v>
      </c>
      <c r="D55" s="338">
        <v>1.5336700000000001</v>
      </c>
      <c r="E55" s="347" t="s">
        <v>197</v>
      </c>
      <c r="F55" s="337">
        <v>1.970088798958</v>
      </c>
      <c r="G55" s="338">
        <v>0.65669626631900002</v>
      </c>
      <c r="H55" s="340">
        <v>0</v>
      </c>
      <c r="I55" s="337">
        <v>0</v>
      </c>
      <c r="J55" s="338">
        <v>-0.65669626631900002</v>
      </c>
      <c r="K55" s="341">
        <v>0</v>
      </c>
    </row>
    <row r="56" spans="1:11" ht="14.4" customHeight="1" thickBot="1" x14ac:dyDescent="0.35">
      <c r="A56" s="359" t="s">
        <v>235</v>
      </c>
      <c r="B56" s="337">
        <v>15.387200494781</v>
      </c>
      <c r="C56" s="337">
        <v>6.5430000000000001</v>
      </c>
      <c r="D56" s="338">
        <v>-8.8442004947809991</v>
      </c>
      <c r="E56" s="339">
        <v>0.425223548768</v>
      </c>
      <c r="F56" s="337">
        <v>6.2969855706429998</v>
      </c>
      <c r="G56" s="338">
        <v>2.0989951902140001</v>
      </c>
      <c r="H56" s="340">
        <v>1.52454</v>
      </c>
      <c r="I56" s="337">
        <v>15.02834</v>
      </c>
      <c r="J56" s="338">
        <v>12.929344809785</v>
      </c>
      <c r="K56" s="341">
        <v>2.38659273257</v>
      </c>
    </row>
    <row r="57" spans="1:11" ht="14.4" customHeight="1" thickBot="1" x14ac:dyDescent="0.35">
      <c r="A57" s="359" t="s">
        <v>236</v>
      </c>
      <c r="B57" s="337">
        <v>76.115116935217998</v>
      </c>
      <c r="C57" s="337">
        <v>40.465910000000001</v>
      </c>
      <c r="D57" s="338">
        <v>-35.649206935217997</v>
      </c>
      <c r="E57" s="339">
        <v>0.53164090957700005</v>
      </c>
      <c r="F57" s="337">
        <v>37.512788954211999</v>
      </c>
      <c r="G57" s="338">
        <v>12.504262984737</v>
      </c>
      <c r="H57" s="340">
        <v>0</v>
      </c>
      <c r="I57" s="337">
        <v>56.672559999999997</v>
      </c>
      <c r="J57" s="338">
        <v>44.168297015261999</v>
      </c>
      <c r="K57" s="341">
        <v>1.510753041294</v>
      </c>
    </row>
    <row r="58" spans="1:11" ht="14.4" customHeight="1" thickBot="1" x14ac:dyDescent="0.35">
      <c r="A58" s="358" t="s">
        <v>237</v>
      </c>
      <c r="B58" s="342">
        <v>0.87494627859899998</v>
      </c>
      <c r="C58" s="342">
        <v>62.086499999998999</v>
      </c>
      <c r="D58" s="343">
        <v>61.211553721400001</v>
      </c>
      <c r="E58" s="344">
        <v>70.960356674002</v>
      </c>
      <c r="F58" s="342">
        <v>5.7003895945460004</v>
      </c>
      <c r="G58" s="343">
        <v>1.9001298648480001</v>
      </c>
      <c r="H58" s="345">
        <v>1.8754999999999999</v>
      </c>
      <c r="I58" s="342">
        <v>3.6755</v>
      </c>
      <c r="J58" s="343">
        <v>1.7753701351510001</v>
      </c>
      <c r="K58" s="346">
        <v>0.64478049070800003</v>
      </c>
    </row>
    <row r="59" spans="1:11" ht="14.4" customHeight="1" thickBot="1" x14ac:dyDescent="0.35">
      <c r="A59" s="359" t="s">
        <v>238</v>
      </c>
      <c r="B59" s="337">
        <v>0.87494627859899998</v>
      </c>
      <c r="C59" s="337">
        <v>1.0389999999999999</v>
      </c>
      <c r="D59" s="338">
        <v>0.16405372139999999</v>
      </c>
      <c r="E59" s="339">
        <v>1.1875014791339999</v>
      </c>
      <c r="F59" s="337">
        <v>0.70038959454600003</v>
      </c>
      <c r="G59" s="338">
        <v>0.23346319818200001</v>
      </c>
      <c r="H59" s="340">
        <v>0</v>
      </c>
      <c r="I59" s="337">
        <v>0</v>
      </c>
      <c r="J59" s="338">
        <v>-0.23346319818200001</v>
      </c>
      <c r="K59" s="341">
        <v>0</v>
      </c>
    </row>
    <row r="60" spans="1:11" ht="14.4" customHeight="1" thickBot="1" x14ac:dyDescent="0.35">
      <c r="A60" s="359" t="s">
        <v>239</v>
      </c>
      <c r="B60" s="337">
        <v>0</v>
      </c>
      <c r="C60" s="337">
        <v>24.493500000000001</v>
      </c>
      <c r="D60" s="338">
        <v>24.493500000000001</v>
      </c>
      <c r="E60" s="347" t="s">
        <v>186</v>
      </c>
      <c r="F60" s="337">
        <v>5</v>
      </c>
      <c r="G60" s="338">
        <v>1.6666666666659999</v>
      </c>
      <c r="H60" s="340">
        <v>1.8754999999999999</v>
      </c>
      <c r="I60" s="337">
        <v>3.6755</v>
      </c>
      <c r="J60" s="338">
        <v>2.008833333333</v>
      </c>
      <c r="K60" s="341">
        <v>0.73509999999999998</v>
      </c>
    </row>
    <row r="61" spans="1:11" ht="14.4" customHeight="1" thickBot="1" x14ac:dyDescent="0.35">
      <c r="A61" s="359" t="s">
        <v>240</v>
      </c>
      <c r="B61" s="337">
        <v>0</v>
      </c>
      <c r="C61" s="337">
        <v>32.458999999999001</v>
      </c>
      <c r="D61" s="338">
        <v>32.458999999999001</v>
      </c>
      <c r="E61" s="347" t="s">
        <v>186</v>
      </c>
      <c r="F61" s="337">
        <v>0</v>
      </c>
      <c r="G61" s="338">
        <v>0</v>
      </c>
      <c r="H61" s="340">
        <v>0</v>
      </c>
      <c r="I61" s="337">
        <v>0</v>
      </c>
      <c r="J61" s="338">
        <v>0</v>
      </c>
      <c r="K61" s="348" t="s">
        <v>186</v>
      </c>
    </row>
    <row r="62" spans="1:11" ht="14.4" customHeight="1" thickBot="1" x14ac:dyDescent="0.35">
      <c r="A62" s="359" t="s">
        <v>241</v>
      </c>
      <c r="B62" s="337">
        <v>0</v>
      </c>
      <c r="C62" s="337">
        <v>4.0949999999989997</v>
      </c>
      <c r="D62" s="338">
        <v>4.0949999999989997</v>
      </c>
      <c r="E62" s="347" t="s">
        <v>186</v>
      </c>
      <c r="F62" s="337">
        <v>0</v>
      </c>
      <c r="G62" s="338">
        <v>0</v>
      </c>
      <c r="H62" s="340">
        <v>0</v>
      </c>
      <c r="I62" s="337">
        <v>0</v>
      </c>
      <c r="J62" s="338">
        <v>0</v>
      </c>
      <c r="K62" s="348" t="s">
        <v>186</v>
      </c>
    </row>
    <row r="63" spans="1:11" ht="14.4" customHeight="1" thickBot="1" x14ac:dyDescent="0.35">
      <c r="A63" s="356" t="s">
        <v>28</v>
      </c>
      <c r="B63" s="337">
        <v>2957</v>
      </c>
      <c r="C63" s="337">
        <v>3341.2017500000002</v>
      </c>
      <c r="D63" s="338">
        <v>384.20174999999898</v>
      </c>
      <c r="E63" s="339">
        <v>1.1299295738920001</v>
      </c>
      <c r="F63" s="337">
        <v>3254.3385735004199</v>
      </c>
      <c r="G63" s="338">
        <v>1084.77952450014</v>
      </c>
      <c r="H63" s="340">
        <v>286.08564000000098</v>
      </c>
      <c r="I63" s="337">
        <v>1052.9054100000001</v>
      </c>
      <c r="J63" s="338">
        <v>-31.874114500139001</v>
      </c>
      <c r="K63" s="341">
        <v>0.32353898840500001</v>
      </c>
    </row>
    <row r="64" spans="1:11" ht="14.4" customHeight="1" thickBot="1" x14ac:dyDescent="0.35">
      <c r="A64" s="362" t="s">
        <v>242</v>
      </c>
      <c r="B64" s="342">
        <v>2192</v>
      </c>
      <c r="C64" s="342">
        <v>2461.2930000000001</v>
      </c>
      <c r="D64" s="343">
        <v>269.29299999999898</v>
      </c>
      <c r="E64" s="344">
        <v>1.1228526459849999</v>
      </c>
      <c r="F64" s="342">
        <v>2412.6585735004201</v>
      </c>
      <c r="G64" s="343">
        <v>804.21952450014101</v>
      </c>
      <c r="H64" s="345">
        <v>210.442000000001</v>
      </c>
      <c r="I64" s="342">
        <v>774.54300000000103</v>
      </c>
      <c r="J64" s="343">
        <v>-29.676524500138999</v>
      </c>
      <c r="K64" s="346">
        <v>0.32103299178200001</v>
      </c>
    </row>
    <row r="65" spans="1:11" ht="14.4" customHeight="1" thickBot="1" x14ac:dyDescent="0.35">
      <c r="A65" s="358" t="s">
        <v>243</v>
      </c>
      <c r="B65" s="342">
        <v>2126</v>
      </c>
      <c r="C65" s="342">
        <v>2381.7669999999998</v>
      </c>
      <c r="D65" s="343">
        <v>255.766999999999</v>
      </c>
      <c r="E65" s="344">
        <v>1.120304327375</v>
      </c>
      <c r="F65" s="342">
        <v>2337.99999999999</v>
      </c>
      <c r="G65" s="343">
        <v>779.33333333333098</v>
      </c>
      <c r="H65" s="345">
        <v>204.692000000001</v>
      </c>
      <c r="I65" s="342">
        <v>750.79300000000103</v>
      </c>
      <c r="J65" s="343">
        <v>-28.540333333328999</v>
      </c>
      <c r="K65" s="346">
        <v>0.32112617621799999</v>
      </c>
    </row>
    <row r="66" spans="1:11" ht="14.4" customHeight="1" thickBot="1" x14ac:dyDescent="0.35">
      <c r="A66" s="359" t="s">
        <v>244</v>
      </c>
      <c r="B66" s="337">
        <v>2126</v>
      </c>
      <c r="C66" s="337">
        <v>2381.7669999999998</v>
      </c>
      <c r="D66" s="338">
        <v>255.766999999999</v>
      </c>
      <c r="E66" s="339">
        <v>1.120304327375</v>
      </c>
      <c r="F66" s="337">
        <v>2337.99999999999</v>
      </c>
      <c r="G66" s="338">
        <v>779.33333333333098</v>
      </c>
      <c r="H66" s="340">
        <v>204.692000000001</v>
      </c>
      <c r="I66" s="337">
        <v>750.79300000000103</v>
      </c>
      <c r="J66" s="338">
        <v>-28.540333333328999</v>
      </c>
      <c r="K66" s="341">
        <v>0.32112617621799999</v>
      </c>
    </row>
    <row r="67" spans="1:11" ht="14.4" customHeight="1" thickBot="1" x14ac:dyDescent="0.35">
      <c r="A67" s="358" t="s">
        <v>245</v>
      </c>
      <c r="B67" s="342">
        <v>60</v>
      </c>
      <c r="C67" s="342">
        <v>60</v>
      </c>
      <c r="D67" s="343">
        <v>5.6843418860808002E-14</v>
      </c>
      <c r="E67" s="344">
        <v>1</v>
      </c>
      <c r="F67" s="342">
        <v>69.086573500430006</v>
      </c>
      <c r="G67" s="343">
        <v>23.028857833476</v>
      </c>
      <c r="H67" s="345">
        <v>5</v>
      </c>
      <c r="I67" s="342">
        <v>20</v>
      </c>
      <c r="J67" s="343">
        <v>-3.0288578334760001</v>
      </c>
      <c r="K67" s="346">
        <v>0.28949185039300002</v>
      </c>
    </row>
    <row r="68" spans="1:11" ht="14.4" customHeight="1" thickBot="1" x14ac:dyDescent="0.35">
      <c r="A68" s="359" t="s">
        <v>246</v>
      </c>
      <c r="B68" s="337">
        <v>60</v>
      </c>
      <c r="C68" s="337">
        <v>60</v>
      </c>
      <c r="D68" s="338">
        <v>5.6843418860808002E-14</v>
      </c>
      <c r="E68" s="339">
        <v>1</v>
      </c>
      <c r="F68" s="337">
        <v>69.086573500430006</v>
      </c>
      <c r="G68" s="338">
        <v>23.028857833476</v>
      </c>
      <c r="H68" s="340">
        <v>5</v>
      </c>
      <c r="I68" s="337">
        <v>20</v>
      </c>
      <c r="J68" s="338">
        <v>-3.0288578334760001</v>
      </c>
      <c r="K68" s="341">
        <v>0.28949185039300002</v>
      </c>
    </row>
    <row r="69" spans="1:11" ht="14.4" customHeight="1" thickBot="1" x14ac:dyDescent="0.35">
      <c r="A69" s="358" t="s">
        <v>247</v>
      </c>
      <c r="B69" s="342">
        <v>6</v>
      </c>
      <c r="C69" s="342">
        <v>14.276</v>
      </c>
      <c r="D69" s="343">
        <v>8.2759999999989997</v>
      </c>
      <c r="E69" s="344">
        <v>2.3793333333329998</v>
      </c>
      <c r="F69" s="342">
        <v>5.5720000000000001</v>
      </c>
      <c r="G69" s="343">
        <v>1.857333333333</v>
      </c>
      <c r="H69" s="345">
        <v>0</v>
      </c>
      <c r="I69" s="342">
        <v>0</v>
      </c>
      <c r="J69" s="343">
        <v>-1.857333333333</v>
      </c>
      <c r="K69" s="346">
        <v>0</v>
      </c>
    </row>
    <row r="70" spans="1:11" ht="14.4" customHeight="1" thickBot="1" x14ac:dyDescent="0.35">
      <c r="A70" s="359" t="s">
        <v>248</v>
      </c>
      <c r="B70" s="337">
        <v>6</v>
      </c>
      <c r="C70" s="337">
        <v>14.276</v>
      </c>
      <c r="D70" s="338">
        <v>8.2759999999989997</v>
      </c>
      <c r="E70" s="339">
        <v>2.3793333333329998</v>
      </c>
      <c r="F70" s="337">
        <v>5.5720000000000001</v>
      </c>
      <c r="G70" s="338">
        <v>1.857333333333</v>
      </c>
      <c r="H70" s="340">
        <v>0</v>
      </c>
      <c r="I70" s="337">
        <v>0</v>
      </c>
      <c r="J70" s="338">
        <v>-1.857333333333</v>
      </c>
      <c r="K70" s="341">
        <v>0</v>
      </c>
    </row>
    <row r="71" spans="1:11" ht="14.4" customHeight="1" thickBot="1" x14ac:dyDescent="0.35">
      <c r="A71" s="361" t="s">
        <v>249</v>
      </c>
      <c r="B71" s="337">
        <v>0</v>
      </c>
      <c r="C71" s="337">
        <v>5.25</v>
      </c>
      <c r="D71" s="338">
        <v>5.25</v>
      </c>
      <c r="E71" s="347" t="s">
        <v>197</v>
      </c>
      <c r="F71" s="337">
        <v>0</v>
      </c>
      <c r="G71" s="338">
        <v>0</v>
      </c>
      <c r="H71" s="340">
        <v>0.75</v>
      </c>
      <c r="I71" s="337">
        <v>3.75</v>
      </c>
      <c r="J71" s="338">
        <v>3.75</v>
      </c>
      <c r="K71" s="348" t="s">
        <v>186</v>
      </c>
    </row>
    <row r="72" spans="1:11" ht="14.4" customHeight="1" thickBot="1" x14ac:dyDescent="0.35">
      <c r="A72" s="359" t="s">
        <v>250</v>
      </c>
      <c r="B72" s="337">
        <v>0</v>
      </c>
      <c r="C72" s="337">
        <v>5.25</v>
      </c>
      <c r="D72" s="338">
        <v>5.25</v>
      </c>
      <c r="E72" s="347" t="s">
        <v>197</v>
      </c>
      <c r="F72" s="337">
        <v>0</v>
      </c>
      <c r="G72" s="338">
        <v>0</v>
      </c>
      <c r="H72" s="340">
        <v>0.75</v>
      </c>
      <c r="I72" s="337">
        <v>3.75</v>
      </c>
      <c r="J72" s="338">
        <v>3.75</v>
      </c>
      <c r="K72" s="348" t="s">
        <v>186</v>
      </c>
    </row>
    <row r="73" spans="1:11" ht="14.4" customHeight="1" thickBot="1" x14ac:dyDescent="0.35">
      <c r="A73" s="357" t="s">
        <v>251</v>
      </c>
      <c r="B73" s="337">
        <v>721.99999999999898</v>
      </c>
      <c r="C73" s="337">
        <v>831.98404000000005</v>
      </c>
      <c r="D73" s="338">
        <v>109.984040000001</v>
      </c>
      <c r="E73" s="339">
        <v>1.152332465373</v>
      </c>
      <c r="F73" s="337">
        <v>794.92</v>
      </c>
      <c r="G73" s="338">
        <v>264.97333333333302</v>
      </c>
      <c r="H73" s="340">
        <v>71.549760000000006</v>
      </c>
      <c r="I73" s="337">
        <v>263.34238000000101</v>
      </c>
      <c r="J73" s="338">
        <v>-1.6309533333320001</v>
      </c>
      <c r="K73" s="341">
        <v>0.33128161324400002</v>
      </c>
    </row>
    <row r="74" spans="1:11" ht="14.4" customHeight="1" thickBot="1" x14ac:dyDescent="0.35">
      <c r="A74" s="358" t="s">
        <v>252</v>
      </c>
      <c r="B74" s="342">
        <v>190.99999999999901</v>
      </c>
      <c r="C74" s="342">
        <v>220.22975</v>
      </c>
      <c r="D74" s="343">
        <v>29.229749999999999</v>
      </c>
      <c r="E74" s="344">
        <v>1.1530353403139999</v>
      </c>
      <c r="F74" s="342">
        <v>210.42</v>
      </c>
      <c r="G74" s="343">
        <v>70.14</v>
      </c>
      <c r="H74" s="345">
        <v>18.939260000000001</v>
      </c>
      <c r="I74" s="342">
        <v>69.706609999999998</v>
      </c>
      <c r="J74" s="343">
        <v>-0.43339</v>
      </c>
      <c r="K74" s="346">
        <v>0.331273690713</v>
      </c>
    </row>
    <row r="75" spans="1:11" ht="14.4" customHeight="1" thickBot="1" x14ac:dyDescent="0.35">
      <c r="A75" s="359" t="s">
        <v>253</v>
      </c>
      <c r="B75" s="337">
        <v>190.99999999999901</v>
      </c>
      <c r="C75" s="337">
        <v>220.22975</v>
      </c>
      <c r="D75" s="338">
        <v>29.229749999999999</v>
      </c>
      <c r="E75" s="339">
        <v>1.1530353403139999</v>
      </c>
      <c r="F75" s="337">
        <v>210.42</v>
      </c>
      <c r="G75" s="338">
        <v>70.14</v>
      </c>
      <c r="H75" s="340">
        <v>18.939260000000001</v>
      </c>
      <c r="I75" s="337">
        <v>69.706609999999998</v>
      </c>
      <c r="J75" s="338">
        <v>-0.43339</v>
      </c>
      <c r="K75" s="341">
        <v>0.331273690713</v>
      </c>
    </row>
    <row r="76" spans="1:11" ht="14.4" customHeight="1" thickBot="1" x14ac:dyDescent="0.35">
      <c r="A76" s="358" t="s">
        <v>254</v>
      </c>
      <c r="B76" s="342">
        <v>531</v>
      </c>
      <c r="C76" s="342">
        <v>611.75428999999997</v>
      </c>
      <c r="D76" s="343">
        <v>80.754289999999997</v>
      </c>
      <c r="E76" s="344">
        <v>1.1520796421840001</v>
      </c>
      <c r="F76" s="342">
        <v>584.49999999999898</v>
      </c>
      <c r="G76" s="343">
        <v>194.833333333333</v>
      </c>
      <c r="H76" s="345">
        <v>52.610500000000002</v>
      </c>
      <c r="I76" s="342">
        <v>193.63577000000001</v>
      </c>
      <c r="J76" s="343">
        <v>-1.1975633333319999</v>
      </c>
      <c r="K76" s="346">
        <v>0.331284465355</v>
      </c>
    </row>
    <row r="77" spans="1:11" ht="14.4" customHeight="1" thickBot="1" x14ac:dyDescent="0.35">
      <c r="A77" s="359" t="s">
        <v>255</v>
      </c>
      <c r="B77" s="337">
        <v>531</v>
      </c>
      <c r="C77" s="337">
        <v>611.75428999999997</v>
      </c>
      <c r="D77" s="338">
        <v>80.754289999999997</v>
      </c>
      <c r="E77" s="339">
        <v>1.1520796421840001</v>
      </c>
      <c r="F77" s="337">
        <v>584.49999999999898</v>
      </c>
      <c r="G77" s="338">
        <v>194.833333333333</v>
      </c>
      <c r="H77" s="340">
        <v>52.610500000000002</v>
      </c>
      <c r="I77" s="337">
        <v>193.63577000000001</v>
      </c>
      <c r="J77" s="338">
        <v>-1.1975633333319999</v>
      </c>
      <c r="K77" s="341">
        <v>0.331284465355</v>
      </c>
    </row>
    <row r="78" spans="1:11" ht="14.4" customHeight="1" thickBot="1" x14ac:dyDescent="0.35">
      <c r="A78" s="357" t="s">
        <v>256</v>
      </c>
      <c r="B78" s="337">
        <v>43</v>
      </c>
      <c r="C78" s="337">
        <v>47.924709999999997</v>
      </c>
      <c r="D78" s="338">
        <v>4.9247099999990001</v>
      </c>
      <c r="E78" s="339">
        <v>1.1145281395340001</v>
      </c>
      <c r="F78" s="337">
        <v>46.76</v>
      </c>
      <c r="G78" s="338">
        <v>15.586666666666</v>
      </c>
      <c r="H78" s="340">
        <v>4.0938800000000004</v>
      </c>
      <c r="I78" s="337">
        <v>15.02003</v>
      </c>
      <c r="J78" s="338">
        <v>-0.56663666666599999</v>
      </c>
      <c r="K78" s="341">
        <v>0.321215355004</v>
      </c>
    </row>
    <row r="79" spans="1:11" ht="14.4" customHeight="1" thickBot="1" x14ac:dyDescent="0.35">
      <c r="A79" s="358" t="s">
        <v>257</v>
      </c>
      <c r="B79" s="342">
        <v>43</v>
      </c>
      <c r="C79" s="342">
        <v>47.924709999999997</v>
      </c>
      <c r="D79" s="343">
        <v>4.9247099999990001</v>
      </c>
      <c r="E79" s="344">
        <v>1.1145281395340001</v>
      </c>
      <c r="F79" s="342">
        <v>46.76</v>
      </c>
      <c r="G79" s="343">
        <v>15.586666666666</v>
      </c>
      <c r="H79" s="345">
        <v>4.0938800000000004</v>
      </c>
      <c r="I79" s="342">
        <v>15.02003</v>
      </c>
      <c r="J79" s="343">
        <v>-0.56663666666599999</v>
      </c>
      <c r="K79" s="346">
        <v>0.321215355004</v>
      </c>
    </row>
    <row r="80" spans="1:11" ht="14.4" customHeight="1" thickBot="1" x14ac:dyDescent="0.35">
      <c r="A80" s="359" t="s">
        <v>258</v>
      </c>
      <c r="B80" s="337">
        <v>43</v>
      </c>
      <c r="C80" s="337">
        <v>47.924709999999997</v>
      </c>
      <c r="D80" s="338">
        <v>4.9247099999990001</v>
      </c>
      <c r="E80" s="339">
        <v>1.1145281395340001</v>
      </c>
      <c r="F80" s="337">
        <v>46.76</v>
      </c>
      <c r="G80" s="338">
        <v>15.586666666666</v>
      </c>
      <c r="H80" s="340">
        <v>4.0938800000000004</v>
      </c>
      <c r="I80" s="337">
        <v>15.02003</v>
      </c>
      <c r="J80" s="338">
        <v>-0.56663666666599999</v>
      </c>
      <c r="K80" s="341">
        <v>0.321215355004</v>
      </c>
    </row>
    <row r="81" spans="1:11" ht="14.4" customHeight="1" thickBot="1" x14ac:dyDescent="0.35">
      <c r="A81" s="356" t="s">
        <v>259</v>
      </c>
      <c r="B81" s="337">
        <v>0</v>
      </c>
      <c r="C81" s="337">
        <v>1</v>
      </c>
      <c r="D81" s="338">
        <v>1</v>
      </c>
      <c r="E81" s="347" t="s">
        <v>197</v>
      </c>
      <c r="F81" s="337">
        <v>0</v>
      </c>
      <c r="G81" s="338">
        <v>0</v>
      </c>
      <c r="H81" s="340">
        <v>0</v>
      </c>
      <c r="I81" s="337">
        <v>0</v>
      </c>
      <c r="J81" s="338">
        <v>0</v>
      </c>
      <c r="K81" s="348" t="s">
        <v>186</v>
      </c>
    </row>
    <row r="82" spans="1:11" ht="14.4" customHeight="1" thickBot="1" x14ac:dyDescent="0.35">
      <c r="A82" s="357" t="s">
        <v>260</v>
      </c>
      <c r="B82" s="337">
        <v>0</v>
      </c>
      <c r="C82" s="337">
        <v>1</v>
      </c>
      <c r="D82" s="338">
        <v>1</v>
      </c>
      <c r="E82" s="347" t="s">
        <v>197</v>
      </c>
      <c r="F82" s="337">
        <v>0</v>
      </c>
      <c r="G82" s="338">
        <v>0</v>
      </c>
      <c r="H82" s="340">
        <v>0</v>
      </c>
      <c r="I82" s="337">
        <v>0</v>
      </c>
      <c r="J82" s="338">
        <v>0</v>
      </c>
      <c r="K82" s="348" t="s">
        <v>186</v>
      </c>
    </row>
    <row r="83" spans="1:11" ht="14.4" customHeight="1" thickBot="1" x14ac:dyDescent="0.35">
      <c r="A83" s="358" t="s">
        <v>261</v>
      </c>
      <c r="B83" s="342">
        <v>0</v>
      </c>
      <c r="C83" s="342">
        <v>1</v>
      </c>
      <c r="D83" s="343">
        <v>1</v>
      </c>
      <c r="E83" s="349" t="s">
        <v>197</v>
      </c>
      <c r="F83" s="342">
        <v>0</v>
      </c>
      <c r="G83" s="343">
        <v>0</v>
      </c>
      <c r="H83" s="345">
        <v>0</v>
      </c>
      <c r="I83" s="342">
        <v>0</v>
      </c>
      <c r="J83" s="343">
        <v>0</v>
      </c>
      <c r="K83" s="350" t="s">
        <v>186</v>
      </c>
    </row>
    <row r="84" spans="1:11" ht="14.4" customHeight="1" thickBot="1" x14ac:dyDescent="0.35">
      <c r="A84" s="359" t="s">
        <v>262</v>
      </c>
      <c r="B84" s="337">
        <v>0</v>
      </c>
      <c r="C84" s="337">
        <v>1</v>
      </c>
      <c r="D84" s="338">
        <v>1</v>
      </c>
      <c r="E84" s="347" t="s">
        <v>197</v>
      </c>
      <c r="F84" s="337">
        <v>0</v>
      </c>
      <c r="G84" s="338">
        <v>0</v>
      </c>
      <c r="H84" s="340">
        <v>0</v>
      </c>
      <c r="I84" s="337">
        <v>0</v>
      </c>
      <c r="J84" s="338">
        <v>0</v>
      </c>
      <c r="K84" s="348" t="s">
        <v>186</v>
      </c>
    </row>
    <row r="85" spans="1:11" ht="14.4" customHeight="1" thickBot="1" x14ac:dyDescent="0.35">
      <c r="A85" s="356" t="s">
        <v>263</v>
      </c>
      <c r="B85" s="337">
        <v>0</v>
      </c>
      <c r="C85" s="337">
        <v>18.100000000000001</v>
      </c>
      <c r="D85" s="338">
        <v>18.100000000000001</v>
      </c>
      <c r="E85" s="347" t="s">
        <v>186</v>
      </c>
      <c r="F85" s="337">
        <v>0</v>
      </c>
      <c r="G85" s="338">
        <v>0</v>
      </c>
      <c r="H85" s="340">
        <v>1.4</v>
      </c>
      <c r="I85" s="337">
        <v>3.42</v>
      </c>
      <c r="J85" s="338">
        <v>3.42</v>
      </c>
      <c r="K85" s="348" t="s">
        <v>186</v>
      </c>
    </row>
    <row r="86" spans="1:11" ht="14.4" customHeight="1" thickBot="1" x14ac:dyDescent="0.35">
      <c r="A86" s="357" t="s">
        <v>264</v>
      </c>
      <c r="B86" s="337">
        <v>0</v>
      </c>
      <c r="C86" s="337">
        <v>4</v>
      </c>
      <c r="D86" s="338">
        <v>4</v>
      </c>
      <c r="E86" s="347" t="s">
        <v>197</v>
      </c>
      <c r="F86" s="337">
        <v>0</v>
      </c>
      <c r="G86" s="338">
        <v>0</v>
      </c>
      <c r="H86" s="340">
        <v>0</v>
      </c>
      <c r="I86" s="337">
        <v>0</v>
      </c>
      <c r="J86" s="338">
        <v>0</v>
      </c>
      <c r="K86" s="348" t="s">
        <v>186</v>
      </c>
    </row>
    <row r="87" spans="1:11" ht="14.4" customHeight="1" thickBot="1" x14ac:dyDescent="0.35">
      <c r="A87" s="358" t="s">
        <v>265</v>
      </c>
      <c r="B87" s="342">
        <v>0</v>
      </c>
      <c r="C87" s="342">
        <v>4</v>
      </c>
      <c r="D87" s="343">
        <v>4</v>
      </c>
      <c r="E87" s="349" t="s">
        <v>197</v>
      </c>
      <c r="F87" s="342">
        <v>0</v>
      </c>
      <c r="G87" s="343">
        <v>0</v>
      </c>
      <c r="H87" s="345">
        <v>0</v>
      </c>
      <c r="I87" s="342">
        <v>0</v>
      </c>
      <c r="J87" s="343">
        <v>0</v>
      </c>
      <c r="K87" s="350" t="s">
        <v>186</v>
      </c>
    </row>
    <row r="88" spans="1:11" ht="14.4" customHeight="1" thickBot="1" x14ac:dyDescent="0.35">
      <c r="A88" s="359" t="s">
        <v>266</v>
      </c>
      <c r="B88" s="337">
        <v>0</v>
      </c>
      <c r="C88" s="337">
        <v>4</v>
      </c>
      <c r="D88" s="338">
        <v>4</v>
      </c>
      <c r="E88" s="347" t="s">
        <v>197</v>
      </c>
      <c r="F88" s="337">
        <v>0</v>
      </c>
      <c r="G88" s="338">
        <v>0</v>
      </c>
      <c r="H88" s="340">
        <v>0</v>
      </c>
      <c r="I88" s="337">
        <v>0</v>
      </c>
      <c r="J88" s="338">
        <v>0</v>
      </c>
      <c r="K88" s="348" t="s">
        <v>186</v>
      </c>
    </row>
    <row r="89" spans="1:11" ht="14.4" customHeight="1" thickBot="1" x14ac:dyDescent="0.35">
      <c r="A89" s="357" t="s">
        <v>267</v>
      </c>
      <c r="B89" s="337">
        <v>0</v>
      </c>
      <c r="C89" s="337">
        <v>14.1</v>
      </c>
      <c r="D89" s="338">
        <v>14.1</v>
      </c>
      <c r="E89" s="347" t="s">
        <v>186</v>
      </c>
      <c r="F89" s="337">
        <v>0</v>
      </c>
      <c r="G89" s="338">
        <v>0</v>
      </c>
      <c r="H89" s="340">
        <v>1.4</v>
      </c>
      <c r="I89" s="337">
        <v>3.42</v>
      </c>
      <c r="J89" s="338">
        <v>3.42</v>
      </c>
      <c r="K89" s="348" t="s">
        <v>186</v>
      </c>
    </row>
    <row r="90" spans="1:11" ht="14.4" customHeight="1" thickBot="1" x14ac:dyDescent="0.35">
      <c r="A90" s="358" t="s">
        <v>268</v>
      </c>
      <c r="B90" s="342">
        <v>0</v>
      </c>
      <c r="C90" s="342">
        <v>14.1</v>
      </c>
      <c r="D90" s="343">
        <v>14.1</v>
      </c>
      <c r="E90" s="349" t="s">
        <v>186</v>
      </c>
      <c r="F90" s="342">
        <v>0</v>
      </c>
      <c r="G90" s="343">
        <v>0</v>
      </c>
      <c r="H90" s="345">
        <v>1.4</v>
      </c>
      <c r="I90" s="342">
        <v>3.42</v>
      </c>
      <c r="J90" s="343">
        <v>3.42</v>
      </c>
      <c r="K90" s="350" t="s">
        <v>186</v>
      </c>
    </row>
    <row r="91" spans="1:11" ht="14.4" customHeight="1" thickBot="1" x14ac:dyDescent="0.35">
      <c r="A91" s="359" t="s">
        <v>269</v>
      </c>
      <c r="B91" s="337">
        <v>0</v>
      </c>
      <c r="C91" s="337">
        <v>0.7</v>
      </c>
      <c r="D91" s="338">
        <v>0.7</v>
      </c>
      <c r="E91" s="347" t="s">
        <v>197</v>
      </c>
      <c r="F91" s="337">
        <v>0</v>
      </c>
      <c r="G91" s="338">
        <v>0</v>
      </c>
      <c r="H91" s="340">
        <v>0.8</v>
      </c>
      <c r="I91" s="337">
        <v>0.8</v>
      </c>
      <c r="J91" s="338">
        <v>0.8</v>
      </c>
      <c r="K91" s="348" t="s">
        <v>186</v>
      </c>
    </row>
    <row r="92" spans="1:11" ht="14.4" customHeight="1" thickBot="1" x14ac:dyDescent="0.35">
      <c r="A92" s="359" t="s">
        <v>270</v>
      </c>
      <c r="B92" s="337">
        <v>0</v>
      </c>
      <c r="C92" s="337">
        <v>13.4</v>
      </c>
      <c r="D92" s="338">
        <v>13.4</v>
      </c>
      <c r="E92" s="347" t="s">
        <v>186</v>
      </c>
      <c r="F92" s="337">
        <v>0</v>
      </c>
      <c r="G92" s="338">
        <v>0</v>
      </c>
      <c r="H92" s="340">
        <v>0.6</v>
      </c>
      <c r="I92" s="337">
        <v>2.4</v>
      </c>
      <c r="J92" s="338">
        <v>2.4</v>
      </c>
      <c r="K92" s="348" t="s">
        <v>186</v>
      </c>
    </row>
    <row r="93" spans="1:11" ht="14.4" customHeight="1" thickBot="1" x14ac:dyDescent="0.35">
      <c r="A93" s="359" t="s">
        <v>271</v>
      </c>
      <c r="B93" s="337">
        <v>0</v>
      </c>
      <c r="C93" s="337">
        <v>0</v>
      </c>
      <c r="D93" s="338">
        <v>0</v>
      </c>
      <c r="E93" s="347" t="s">
        <v>186</v>
      </c>
      <c r="F93" s="337">
        <v>0</v>
      </c>
      <c r="G93" s="338">
        <v>0</v>
      </c>
      <c r="H93" s="340">
        <v>0</v>
      </c>
      <c r="I93" s="337">
        <v>0.22</v>
      </c>
      <c r="J93" s="338">
        <v>0.22</v>
      </c>
      <c r="K93" s="348" t="s">
        <v>197</v>
      </c>
    </row>
    <row r="94" spans="1:11" ht="14.4" customHeight="1" thickBot="1" x14ac:dyDescent="0.35">
      <c r="A94" s="356" t="s">
        <v>272</v>
      </c>
      <c r="B94" s="337">
        <v>72</v>
      </c>
      <c r="C94" s="337">
        <v>71.765000000000001</v>
      </c>
      <c r="D94" s="338">
        <v>-0.23499999999999999</v>
      </c>
      <c r="E94" s="339">
        <v>0.99673611111100002</v>
      </c>
      <c r="F94" s="337">
        <v>76.268684716829</v>
      </c>
      <c r="G94" s="338">
        <v>25.422894905608999</v>
      </c>
      <c r="H94" s="340">
        <v>5.8369999999999997</v>
      </c>
      <c r="I94" s="337">
        <v>23.347999999999999</v>
      </c>
      <c r="J94" s="338">
        <v>-2.0748949056089998</v>
      </c>
      <c r="K94" s="341">
        <v>0.30612826334499998</v>
      </c>
    </row>
    <row r="95" spans="1:11" ht="14.4" customHeight="1" thickBot="1" x14ac:dyDescent="0.35">
      <c r="A95" s="357" t="s">
        <v>273</v>
      </c>
      <c r="B95" s="337">
        <v>72</v>
      </c>
      <c r="C95" s="337">
        <v>71.765000000000001</v>
      </c>
      <c r="D95" s="338">
        <v>-0.23499999999999999</v>
      </c>
      <c r="E95" s="339">
        <v>0.99673611111100002</v>
      </c>
      <c r="F95" s="337">
        <v>76.268684716829</v>
      </c>
      <c r="G95" s="338">
        <v>25.422894905608999</v>
      </c>
      <c r="H95" s="340">
        <v>5.8369999999999997</v>
      </c>
      <c r="I95" s="337">
        <v>23.347999999999999</v>
      </c>
      <c r="J95" s="338">
        <v>-2.0748949056089998</v>
      </c>
      <c r="K95" s="341">
        <v>0.30612826334499998</v>
      </c>
    </row>
    <row r="96" spans="1:11" ht="14.4" customHeight="1" thickBot="1" x14ac:dyDescent="0.35">
      <c r="A96" s="358" t="s">
        <v>274</v>
      </c>
      <c r="B96" s="342">
        <v>72</v>
      </c>
      <c r="C96" s="342">
        <v>71.765000000000001</v>
      </c>
      <c r="D96" s="343">
        <v>-0.23499999999999999</v>
      </c>
      <c r="E96" s="344">
        <v>0.99673611111100002</v>
      </c>
      <c r="F96" s="342">
        <v>76.268684716829</v>
      </c>
      <c r="G96" s="343">
        <v>25.422894905608999</v>
      </c>
      <c r="H96" s="345">
        <v>5.8369999999999997</v>
      </c>
      <c r="I96" s="342">
        <v>23.347999999999999</v>
      </c>
      <c r="J96" s="343">
        <v>-2.0748949056089998</v>
      </c>
      <c r="K96" s="346">
        <v>0.30612826334499998</v>
      </c>
    </row>
    <row r="97" spans="1:11" ht="14.4" customHeight="1" thickBot="1" x14ac:dyDescent="0.35">
      <c r="A97" s="359" t="s">
        <v>275</v>
      </c>
      <c r="B97" s="337">
        <v>15</v>
      </c>
      <c r="C97" s="337">
        <v>15.096</v>
      </c>
      <c r="D97" s="338">
        <v>9.5999999998999996E-2</v>
      </c>
      <c r="E97" s="339">
        <v>1.0064</v>
      </c>
      <c r="F97" s="337">
        <v>16.043364655266998</v>
      </c>
      <c r="G97" s="338">
        <v>5.347788218422</v>
      </c>
      <c r="H97" s="340">
        <v>1.115</v>
      </c>
      <c r="I97" s="337">
        <v>4.46</v>
      </c>
      <c r="J97" s="338">
        <v>-0.88778821842199995</v>
      </c>
      <c r="K97" s="341">
        <v>0.27799654846900002</v>
      </c>
    </row>
    <row r="98" spans="1:11" ht="14.4" customHeight="1" thickBot="1" x14ac:dyDescent="0.35">
      <c r="A98" s="359" t="s">
        <v>276</v>
      </c>
      <c r="B98" s="337">
        <v>57</v>
      </c>
      <c r="C98" s="337">
        <v>56.668999999999997</v>
      </c>
      <c r="D98" s="338">
        <v>-0.33100000000000002</v>
      </c>
      <c r="E98" s="339">
        <v>0.99419298245599996</v>
      </c>
      <c r="F98" s="337">
        <v>60.225320061562002</v>
      </c>
      <c r="G98" s="338">
        <v>20.075106687186999</v>
      </c>
      <c r="H98" s="340">
        <v>4.7220000000000004</v>
      </c>
      <c r="I98" s="337">
        <v>18.888000000000002</v>
      </c>
      <c r="J98" s="338">
        <v>-1.187106687187</v>
      </c>
      <c r="K98" s="341">
        <v>0.31362224361199997</v>
      </c>
    </row>
    <row r="99" spans="1:11" ht="14.4" customHeight="1" thickBot="1" x14ac:dyDescent="0.35">
      <c r="A99" s="355" t="s">
        <v>277</v>
      </c>
      <c r="B99" s="337">
        <v>5.2240593417429997</v>
      </c>
      <c r="C99" s="337">
        <v>5.9249999999999998</v>
      </c>
      <c r="D99" s="338">
        <v>0.70094065825600005</v>
      </c>
      <c r="E99" s="339">
        <v>1.1341754778040001</v>
      </c>
      <c r="F99" s="337">
        <v>26.107492307609999</v>
      </c>
      <c r="G99" s="338">
        <v>8.7024974358700007</v>
      </c>
      <c r="H99" s="340">
        <v>7.4438399999999998</v>
      </c>
      <c r="I99" s="337">
        <v>22.419</v>
      </c>
      <c r="J99" s="338">
        <v>13.716502564129</v>
      </c>
      <c r="K99" s="341">
        <v>0.85871901199199996</v>
      </c>
    </row>
    <row r="100" spans="1:11" ht="14.4" customHeight="1" thickBot="1" x14ac:dyDescent="0.35">
      <c r="A100" s="356" t="s">
        <v>278</v>
      </c>
      <c r="B100" s="337">
        <v>5.2240593417429997</v>
      </c>
      <c r="C100" s="337">
        <v>5.9249999999999998</v>
      </c>
      <c r="D100" s="338">
        <v>0.70094065825600005</v>
      </c>
      <c r="E100" s="339">
        <v>1.1341754778040001</v>
      </c>
      <c r="F100" s="337">
        <v>26.107492307609999</v>
      </c>
      <c r="G100" s="338">
        <v>8.7024974358700007</v>
      </c>
      <c r="H100" s="340">
        <v>7.4438399999999998</v>
      </c>
      <c r="I100" s="337">
        <v>22.419</v>
      </c>
      <c r="J100" s="338">
        <v>13.716502564129</v>
      </c>
      <c r="K100" s="341">
        <v>0.85871901199199996</v>
      </c>
    </row>
    <row r="101" spans="1:11" ht="14.4" customHeight="1" thickBot="1" x14ac:dyDescent="0.35">
      <c r="A101" s="357" t="s">
        <v>279</v>
      </c>
      <c r="B101" s="337">
        <v>0</v>
      </c>
      <c r="C101" s="337">
        <v>5.25</v>
      </c>
      <c r="D101" s="338">
        <v>5.25</v>
      </c>
      <c r="E101" s="347" t="s">
        <v>197</v>
      </c>
      <c r="F101" s="337">
        <v>0</v>
      </c>
      <c r="G101" s="338">
        <v>0</v>
      </c>
      <c r="H101" s="340">
        <v>0.75</v>
      </c>
      <c r="I101" s="337">
        <v>3.75</v>
      </c>
      <c r="J101" s="338">
        <v>3.75</v>
      </c>
      <c r="K101" s="348" t="s">
        <v>186</v>
      </c>
    </row>
    <row r="102" spans="1:11" ht="14.4" customHeight="1" thickBot="1" x14ac:dyDescent="0.35">
      <c r="A102" s="358" t="s">
        <v>280</v>
      </c>
      <c r="B102" s="342">
        <v>0</v>
      </c>
      <c r="C102" s="342">
        <v>5.25</v>
      </c>
      <c r="D102" s="343">
        <v>5.25</v>
      </c>
      <c r="E102" s="349" t="s">
        <v>197</v>
      </c>
      <c r="F102" s="342">
        <v>0</v>
      </c>
      <c r="G102" s="343">
        <v>0</v>
      </c>
      <c r="H102" s="345">
        <v>0.75</v>
      </c>
      <c r="I102" s="342">
        <v>3.75</v>
      </c>
      <c r="J102" s="343">
        <v>3.75</v>
      </c>
      <c r="K102" s="350" t="s">
        <v>186</v>
      </c>
    </row>
    <row r="103" spans="1:11" ht="14.4" customHeight="1" thickBot="1" x14ac:dyDescent="0.35">
      <c r="A103" s="359" t="s">
        <v>281</v>
      </c>
      <c r="B103" s="337">
        <v>0</v>
      </c>
      <c r="C103" s="337">
        <v>5.25</v>
      </c>
      <c r="D103" s="338">
        <v>5.25</v>
      </c>
      <c r="E103" s="347" t="s">
        <v>197</v>
      </c>
      <c r="F103" s="337">
        <v>0</v>
      </c>
      <c r="G103" s="338">
        <v>0</v>
      </c>
      <c r="H103" s="340">
        <v>0.75</v>
      </c>
      <c r="I103" s="337">
        <v>3.75</v>
      </c>
      <c r="J103" s="338">
        <v>3.75</v>
      </c>
      <c r="K103" s="348" t="s">
        <v>186</v>
      </c>
    </row>
    <row r="104" spans="1:11" ht="14.4" customHeight="1" thickBot="1" x14ac:dyDescent="0.35">
      <c r="A104" s="362" t="s">
        <v>282</v>
      </c>
      <c r="B104" s="342">
        <v>5.2240593417429997</v>
      </c>
      <c r="C104" s="342">
        <v>0.67500000000000004</v>
      </c>
      <c r="D104" s="343">
        <v>-4.5490593417429999</v>
      </c>
      <c r="E104" s="344">
        <v>0.12920986455899999</v>
      </c>
      <c r="F104" s="342">
        <v>26.107492307609999</v>
      </c>
      <c r="G104" s="343">
        <v>8.7024974358700007</v>
      </c>
      <c r="H104" s="345">
        <v>6.6938399999999998</v>
      </c>
      <c r="I104" s="342">
        <v>18.669</v>
      </c>
      <c r="J104" s="343">
        <v>9.9665025641289997</v>
      </c>
      <c r="K104" s="346">
        <v>0.71508208371799997</v>
      </c>
    </row>
    <row r="105" spans="1:11" ht="14.4" customHeight="1" thickBot="1" x14ac:dyDescent="0.35">
      <c r="A105" s="358" t="s">
        <v>283</v>
      </c>
      <c r="B105" s="342">
        <v>5.2240593417429997</v>
      </c>
      <c r="C105" s="342">
        <v>0.67500000000000004</v>
      </c>
      <c r="D105" s="343">
        <v>-4.5490593417429999</v>
      </c>
      <c r="E105" s="344">
        <v>0.12920986455899999</v>
      </c>
      <c r="F105" s="342">
        <v>26.107492307609999</v>
      </c>
      <c r="G105" s="343">
        <v>8.7024974358700007</v>
      </c>
      <c r="H105" s="345">
        <v>6.6938399999999998</v>
      </c>
      <c r="I105" s="342">
        <v>18.669</v>
      </c>
      <c r="J105" s="343">
        <v>9.9665025641289997</v>
      </c>
      <c r="K105" s="346">
        <v>0.71508208371799997</v>
      </c>
    </row>
    <row r="106" spans="1:11" ht="14.4" customHeight="1" thickBot="1" x14ac:dyDescent="0.35">
      <c r="A106" s="359" t="s">
        <v>284</v>
      </c>
      <c r="B106" s="337">
        <v>0</v>
      </c>
      <c r="C106" s="337">
        <v>0.67500000000000004</v>
      </c>
      <c r="D106" s="338">
        <v>0.67500000000000004</v>
      </c>
      <c r="E106" s="347" t="s">
        <v>186</v>
      </c>
      <c r="F106" s="337">
        <v>1.1074923076100001</v>
      </c>
      <c r="G106" s="338">
        <v>0.36916410253600002</v>
      </c>
      <c r="H106" s="340">
        <v>0</v>
      </c>
      <c r="I106" s="337">
        <v>7.4999999999999997E-2</v>
      </c>
      <c r="J106" s="338">
        <v>-0.29416410253600001</v>
      </c>
      <c r="K106" s="341">
        <v>6.7720560661000004E-2</v>
      </c>
    </row>
    <row r="107" spans="1:11" ht="14.4" customHeight="1" thickBot="1" x14ac:dyDescent="0.35">
      <c r="A107" s="359" t="s">
        <v>285</v>
      </c>
      <c r="B107" s="337">
        <v>5.2240593417429997</v>
      </c>
      <c r="C107" s="337">
        <v>0</v>
      </c>
      <c r="D107" s="338">
        <v>-5.2240593417429997</v>
      </c>
      <c r="E107" s="339">
        <v>0</v>
      </c>
      <c r="F107" s="337">
        <v>25</v>
      </c>
      <c r="G107" s="338">
        <v>8.333333333333</v>
      </c>
      <c r="H107" s="340">
        <v>6.6938399999999998</v>
      </c>
      <c r="I107" s="337">
        <v>18.594000000000001</v>
      </c>
      <c r="J107" s="338">
        <v>10.260666666665999</v>
      </c>
      <c r="K107" s="341">
        <v>0.74375999999999998</v>
      </c>
    </row>
    <row r="108" spans="1:11" ht="14.4" customHeight="1" thickBot="1" x14ac:dyDescent="0.35">
      <c r="A108" s="355" t="s">
        <v>286</v>
      </c>
      <c r="B108" s="337">
        <v>442.79417767830699</v>
      </c>
      <c r="C108" s="337">
        <v>493.62288000000001</v>
      </c>
      <c r="D108" s="338">
        <v>50.828702321693001</v>
      </c>
      <c r="E108" s="339">
        <v>1.114790810006</v>
      </c>
      <c r="F108" s="337">
        <v>532.98033998515405</v>
      </c>
      <c r="G108" s="338">
        <v>177.66011332838499</v>
      </c>
      <c r="H108" s="340">
        <v>43.146250000000002</v>
      </c>
      <c r="I108" s="337">
        <v>164.34773999999999</v>
      </c>
      <c r="J108" s="338">
        <v>-13.312373328384</v>
      </c>
      <c r="K108" s="341">
        <v>0.30835610184899997</v>
      </c>
    </row>
    <row r="109" spans="1:11" ht="14.4" customHeight="1" thickBot="1" x14ac:dyDescent="0.35">
      <c r="A109" s="360" t="s">
        <v>287</v>
      </c>
      <c r="B109" s="342">
        <v>442.79417767830699</v>
      </c>
      <c r="C109" s="342">
        <v>493.62288000000001</v>
      </c>
      <c r="D109" s="343">
        <v>50.828702321693001</v>
      </c>
      <c r="E109" s="344">
        <v>1.114790810006</v>
      </c>
      <c r="F109" s="342">
        <v>532.98033998515405</v>
      </c>
      <c r="G109" s="343">
        <v>177.66011332838499</v>
      </c>
      <c r="H109" s="345">
        <v>43.146250000000002</v>
      </c>
      <c r="I109" s="342">
        <v>164.34773999999999</v>
      </c>
      <c r="J109" s="343">
        <v>-13.312373328384</v>
      </c>
      <c r="K109" s="346">
        <v>0.30835610184899997</v>
      </c>
    </row>
    <row r="110" spans="1:11" ht="14.4" customHeight="1" thickBot="1" x14ac:dyDescent="0.35">
      <c r="A110" s="362" t="s">
        <v>34</v>
      </c>
      <c r="B110" s="342">
        <v>442.79417767830699</v>
      </c>
      <c r="C110" s="342">
        <v>493.62288000000001</v>
      </c>
      <c r="D110" s="343">
        <v>50.828702321693001</v>
      </c>
      <c r="E110" s="344">
        <v>1.114790810006</v>
      </c>
      <c r="F110" s="342">
        <v>532.98033998515405</v>
      </c>
      <c r="G110" s="343">
        <v>177.66011332838499</v>
      </c>
      <c r="H110" s="345">
        <v>43.146250000000002</v>
      </c>
      <c r="I110" s="342">
        <v>164.34773999999999</v>
      </c>
      <c r="J110" s="343">
        <v>-13.312373328384</v>
      </c>
      <c r="K110" s="346">
        <v>0.30835610184899997</v>
      </c>
    </row>
    <row r="111" spans="1:11" ht="14.4" customHeight="1" thickBot="1" x14ac:dyDescent="0.35">
      <c r="A111" s="358" t="s">
        <v>288</v>
      </c>
      <c r="B111" s="342">
        <v>28.454718974555</v>
      </c>
      <c r="C111" s="342">
        <v>12.816039999999999</v>
      </c>
      <c r="D111" s="343">
        <v>-15.638678974555001</v>
      </c>
      <c r="E111" s="344">
        <v>0.45040121504800001</v>
      </c>
      <c r="F111" s="342">
        <v>82.285410574015003</v>
      </c>
      <c r="G111" s="343">
        <v>27.428470191338</v>
      </c>
      <c r="H111" s="345">
        <v>2.2511999999999999</v>
      </c>
      <c r="I111" s="342">
        <v>12.161099999999999</v>
      </c>
      <c r="J111" s="343">
        <v>-15.267370191337999</v>
      </c>
      <c r="K111" s="346">
        <v>0.14779169132299999</v>
      </c>
    </row>
    <row r="112" spans="1:11" ht="14.4" customHeight="1" thickBot="1" x14ac:dyDescent="0.35">
      <c r="A112" s="359" t="s">
        <v>289</v>
      </c>
      <c r="B112" s="337">
        <v>27.903881028560999</v>
      </c>
      <c r="C112" s="337">
        <v>12.1075</v>
      </c>
      <c r="D112" s="338">
        <v>-15.796381028560999</v>
      </c>
      <c r="E112" s="339">
        <v>0.43390021580100002</v>
      </c>
      <c r="F112" s="337">
        <v>82.285410574015003</v>
      </c>
      <c r="G112" s="338">
        <v>27.428470191338</v>
      </c>
      <c r="H112" s="340">
        <v>2.2511999999999999</v>
      </c>
      <c r="I112" s="337">
        <v>12.161099999999999</v>
      </c>
      <c r="J112" s="338">
        <v>-15.267370191337999</v>
      </c>
      <c r="K112" s="341">
        <v>0.14779169132299999</v>
      </c>
    </row>
    <row r="113" spans="1:11" ht="14.4" customHeight="1" thickBot="1" x14ac:dyDescent="0.35">
      <c r="A113" s="359" t="s">
        <v>290</v>
      </c>
      <c r="B113" s="337">
        <v>0.55083794599299996</v>
      </c>
      <c r="C113" s="337">
        <v>0.70853999999999995</v>
      </c>
      <c r="D113" s="338">
        <v>0.15770205400599999</v>
      </c>
      <c r="E113" s="339">
        <v>1.2862948261889999</v>
      </c>
      <c r="F113" s="337">
        <v>0</v>
      </c>
      <c r="G113" s="338">
        <v>0</v>
      </c>
      <c r="H113" s="340">
        <v>0</v>
      </c>
      <c r="I113" s="337">
        <v>0</v>
      </c>
      <c r="J113" s="338">
        <v>0</v>
      </c>
      <c r="K113" s="341">
        <v>4</v>
      </c>
    </row>
    <row r="114" spans="1:11" ht="14.4" customHeight="1" thickBot="1" x14ac:dyDescent="0.35">
      <c r="A114" s="358" t="s">
        <v>291</v>
      </c>
      <c r="B114" s="342">
        <v>5.3653403454199999</v>
      </c>
      <c r="C114" s="342">
        <v>6.1527000000000003</v>
      </c>
      <c r="D114" s="343">
        <v>0.78735965457900003</v>
      </c>
      <c r="E114" s="344">
        <v>1.1467492468110001</v>
      </c>
      <c r="F114" s="342">
        <v>6.2692858268620002</v>
      </c>
      <c r="G114" s="343">
        <v>2.0897619422870002</v>
      </c>
      <c r="H114" s="345">
        <v>0.53790000000000004</v>
      </c>
      <c r="I114" s="342">
        <v>2.2942</v>
      </c>
      <c r="J114" s="343">
        <v>0.20443805771199999</v>
      </c>
      <c r="K114" s="346">
        <v>0.36594279848700001</v>
      </c>
    </row>
    <row r="115" spans="1:11" ht="14.4" customHeight="1" thickBot="1" x14ac:dyDescent="0.35">
      <c r="A115" s="359" t="s">
        <v>292</v>
      </c>
      <c r="B115" s="337">
        <v>5.3653403454199999</v>
      </c>
      <c r="C115" s="337">
        <v>6.1527000000000003</v>
      </c>
      <c r="D115" s="338">
        <v>0.78735965457900003</v>
      </c>
      <c r="E115" s="339">
        <v>1.1467492468110001</v>
      </c>
      <c r="F115" s="337">
        <v>6.2692858268620002</v>
      </c>
      <c r="G115" s="338">
        <v>2.0897619422870002</v>
      </c>
      <c r="H115" s="340">
        <v>0.53790000000000004</v>
      </c>
      <c r="I115" s="337">
        <v>2.2942</v>
      </c>
      <c r="J115" s="338">
        <v>0.20443805771199999</v>
      </c>
      <c r="K115" s="341">
        <v>0.36594279848700001</v>
      </c>
    </row>
    <row r="116" spans="1:11" ht="14.4" customHeight="1" thickBot="1" x14ac:dyDescent="0.35">
      <c r="A116" s="358" t="s">
        <v>293</v>
      </c>
      <c r="B116" s="342">
        <v>119.44878591118599</v>
      </c>
      <c r="C116" s="342">
        <v>122.49681</v>
      </c>
      <c r="D116" s="343">
        <v>3.0480240888129999</v>
      </c>
      <c r="E116" s="344">
        <v>1.0255174137230001</v>
      </c>
      <c r="F116" s="342">
        <v>133.88959628331199</v>
      </c>
      <c r="G116" s="343">
        <v>44.62986542777</v>
      </c>
      <c r="H116" s="345">
        <v>6.7393099999999997</v>
      </c>
      <c r="I116" s="342">
        <v>32.676519999999996</v>
      </c>
      <c r="J116" s="343">
        <v>-11.95334542777</v>
      </c>
      <c r="K116" s="346">
        <v>0.24405570639599999</v>
      </c>
    </row>
    <row r="117" spans="1:11" ht="14.4" customHeight="1" thickBot="1" x14ac:dyDescent="0.35">
      <c r="A117" s="359" t="s">
        <v>294</v>
      </c>
      <c r="B117" s="337">
        <v>119.44878591118599</v>
      </c>
      <c r="C117" s="337">
        <v>122.49681</v>
      </c>
      <c r="D117" s="338">
        <v>3.0480240888129999</v>
      </c>
      <c r="E117" s="339">
        <v>1.0255174137230001</v>
      </c>
      <c r="F117" s="337">
        <v>133.88959628331199</v>
      </c>
      <c r="G117" s="338">
        <v>44.62986542777</v>
      </c>
      <c r="H117" s="340">
        <v>6.7393099999999997</v>
      </c>
      <c r="I117" s="337">
        <v>32.676519999999996</v>
      </c>
      <c r="J117" s="338">
        <v>-11.95334542777</v>
      </c>
      <c r="K117" s="341">
        <v>0.24405570639599999</v>
      </c>
    </row>
    <row r="118" spans="1:11" ht="14.4" customHeight="1" thickBot="1" x14ac:dyDescent="0.35">
      <c r="A118" s="358" t="s">
        <v>295</v>
      </c>
      <c r="B118" s="342">
        <v>0</v>
      </c>
      <c r="C118" s="342">
        <v>7.8529999999999998</v>
      </c>
      <c r="D118" s="343">
        <v>7.8529999999999998</v>
      </c>
      <c r="E118" s="349" t="s">
        <v>197</v>
      </c>
      <c r="F118" s="342">
        <v>0</v>
      </c>
      <c r="G118" s="343">
        <v>0</v>
      </c>
      <c r="H118" s="345">
        <v>0</v>
      </c>
      <c r="I118" s="342">
        <v>4.1210000000000004</v>
      </c>
      <c r="J118" s="343">
        <v>4.1210000000000004</v>
      </c>
      <c r="K118" s="350" t="s">
        <v>197</v>
      </c>
    </row>
    <row r="119" spans="1:11" ht="14.4" customHeight="1" thickBot="1" x14ac:dyDescent="0.35">
      <c r="A119" s="359" t="s">
        <v>296</v>
      </c>
      <c r="B119" s="337">
        <v>0</v>
      </c>
      <c r="C119" s="337">
        <v>7.8529999999999998</v>
      </c>
      <c r="D119" s="338">
        <v>7.8529999999999998</v>
      </c>
      <c r="E119" s="347" t="s">
        <v>197</v>
      </c>
      <c r="F119" s="337">
        <v>0</v>
      </c>
      <c r="G119" s="338">
        <v>0</v>
      </c>
      <c r="H119" s="340">
        <v>0</v>
      </c>
      <c r="I119" s="337">
        <v>4.1210000000000004</v>
      </c>
      <c r="J119" s="338">
        <v>4.1210000000000004</v>
      </c>
      <c r="K119" s="348" t="s">
        <v>197</v>
      </c>
    </row>
    <row r="120" spans="1:11" ht="14.4" customHeight="1" thickBot="1" x14ac:dyDescent="0.35">
      <c r="A120" s="358" t="s">
        <v>297</v>
      </c>
      <c r="B120" s="342">
        <v>289.52533244714499</v>
      </c>
      <c r="C120" s="342">
        <v>344.30432999999999</v>
      </c>
      <c r="D120" s="343">
        <v>54.778997552854001</v>
      </c>
      <c r="E120" s="344">
        <v>1.1892027792169999</v>
      </c>
      <c r="F120" s="342">
        <v>310.53604730096498</v>
      </c>
      <c r="G120" s="343">
        <v>103.512015766988</v>
      </c>
      <c r="H120" s="345">
        <v>33.617840000000001</v>
      </c>
      <c r="I120" s="342">
        <v>113.09492</v>
      </c>
      <c r="J120" s="343">
        <v>9.5829042330109999</v>
      </c>
      <c r="K120" s="346">
        <v>0.36419256631500002</v>
      </c>
    </row>
    <row r="121" spans="1:11" ht="14.4" customHeight="1" thickBot="1" x14ac:dyDescent="0.35">
      <c r="A121" s="359" t="s">
        <v>298</v>
      </c>
      <c r="B121" s="337">
        <v>289.52533244714499</v>
      </c>
      <c r="C121" s="337">
        <v>344.30432999999999</v>
      </c>
      <c r="D121" s="338">
        <v>54.778997552854001</v>
      </c>
      <c r="E121" s="339">
        <v>1.1892027792169999</v>
      </c>
      <c r="F121" s="337">
        <v>310.53604730096498</v>
      </c>
      <c r="G121" s="338">
        <v>103.512015766988</v>
      </c>
      <c r="H121" s="340">
        <v>33.617840000000001</v>
      </c>
      <c r="I121" s="337">
        <v>113.09492</v>
      </c>
      <c r="J121" s="338">
        <v>9.5829042330109999</v>
      </c>
      <c r="K121" s="341">
        <v>0.36419256631500002</v>
      </c>
    </row>
    <row r="122" spans="1:11" ht="14.4" customHeight="1" thickBot="1" x14ac:dyDescent="0.35">
      <c r="A122" s="363"/>
      <c r="B122" s="337">
        <v>-3923.8787209447701</v>
      </c>
      <c r="C122" s="337">
        <v>-4447.9446799999996</v>
      </c>
      <c r="D122" s="338">
        <v>-524.06595905522704</v>
      </c>
      <c r="E122" s="339">
        <v>1.13355814395</v>
      </c>
      <c r="F122" s="337">
        <v>-4298.6361097490098</v>
      </c>
      <c r="G122" s="338">
        <v>-1432.87870324967</v>
      </c>
      <c r="H122" s="340">
        <v>-380.43792000000201</v>
      </c>
      <c r="I122" s="337">
        <v>-1444.34996</v>
      </c>
      <c r="J122" s="338">
        <v>-11.471256750332</v>
      </c>
      <c r="K122" s="341">
        <v>0.33600191389099998</v>
      </c>
    </row>
    <row r="123" spans="1:11" ht="14.4" customHeight="1" thickBot="1" x14ac:dyDescent="0.35">
      <c r="A123" s="364" t="s">
        <v>46</v>
      </c>
      <c r="B123" s="351">
        <v>-3923.8787209447701</v>
      </c>
      <c r="C123" s="351">
        <v>-4447.9446799999996</v>
      </c>
      <c r="D123" s="352">
        <v>-524.06595905522704</v>
      </c>
      <c r="E123" s="353">
        <v>-1.1165580301710001</v>
      </c>
      <c r="F123" s="351">
        <v>-4298.6361097490098</v>
      </c>
      <c r="G123" s="352">
        <v>-1432.87870324967</v>
      </c>
      <c r="H123" s="351">
        <v>-380.43792000000201</v>
      </c>
      <c r="I123" s="351">
        <v>-1444.34996</v>
      </c>
      <c r="J123" s="352">
        <v>-11.471256750332</v>
      </c>
      <c r="K123" s="354">
        <v>0.33600191389099998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4">
        <v>2018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299</v>
      </c>
      <c r="B5" s="366" t="s">
        <v>300</v>
      </c>
      <c r="C5" s="367" t="s">
        <v>301</v>
      </c>
      <c r="D5" s="367" t="s">
        <v>301</v>
      </c>
      <c r="E5" s="367"/>
      <c r="F5" s="367" t="s">
        <v>301</v>
      </c>
      <c r="G5" s="367" t="s">
        <v>301</v>
      </c>
      <c r="H5" s="367" t="s">
        <v>301</v>
      </c>
      <c r="I5" s="368" t="s">
        <v>301</v>
      </c>
      <c r="J5" s="369" t="s">
        <v>48</v>
      </c>
    </row>
    <row r="6" spans="1:10" ht="14.4" customHeight="1" x14ac:dyDescent="0.3">
      <c r="A6" s="365" t="s">
        <v>299</v>
      </c>
      <c r="B6" s="366" t="s">
        <v>302</v>
      </c>
      <c r="C6" s="367">
        <v>0.15182999999999999</v>
      </c>
      <c r="D6" s="367">
        <v>0.41960000000000003</v>
      </c>
      <c r="E6" s="367"/>
      <c r="F6" s="367">
        <v>0</v>
      </c>
      <c r="G6" s="367">
        <v>1.6666666259765626</v>
      </c>
      <c r="H6" s="367">
        <v>-1.6666666259765626</v>
      </c>
      <c r="I6" s="368">
        <v>0</v>
      </c>
      <c r="J6" s="369" t="s">
        <v>1</v>
      </c>
    </row>
    <row r="7" spans="1:10" ht="14.4" customHeight="1" x14ac:dyDescent="0.3">
      <c r="A7" s="365" t="s">
        <v>299</v>
      </c>
      <c r="B7" s="366" t="s">
        <v>303</v>
      </c>
      <c r="C7" s="367">
        <v>0.15182999999999999</v>
      </c>
      <c r="D7" s="367">
        <v>0.41960000000000003</v>
      </c>
      <c r="E7" s="367"/>
      <c r="F7" s="367">
        <v>0</v>
      </c>
      <c r="G7" s="367">
        <v>1.6666666259765626</v>
      </c>
      <c r="H7" s="367">
        <v>-1.6666666259765626</v>
      </c>
      <c r="I7" s="368">
        <v>0</v>
      </c>
      <c r="J7" s="369" t="s">
        <v>304</v>
      </c>
    </row>
    <row r="9" spans="1:10" ht="14.4" customHeight="1" x14ac:dyDescent="0.3">
      <c r="A9" s="365" t="s">
        <v>299</v>
      </c>
      <c r="B9" s="366" t="s">
        <v>300</v>
      </c>
      <c r="C9" s="367" t="s">
        <v>301</v>
      </c>
      <c r="D9" s="367" t="s">
        <v>301</v>
      </c>
      <c r="E9" s="367"/>
      <c r="F9" s="367" t="s">
        <v>301</v>
      </c>
      <c r="G9" s="367" t="s">
        <v>301</v>
      </c>
      <c r="H9" s="367" t="s">
        <v>301</v>
      </c>
      <c r="I9" s="368" t="s">
        <v>301</v>
      </c>
      <c r="J9" s="369" t="s">
        <v>48</v>
      </c>
    </row>
    <row r="10" spans="1:10" ht="14.4" customHeight="1" x14ac:dyDescent="0.3">
      <c r="A10" s="365" t="s">
        <v>305</v>
      </c>
      <c r="B10" s="366" t="s">
        <v>300</v>
      </c>
      <c r="C10" s="367" t="s">
        <v>301</v>
      </c>
      <c r="D10" s="367" t="s">
        <v>301</v>
      </c>
      <c r="E10" s="367"/>
      <c r="F10" s="367" t="s">
        <v>301</v>
      </c>
      <c r="G10" s="367" t="s">
        <v>301</v>
      </c>
      <c r="H10" s="367" t="s">
        <v>301</v>
      </c>
      <c r="I10" s="368" t="s">
        <v>301</v>
      </c>
      <c r="J10" s="369" t="s">
        <v>0</v>
      </c>
    </row>
    <row r="11" spans="1:10" ht="14.4" customHeight="1" x14ac:dyDescent="0.3">
      <c r="A11" s="365" t="s">
        <v>305</v>
      </c>
      <c r="B11" s="366" t="s">
        <v>302</v>
      </c>
      <c r="C11" s="367">
        <v>0.15182999999999999</v>
      </c>
      <c r="D11" s="367">
        <v>0.41960000000000003</v>
      </c>
      <c r="E11" s="367"/>
      <c r="F11" s="367">
        <v>0</v>
      </c>
      <c r="G11" s="367">
        <v>2</v>
      </c>
      <c r="H11" s="367">
        <v>-2</v>
      </c>
      <c r="I11" s="368">
        <v>0</v>
      </c>
      <c r="J11" s="369" t="s">
        <v>1</v>
      </c>
    </row>
    <row r="12" spans="1:10" ht="14.4" customHeight="1" x14ac:dyDescent="0.3">
      <c r="A12" s="365" t="s">
        <v>305</v>
      </c>
      <c r="B12" s="366" t="s">
        <v>303</v>
      </c>
      <c r="C12" s="367">
        <v>0.15182999999999999</v>
      </c>
      <c r="D12" s="367">
        <v>0.41960000000000003</v>
      </c>
      <c r="E12" s="367"/>
      <c r="F12" s="367">
        <v>0</v>
      </c>
      <c r="G12" s="367">
        <v>2</v>
      </c>
      <c r="H12" s="367">
        <v>-2</v>
      </c>
      <c r="I12" s="368">
        <v>0</v>
      </c>
      <c r="J12" s="369" t="s">
        <v>306</v>
      </c>
    </row>
    <row r="13" spans="1:10" ht="14.4" customHeight="1" x14ac:dyDescent="0.3">
      <c r="A13" s="365" t="s">
        <v>301</v>
      </c>
      <c r="B13" s="366" t="s">
        <v>301</v>
      </c>
      <c r="C13" s="367" t="s">
        <v>301</v>
      </c>
      <c r="D13" s="367" t="s">
        <v>301</v>
      </c>
      <c r="E13" s="367"/>
      <c r="F13" s="367" t="s">
        <v>301</v>
      </c>
      <c r="G13" s="367" t="s">
        <v>301</v>
      </c>
      <c r="H13" s="367" t="s">
        <v>301</v>
      </c>
      <c r="I13" s="368" t="s">
        <v>301</v>
      </c>
      <c r="J13" s="369" t="s">
        <v>307</v>
      </c>
    </row>
    <row r="14" spans="1:10" ht="14.4" customHeight="1" x14ac:dyDescent="0.3">
      <c r="A14" s="365" t="s">
        <v>299</v>
      </c>
      <c r="B14" s="366" t="s">
        <v>303</v>
      </c>
      <c r="C14" s="367">
        <v>0.15182999999999999</v>
      </c>
      <c r="D14" s="367">
        <v>0.41960000000000003</v>
      </c>
      <c r="E14" s="367"/>
      <c r="F14" s="367">
        <v>0</v>
      </c>
      <c r="G14" s="367">
        <v>2</v>
      </c>
      <c r="H14" s="367">
        <v>-2</v>
      </c>
      <c r="I14" s="368">
        <v>0</v>
      </c>
      <c r="J14" s="369" t="s">
        <v>304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" customHeight="1" thickBot="1" x14ac:dyDescent="0.35">
      <c r="A2" s="170" t="s">
        <v>185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6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4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" customHeight="1" thickBot="1" x14ac:dyDescent="0.3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" customHeight="1" x14ac:dyDescent="0.3">
      <c r="A6" s="382" t="s">
        <v>308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" customHeight="1" thickBot="1" x14ac:dyDescent="0.35">
      <c r="A7" s="383" t="s">
        <v>309</v>
      </c>
      <c r="B7" s="387">
        <v>6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4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4">
        <v>2018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299</v>
      </c>
      <c r="B5" s="366" t="s">
        <v>300</v>
      </c>
      <c r="C5" s="367" t="s">
        <v>301</v>
      </c>
      <c r="D5" s="367" t="s">
        <v>301</v>
      </c>
      <c r="E5" s="367"/>
      <c r="F5" s="367" t="s">
        <v>301</v>
      </c>
      <c r="G5" s="367" t="s">
        <v>301</v>
      </c>
      <c r="H5" s="367" t="s">
        <v>301</v>
      </c>
      <c r="I5" s="368" t="s">
        <v>301</v>
      </c>
      <c r="J5" s="369" t="s">
        <v>48</v>
      </c>
    </row>
    <row r="6" spans="1:10" ht="14.4" customHeight="1" x14ac:dyDescent="0.3">
      <c r="A6" s="365" t="s">
        <v>299</v>
      </c>
      <c r="B6" s="366" t="s">
        <v>310</v>
      </c>
      <c r="C6" s="367">
        <v>25.18196</v>
      </c>
      <c r="D6" s="367">
        <v>24.34498</v>
      </c>
      <c r="E6" s="367"/>
      <c r="F6" s="367">
        <v>17.631</v>
      </c>
      <c r="G6" s="367">
        <v>21</v>
      </c>
      <c r="H6" s="367">
        <v>-3.3689999999999998</v>
      </c>
      <c r="I6" s="368">
        <v>0.83957142857142864</v>
      </c>
      <c r="J6" s="369" t="s">
        <v>1</v>
      </c>
    </row>
    <row r="7" spans="1:10" ht="14.4" customHeight="1" x14ac:dyDescent="0.3">
      <c r="A7" s="365" t="s">
        <v>299</v>
      </c>
      <c r="B7" s="366" t="s">
        <v>311</v>
      </c>
      <c r="C7" s="367">
        <v>0</v>
      </c>
      <c r="D7" s="367">
        <v>2.42</v>
      </c>
      <c r="E7" s="367"/>
      <c r="F7" s="367">
        <v>0</v>
      </c>
      <c r="G7" s="367">
        <v>1</v>
      </c>
      <c r="H7" s="367">
        <v>-1</v>
      </c>
      <c r="I7" s="368">
        <v>0</v>
      </c>
      <c r="J7" s="369" t="s">
        <v>1</v>
      </c>
    </row>
    <row r="8" spans="1:10" ht="14.4" customHeight="1" x14ac:dyDescent="0.3">
      <c r="A8" s="365" t="s">
        <v>299</v>
      </c>
      <c r="B8" s="366" t="s">
        <v>312</v>
      </c>
      <c r="C8" s="367">
        <v>0</v>
      </c>
      <c r="D8" s="367">
        <v>0.27600000000000002</v>
      </c>
      <c r="E8" s="367"/>
      <c r="F8" s="367">
        <v>0</v>
      </c>
      <c r="G8" s="367">
        <v>9.3720222473144529E-2</v>
      </c>
      <c r="H8" s="367">
        <v>-9.3720222473144529E-2</v>
      </c>
      <c r="I8" s="368">
        <v>0</v>
      </c>
      <c r="J8" s="369" t="s">
        <v>1</v>
      </c>
    </row>
    <row r="9" spans="1:10" ht="14.4" customHeight="1" x14ac:dyDescent="0.3">
      <c r="A9" s="365" t="s">
        <v>299</v>
      </c>
      <c r="B9" s="366" t="s">
        <v>303</v>
      </c>
      <c r="C9" s="367">
        <v>25.18196</v>
      </c>
      <c r="D9" s="367">
        <v>27.040980000000001</v>
      </c>
      <c r="E9" s="367"/>
      <c r="F9" s="367">
        <v>17.631</v>
      </c>
      <c r="G9" s="367">
        <v>22.093720222473145</v>
      </c>
      <c r="H9" s="367">
        <v>-4.4627202224731448</v>
      </c>
      <c r="I9" s="368">
        <v>0.7980095621047204</v>
      </c>
      <c r="J9" s="369" t="s">
        <v>304</v>
      </c>
    </row>
    <row r="11" spans="1:10" ht="14.4" customHeight="1" x14ac:dyDescent="0.3">
      <c r="A11" s="365" t="s">
        <v>299</v>
      </c>
      <c r="B11" s="366" t="s">
        <v>300</v>
      </c>
      <c r="C11" s="367" t="s">
        <v>301</v>
      </c>
      <c r="D11" s="367" t="s">
        <v>301</v>
      </c>
      <c r="E11" s="367"/>
      <c r="F11" s="367" t="s">
        <v>301</v>
      </c>
      <c r="G11" s="367" t="s">
        <v>301</v>
      </c>
      <c r="H11" s="367" t="s">
        <v>301</v>
      </c>
      <c r="I11" s="368" t="s">
        <v>301</v>
      </c>
      <c r="J11" s="369" t="s">
        <v>48</v>
      </c>
    </row>
    <row r="12" spans="1:10" ht="14.4" customHeight="1" x14ac:dyDescent="0.3">
      <c r="A12" s="365" t="s">
        <v>305</v>
      </c>
      <c r="B12" s="366" t="s">
        <v>300</v>
      </c>
      <c r="C12" s="367" t="s">
        <v>301</v>
      </c>
      <c r="D12" s="367" t="s">
        <v>301</v>
      </c>
      <c r="E12" s="367"/>
      <c r="F12" s="367" t="s">
        <v>301</v>
      </c>
      <c r="G12" s="367" t="s">
        <v>301</v>
      </c>
      <c r="H12" s="367" t="s">
        <v>301</v>
      </c>
      <c r="I12" s="368" t="s">
        <v>301</v>
      </c>
      <c r="J12" s="369" t="s">
        <v>0</v>
      </c>
    </row>
    <row r="13" spans="1:10" ht="14.4" customHeight="1" x14ac:dyDescent="0.3">
      <c r="A13" s="365" t="s">
        <v>305</v>
      </c>
      <c r="B13" s="366" t="s">
        <v>310</v>
      </c>
      <c r="C13" s="367">
        <v>25.18196</v>
      </c>
      <c r="D13" s="367">
        <v>24.34498</v>
      </c>
      <c r="E13" s="367"/>
      <c r="F13" s="367">
        <v>17.631</v>
      </c>
      <c r="G13" s="367">
        <v>21</v>
      </c>
      <c r="H13" s="367">
        <v>-3.3689999999999998</v>
      </c>
      <c r="I13" s="368">
        <v>0.83957142857142864</v>
      </c>
      <c r="J13" s="369" t="s">
        <v>1</v>
      </c>
    </row>
    <row r="14" spans="1:10" ht="14.4" customHeight="1" x14ac:dyDescent="0.3">
      <c r="A14" s="365" t="s">
        <v>305</v>
      </c>
      <c r="B14" s="366" t="s">
        <v>311</v>
      </c>
      <c r="C14" s="367">
        <v>0</v>
      </c>
      <c r="D14" s="367">
        <v>2.42</v>
      </c>
      <c r="E14" s="367"/>
      <c r="F14" s="367">
        <v>0</v>
      </c>
      <c r="G14" s="367">
        <v>1</v>
      </c>
      <c r="H14" s="367">
        <v>-1</v>
      </c>
      <c r="I14" s="368">
        <v>0</v>
      </c>
      <c r="J14" s="369" t="s">
        <v>1</v>
      </c>
    </row>
    <row r="15" spans="1:10" ht="14.4" customHeight="1" x14ac:dyDescent="0.3">
      <c r="A15" s="365" t="s">
        <v>305</v>
      </c>
      <c r="B15" s="366" t="s">
        <v>312</v>
      </c>
      <c r="C15" s="367">
        <v>0</v>
      </c>
      <c r="D15" s="367">
        <v>0.27600000000000002</v>
      </c>
      <c r="E15" s="367"/>
      <c r="F15" s="367">
        <v>0</v>
      </c>
      <c r="G15" s="367">
        <v>0</v>
      </c>
      <c r="H15" s="367">
        <v>0</v>
      </c>
      <c r="I15" s="368" t="s">
        <v>301</v>
      </c>
      <c r="J15" s="369" t="s">
        <v>1</v>
      </c>
    </row>
    <row r="16" spans="1:10" ht="14.4" customHeight="1" x14ac:dyDescent="0.3">
      <c r="A16" s="365" t="s">
        <v>305</v>
      </c>
      <c r="B16" s="366" t="s">
        <v>303</v>
      </c>
      <c r="C16" s="367">
        <v>25.18196</v>
      </c>
      <c r="D16" s="367">
        <v>27.040980000000001</v>
      </c>
      <c r="E16" s="367"/>
      <c r="F16" s="367">
        <v>17.631</v>
      </c>
      <c r="G16" s="367">
        <v>22</v>
      </c>
      <c r="H16" s="367">
        <v>-4.3689999999999998</v>
      </c>
      <c r="I16" s="368">
        <v>0.80140909090909096</v>
      </c>
      <c r="J16" s="369" t="s">
        <v>306</v>
      </c>
    </row>
    <row r="17" spans="1:10" ht="14.4" customHeight="1" x14ac:dyDescent="0.3">
      <c r="A17" s="365" t="s">
        <v>301</v>
      </c>
      <c r="B17" s="366" t="s">
        <v>301</v>
      </c>
      <c r="C17" s="367" t="s">
        <v>301</v>
      </c>
      <c r="D17" s="367" t="s">
        <v>301</v>
      </c>
      <c r="E17" s="367"/>
      <c r="F17" s="367" t="s">
        <v>301</v>
      </c>
      <c r="G17" s="367" t="s">
        <v>301</v>
      </c>
      <c r="H17" s="367" t="s">
        <v>301</v>
      </c>
      <c r="I17" s="368" t="s">
        <v>301</v>
      </c>
      <c r="J17" s="369" t="s">
        <v>307</v>
      </c>
    </row>
    <row r="18" spans="1:10" ht="14.4" customHeight="1" x14ac:dyDescent="0.3">
      <c r="A18" s="365" t="s">
        <v>299</v>
      </c>
      <c r="B18" s="366" t="s">
        <v>303</v>
      </c>
      <c r="C18" s="367">
        <v>25.18196</v>
      </c>
      <c r="D18" s="367">
        <v>27.040980000000001</v>
      </c>
      <c r="E18" s="367"/>
      <c r="F18" s="367">
        <v>17.631</v>
      </c>
      <c r="G18" s="367">
        <v>22</v>
      </c>
      <c r="H18" s="367">
        <v>-4.3689999999999998</v>
      </c>
      <c r="I18" s="368">
        <v>0.80140909090909096</v>
      </c>
      <c r="J18" s="369" t="s">
        <v>304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0" t="s">
        <v>325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15.465789420144599</v>
      </c>
      <c r="J3" s="71">
        <f>SUBTOTAL(9,J5:J1048576)</f>
        <v>1140</v>
      </c>
      <c r="K3" s="72">
        <f>SUBTOTAL(9,K5:K1048576)</f>
        <v>17630.999938964844</v>
      </c>
    </row>
    <row r="4" spans="1:11" s="162" customFormat="1" ht="14.4" customHeight="1" thickBot="1" x14ac:dyDescent="0.3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" customHeight="1" x14ac:dyDescent="0.3">
      <c r="A5" s="397" t="s">
        <v>299</v>
      </c>
      <c r="B5" s="398" t="s">
        <v>300</v>
      </c>
      <c r="C5" s="399" t="s">
        <v>305</v>
      </c>
      <c r="D5" s="400" t="s">
        <v>300</v>
      </c>
      <c r="E5" s="399" t="s">
        <v>313</v>
      </c>
      <c r="F5" s="400" t="s">
        <v>314</v>
      </c>
      <c r="G5" s="399" t="s">
        <v>315</v>
      </c>
      <c r="H5" s="399" t="s">
        <v>316</v>
      </c>
      <c r="I5" s="376">
        <v>12.304899930953979</v>
      </c>
      <c r="J5" s="376">
        <v>200</v>
      </c>
      <c r="K5" s="388">
        <v>2460.989990234375</v>
      </c>
    </row>
    <row r="6" spans="1:11" ht="14.4" customHeight="1" x14ac:dyDescent="0.3">
      <c r="A6" s="401" t="s">
        <v>299</v>
      </c>
      <c r="B6" s="402" t="s">
        <v>300</v>
      </c>
      <c r="C6" s="403" t="s">
        <v>305</v>
      </c>
      <c r="D6" s="404" t="s">
        <v>300</v>
      </c>
      <c r="E6" s="403" t="s">
        <v>313</v>
      </c>
      <c r="F6" s="404" t="s">
        <v>314</v>
      </c>
      <c r="G6" s="403" t="s">
        <v>317</v>
      </c>
      <c r="H6" s="403" t="s">
        <v>318</v>
      </c>
      <c r="I6" s="405">
        <v>15.548400402069092</v>
      </c>
      <c r="J6" s="405">
        <v>80</v>
      </c>
      <c r="K6" s="406">
        <v>1243.8699951171875</v>
      </c>
    </row>
    <row r="7" spans="1:11" ht="14.4" customHeight="1" x14ac:dyDescent="0.3">
      <c r="A7" s="401" t="s">
        <v>299</v>
      </c>
      <c r="B7" s="402" t="s">
        <v>300</v>
      </c>
      <c r="C7" s="403" t="s">
        <v>305</v>
      </c>
      <c r="D7" s="404" t="s">
        <v>300</v>
      </c>
      <c r="E7" s="403" t="s">
        <v>313</v>
      </c>
      <c r="F7" s="404" t="s">
        <v>314</v>
      </c>
      <c r="G7" s="403" t="s">
        <v>319</v>
      </c>
      <c r="H7" s="403" t="s">
        <v>320</v>
      </c>
      <c r="I7" s="405">
        <v>15.815166791280111</v>
      </c>
      <c r="J7" s="405">
        <v>700</v>
      </c>
      <c r="K7" s="406">
        <v>11070.7099609375</v>
      </c>
    </row>
    <row r="8" spans="1:11" ht="14.4" customHeight="1" x14ac:dyDescent="0.3">
      <c r="A8" s="401" t="s">
        <v>299</v>
      </c>
      <c r="B8" s="402" t="s">
        <v>300</v>
      </c>
      <c r="C8" s="403" t="s">
        <v>305</v>
      </c>
      <c r="D8" s="404" t="s">
        <v>300</v>
      </c>
      <c r="E8" s="403" t="s">
        <v>313</v>
      </c>
      <c r="F8" s="404" t="s">
        <v>314</v>
      </c>
      <c r="G8" s="403" t="s">
        <v>321</v>
      </c>
      <c r="H8" s="403" t="s">
        <v>322</v>
      </c>
      <c r="I8" s="405">
        <v>18.14799976348877</v>
      </c>
      <c r="J8" s="405">
        <v>80</v>
      </c>
      <c r="K8" s="406">
        <v>1451.8399658203125</v>
      </c>
    </row>
    <row r="9" spans="1:11" ht="14.4" customHeight="1" thickBot="1" x14ac:dyDescent="0.35">
      <c r="A9" s="407" t="s">
        <v>299</v>
      </c>
      <c r="B9" s="408" t="s">
        <v>300</v>
      </c>
      <c r="C9" s="409" t="s">
        <v>305</v>
      </c>
      <c r="D9" s="410" t="s">
        <v>300</v>
      </c>
      <c r="E9" s="409" t="s">
        <v>313</v>
      </c>
      <c r="F9" s="410" t="s">
        <v>314</v>
      </c>
      <c r="G9" s="409" t="s">
        <v>323</v>
      </c>
      <c r="H9" s="409" t="s">
        <v>324</v>
      </c>
      <c r="I9" s="379">
        <v>17.54485034942627</v>
      </c>
      <c r="J9" s="379">
        <v>80</v>
      </c>
      <c r="K9" s="389">
        <v>1403.5900268554687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2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" thickBot="1" x14ac:dyDescent="0.35">
      <c r="A2" s="170" t="s">
        <v>185</v>
      </c>
      <c r="B2" s="171"/>
    </row>
    <row r="3" spans="1:19" x14ac:dyDescent="0.3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160</v>
      </c>
      <c r="Q3" s="318"/>
      <c r="R3" s="318"/>
      <c r="S3" s="319"/>
    </row>
    <row r="4" spans="1:19" ht="15" thickBot="1" x14ac:dyDescent="0.35">
      <c r="A4" s="331">
        <v>2018</v>
      </c>
      <c r="B4" s="332"/>
      <c r="C4" s="333" t="s">
        <v>159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158</v>
      </c>
      <c r="J4" s="329" t="s">
        <v>104</v>
      </c>
      <c r="K4" s="307" t="s">
        <v>157</v>
      </c>
      <c r="L4" s="308"/>
      <c r="M4" s="308"/>
      <c r="N4" s="309"/>
      <c r="O4" s="310" t="s">
        <v>156</v>
      </c>
      <c r="P4" s="299" t="s">
        <v>155</v>
      </c>
      <c r="Q4" s="299" t="s">
        <v>114</v>
      </c>
      <c r="R4" s="301" t="s">
        <v>52</v>
      </c>
      <c r="S4" s="303" t="s">
        <v>113</v>
      </c>
    </row>
    <row r="5" spans="1:19" s="237" customFormat="1" ht="19.2" customHeight="1" x14ac:dyDescent="0.3">
      <c r="A5" s="305" t="s">
        <v>154</v>
      </c>
      <c r="B5" s="306"/>
      <c r="C5" s="334"/>
      <c r="D5" s="336"/>
      <c r="E5" s="336"/>
      <c r="F5" s="311"/>
      <c r="G5" s="326"/>
      <c r="H5" s="328"/>
      <c r="I5" s="328"/>
      <c r="J5" s="330"/>
      <c r="K5" s="240" t="s">
        <v>105</v>
      </c>
      <c r="L5" s="239" t="s">
        <v>106</v>
      </c>
      <c r="M5" s="239" t="s">
        <v>153</v>
      </c>
      <c r="N5" s="238" t="s">
        <v>2</v>
      </c>
      <c r="O5" s="311"/>
      <c r="P5" s="300"/>
      <c r="Q5" s="300"/>
      <c r="R5" s="302"/>
      <c r="S5" s="304"/>
    </row>
    <row r="6" spans="1:19" ht="15" thickBot="1" x14ac:dyDescent="0.35">
      <c r="A6" s="323" t="s">
        <v>100</v>
      </c>
      <c r="B6" s="324"/>
      <c r="C6" s="236">
        <f ca="1">SUM(Tabulka[01 uv_sk])/2</f>
        <v>4</v>
      </c>
      <c r="D6" s="234"/>
      <c r="E6" s="234"/>
      <c r="F6" s="233"/>
      <c r="G6" s="235">
        <f ca="1">SUM(Tabulka[05 h_vram])/2</f>
        <v>2264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80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40458</v>
      </c>
      <c r="N6" s="234">
        <f ca="1">SUM(Tabulka[12 m_oc])/2</f>
        <v>40458</v>
      </c>
      <c r="O6" s="233">
        <f ca="1">SUM(Tabulka[13 m_sk])/2</f>
        <v>770793</v>
      </c>
      <c r="P6" s="232">
        <f ca="1">SUM(Tabulka[14_vzsk])/2</f>
        <v>3420</v>
      </c>
      <c r="Q6" s="232">
        <f ca="1">SUM(Tabulka[15_vzpl])/2</f>
        <v>4326.5013484100327</v>
      </c>
      <c r="R6" s="231">
        <f ca="1">IF(Q6=0,0,P6/Q6)</f>
        <v>0.79047704475045011</v>
      </c>
      <c r="S6" s="230">
        <f ca="1">Q6-P6</f>
        <v>906.50134841003273</v>
      </c>
    </row>
    <row r="7" spans="1:19" hidden="1" x14ac:dyDescent="0.3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3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453259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1949.3470129956938</v>
      </c>
      <c r="R8" s="214">
        <f ca="1">IF(Tabulka[[#This Row],[15_vzpl]]=0,"",Tabulka[[#This Row],[14_vzsk]]/Tabulka[[#This Row],[15_vzpl]])</f>
        <v>0.77461836703947362</v>
      </c>
      <c r="S8" s="213">
        <f ca="1">IF(Tabulka[[#This Row],[15_vzpl]]-Tabulka[[#This Row],[14_vzsk]]=0,"",Tabulka[[#This Row],[15_vzpl]]-Tabulka[[#This Row],[14_vzsk]])</f>
        <v>439.34701299569383</v>
      </c>
    </row>
    <row r="9" spans="1:19" x14ac:dyDescent="0.3">
      <c r="A9" s="212">
        <v>99</v>
      </c>
      <c r="B9" s="211" t="s">
        <v>333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1949.3470129956938</v>
      </c>
      <c r="R9" s="214">
        <f ca="1">IF(Tabulka[[#This Row],[15_vzpl]]=0,"",Tabulka[[#This Row],[14_vzsk]]/Tabulka[[#This Row],[15_vzpl]])</f>
        <v>0.77461836703947362</v>
      </c>
      <c r="S9" s="213">
        <f ca="1">IF(Tabulka[[#This Row],[15_vzpl]]-Tabulka[[#This Row],[14_vzsk]]=0,"",Tabulka[[#This Row],[15_vzpl]]-Tabulka[[#This Row],[14_vzsk]])</f>
        <v>439.34701299569383</v>
      </c>
    </row>
    <row r="10" spans="1:19" x14ac:dyDescent="0.3">
      <c r="A10" s="212">
        <v>101</v>
      </c>
      <c r="B10" s="211" t="s">
        <v>334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453259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3">
      <c r="A11" s="212" t="s">
        <v>326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20378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20378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164829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2377.1543354143391</v>
      </c>
      <c r="R11" s="214">
        <f ca="1">IF(Tabulka[[#This Row],[15_vzpl]]=0,"",Tabulka[[#This Row],[14_vzsk]]/Tabulka[[#This Row],[15_vzpl]])</f>
        <v>0.80348169723152874</v>
      </c>
      <c r="S11" s="213">
        <f ca="1">IF(Tabulka[[#This Row],[15_vzpl]]-Tabulka[[#This Row],[14_vzsk]]=0,"",Tabulka[[#This Row],[15_vzpl]]-Tabulka[[#This Row],[14_vzsk]])</f>
        <v>467.15433541433913</v>
      </c>
    </row>
    <row r="12" spans="1:19" x14ac:dyDescent="0.3">
      <c r="A12" s="212">
        <v>526</v>
      </c>
      <c r="B12" s="211" t="s">
        <v>335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1798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2377.1543354143391</v>
      </c>
      <c r="R12" s="214">
        <f ca="1">IF(Tabulka[[#This Row],[15_vzpl]]=0,"",Tabulka[[#This Row],[14_vzsk]]/Tabulka[[#This Row],[15_vzpl]])</f>
        <v>0.80348169723152874</v>
      </c>
      <c r="S12" s="213">
        <f ca="1">IF(Tabulka[[#This Row],[15_vzpl]]-Tabulka[[#This Row],[14_vzsk]]=0,"",Tabulka[[#This Row],[15_vzpl]]-Tabulka[[#This Row],[14_vzsk]])</f>
        <v>467.15433541433913</v>
      </c>
    </row>
    <row r="13" spans="1:19" x14ac:dyDescent="0.3">
      <c r="A13" s="212">
        <v>528</v>
      </c>
      <c r="B13" s="211" t="s">
        <v>336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20378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20378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163031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3">
      <c r="A14" s="212" t="s">
        <v>327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152705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3">
      <c r="A15" s="212">
        <v>409</v>
      </c>
      <c r="B15" s="211" t="s">
        <v>337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20080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152705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162</v>
      </c>
    </row>
    <row r="17" spans="1:1" x14ac:dyDescent="0.3">
      <c r="A17" s="79" t="s">
        <v>84</v>
      </c>
    </row>
    <row r="18" spans="1:1" x14ac:dyDescent="0.3">
      <c r="A18" s="80" t="s">
        <v>132</v>
      </c>
    </row>
    <row r="19" spans="1:1" x14ac:dyDescent="0.3">
      <c r="A19" s="204" t="s">
        <v>131</v>
      </c>
    </row>
    <row r="20" spans="1:1" x14ac:dyDescent="0.3">
      <c r="A20" s="173" t="s">
        <v>110</v>
      </c>
    </row>
    <row r="21" spans="1:1" x14ac:dyDescent="0.3">
      <c r="A21" s="175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332</v>
      </c>
    </row>
    <row r="2" spans="1:19" x14ac:dyDescent="0.3">
      <c r="A2" s="170" t="s">
        <v>185</v>
      </c>
    </row>
    <row r="3" spans="1:19" x14ac:dyDescent="0.3">
      <c r="A3" s="250" t="s">
        <v>87</v>
      </c>
      <c r="B3" s="249">
        <v>2018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184</v>
      </c>
      <c r="J4" s="241"/>
      <c r="K4" s="241"/>
      <c r="L4" s="241">
        <v>20</v>
      </c>
      <c r="M4" s="241"/>
      <c r="N4" s="241"/>
      <c r="O4" s="241"/>
      <c r="P4" s="241"/>
      <c r="Q4" s="241">
        <v>84140</v>
      </c>
      <c r="R4" s="241"/>
      <c r="S4" s="241">
        <v>487.33675324892346</v>
      </c>
    </row>
    <row r="5" spans="1:19" x14ac:dyDescent="0.3">
      <c r="A5" s="246" t="s">
        <v>89</v>
      </c>
      <c r="B5" s="245">
        <v>2</v>
      </c>
      <c r="C5">
        <v>1</v>
      </c>
      <c r="D5">
        <v>99</v>
      </c>
      <c r="S5">
        <v>487.33675324892346</v>
      </c>
    </row>
    <row r="6" spans="1:19" x14ac:dyDescent="0.3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46" t="s">
        <v>91</v>
      </c>
      <c r="B7" s="245">
        <v>4</v>
      </c>
      <c r="C7">
        <v>1</v>
      </c>
      <c r="D7" t="s">
        <v>326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48" t="s">
        <v>94</v>
      </c>
      <c r="B10" s="247">
        <v>7</v>
      </c>
      <c r="C10">
        <v>1</v>
      </c>
      <c r="D10" t="s">
        <v>327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48" t="s">
        <v>96</v>
      </c>
      <c r="B12" s="247">
        <v>9</v>
      </c>
      <c r="C12" t="s">
        <v>328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48" t="s">
        <v>98</v>
      </c>
      <c r="B14" s="247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44" t="s">
        <v>87</v>
      </c>
      <c r="B16" s="243">
        <v>2018</v>
      </c>
      <c r="C16">
        <v>2</v>
      </c>
      <c r="D16" t="s">
        <v>326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1910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1910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327</v>
      </c>
      <c r="E19">
        <v>1</v>
      </c>
      <c r="I19">
        <v>160</v>
      </c>
      <c r="O19">
        <v>10500</v>
      </c>
      <c r="P19">
        <v>10500</v>
      </c>
      <c r="Q19">
        <v>43540</v>
      </c>
    </row>
    <row r="20" spans="3:19" x14ac:dyDescent="0.3">
      <c r="C20">
        <v>2</v>
      </c>
      <c r="D20">
        <v>409</v>
      </c>
      <c r="E20">
        <v>1</v>
      </c>
      <c r="I20">
        <v>160</v>
      </c>
      <c r="O20">
        <v>10500</v>
      </c>
      <c r="P20">
        <v>10500</v>
      </c>
      <c r="Q20">
        <v>43540</v>
      </c>
    </row>
    <row r="21" spans="3:19" x14ac:dyDescent="0.3">
      <c r="C21" t="s">
        <v>329</v>
      </c>
      <c r="E21">
        <v>4</v>
      </c>
      <c r="I21">
        <v>456</v>
      </c>
      <c r="L21">
        <v>20</v>
      </c>
      <c r="O21">
        <v>20728</v>
      </c>
      <c r="P21">
        <v>20728</v>
      </c>
      <c r="Q21">
        <v>180749</v>
      </c>
      <c r="R21">
        <v>2020</v>
      </c>
      <c r="S21">
        <v>1081.6253371025082</v>
      </c>
    </row>
    <row r="22" spans="3:19" x14ac:dyDescent="0.3">
      <c r="C22">
        <v>3</v>
      </c>
      <c r="D22" t="s">
        <v>133</v>
      </c>
      <c r="E22">
        <v>2</v>
      </c>
      <c r="I22">
        <v>312</v>
      </c>
      <c r="L22">
        <v>20</v>
      </c>
      <c r="Q22">
        <v>139644</v>
      </c>
      <c r="R22">
        <v>600</v>
      </c>
      <c r="S22">
        <v>487.33675324892346</v>
      </c>
    </row>
    <row r="23" spans="3:19" x14ac:dyDescent="0.3">
      <c r="C23">
        <v>3</v>
      </c>
      <c r="D23">
        <v>99</v>
      </c>
      <c r="R23">
        <v>600</v>
      </c>
      <c r="S23">
        <v>487.33675324892346</v>
      </c>
    </row>
    <row r="24" spans="3:19" x14ac:dyDescent="0.3">
      <c r="C24">
        <v>3</v>
      </c>
      <c r="D24">
        <v>101</v>
      </c>
      <c r="E24">
        <v>2</v>
      </c>
      <c r="I24">
        <v>312</v>
      </c>
      <c r="L24">
        <v>20</v>
      </c>
      <c r="Q24">
        <v>139644</v>
      </c>
    </row>
    <row r="25" spans="3:19" x14ac:dyDescent="0.3">
      <c r="C25">
        <v>3</v>
      </c>
      <c r="D25" t="s">
        <v>326</v>
      </c>
      <c r="E25">
        <v>1</v>
      </c>
      <c r="I25">
        <v>168</v>
      </c>
      <c r="O25">
        <v>750</v>
      </c>
      <c r="P25">
        <v>750</v>
      </c>
      <c r="Q25">
        <v>35950</v>
      </c>
      <c r="S25">
        <v>594.28858385358478</v>
      </c>
    </row>
    <row r="26" spans="3:19" x14ac:dyDescent="0.3">
      <c r="C26">
        <v>3</v>
      </c>
      <c r="D26">
        <v>526</v>
      </c>
      <c r="Q26">
        <v>28</v>
      </c>
      <c r="S26">
        <v>594.28858385358478</v>
      </c>
    </row>
    <row r="27" spans="3:19" x14ac:dyDescent="0.3">
      <c r="C27">
        <v>3</v>
      </c>
      <c r="D27">
        <v>528</v>
      </c>
      <c r="E27">
        <v>1</v>
      </c>
      <c r="I27">
        <v>168</v>
      </c>
      <c r="O27">
        <v>750</v>
      </c>
      <c r="P27">
        <v>750</v>
      </c>
      <c r="Q27">
        <v>35922</v>
      </c>
    </row>
    <row r="28" spans="3:19" x14ac:dyDescent="0.3">
      <c r="C28">
        <v>3</v>
      </c>
      <c r="D28" t="s">
        <v>327</v>
      </c>
      <c r="E28">
        <v>1</v>
      </c>
      <c r="I28">
        <v>176</v>
      </c>
      <c r="Q28">
        <v>33040</v>
      </c>
    </row>
    <row r="29" spans="3:19" x14ac:dyDescent="0.3">
      <c r="C29">
        <v>3</v>
      </c>
      <c r="D29">
        <v>409</v>
      </c>
      <c r="E29">
        <v>1</v>
      </c>
      <c r="I29">
        <v>176</v>
      </c>
      <c r="Q29">
        <v>33040</v>
      </c>
    </row>
    <row r="30" spans="3:19" x14ac:dyDescent="0.3">
      <c r="C30" t="s">
        <v>330</v>
      </c>
      <c r="E30">
        <v>4</v>
      </c>
      <c r="I30">
        <v>656</v>
      </c>
      <c r="L30">
        <v>20</v>
      </c>
      <c r="O30">
        <v>750</v>
      </c>
      <c r="P30">
        <v>750</v>
      </c>
      <c r="Q30">
        <v>208634</v>
      </c>
      <c r="R30">
        <v>600</v>
      </c>
      <c r="S30">
        <v>1081.6253371025082</v>
      </c>
    </row>
    <row r="31" spans="3:19" x14ac:dyDescent="0.3">
      <c r="C31">
        <v>4</v>
      </c>
      <c r="D31" t="s">
        <v>133</v>
      </c>
      <c r="E31">
        <v>2</v>
      </c>
      <c r="I31">
        <v>320</v>
      </c>
      <c r="L31">
        <v>20</v>
      </c>
      <c r="Q31">
        <v>137079</v>
      </c>
      <c r="R31">
        <v>800</v>
      </c>
      <c r="S31">
        <v>487.33675324892346</v>
      </c>
    </row>
    <row r="32" spans="3:19" x14ac:dyDescent="0.3">
      <c r="C32">
        <v>4</v>
      </c>
      <c r="D32">
        <v>99</v>
      </c>
      <c r="R32">
        <v>800</v>
      </c>
      <c r="S32">
        <v>487.33675324892346</v>
      </c>
    </row>
    <row r="33" spans="3:19" x14ac:dyDescent="0.3">
      <c r="C33">
        <v>4</v>
      </c>
      <c r="D33">
        <v>101</v>
      </c>
      <c r="E33">
        <v>2</v>
      </c>
      <c r="I33">
        <v>320</v>
      </c>
      <c r="L33">
        <v>20</v>
      </c>
      <c r="Q33">
        <v>137079</v>
      </c>
    </row>
    <row r="34" spans="3:19" x14ac:dyDescent="0.3">
      <c r="C34">
        <v>4</v>
      </c>
      <c r="D34" t="s">
        <v>326</v>
      </c>
      <c r="E34">
        <v>1</v>
      </c>
      <c r="I34">
        <v>152</v>
      </c>
      <c r="O34">
        <v>750</v>
      </c>
      <c r="P34">
        <v>750</v>
      </c>
      <c r="Q34">
        <v>39228</v>
      </c>
      <c r="S34">
        <v>594.28858385358478</v>
      </c>
    </row>
    <row r="35" spans="3:19" x14ac:dyDescent="0.3">
      <c r="C35">
        <v>4</v>
      </c>
      <c r="D35">
        <v>526</v>
      </c>
      <c r="Q35">
        <v>600</v>
      </c>
      <c r="S35">
        <v>594.28858385358478</v>
      </c>
    </row>
    <row r="36" spans="3:19" x14ac:dyDescent="0.3">
      <c r="C36">
        <v>4</v>
      </c>
      <c r="D36">
        <v>528</v>
      </c>
      <c r="E36">
        <v>1</v>
      </c>
      <c r="I36">
        <v>152</v>
      </c>
      <c r="O36">
        <v>750</v>
      </c>
      <c r="P36">
        <v>750</v>
      </c>
      <c r="Q36">
        <v>38628</v>
      </c>
    </row>
    <row r="37" spans="3:19" x14ac:dyDescent="0.3">
      <c r="C37">
        <v>4</v>
      </c>
      <c r="D37" t="s">
        <v>327</v>
      </c>
      <c r="E37">
        <v>1</v>
      </c>
      <c r="I37">
        <v>160</v>
      </c>
      <c r="Q37">
        <v>33385</v>
      </c>
    </row>
    <row r="38" spans="3:19" x14ac:dyDescent="0.3">
      <c r="C38">
        <v>4</v>
      </c>
      <c r="D38">
        <v>409</v>
      </c>
      <c r="E38">
        <v>1</v>
      </c>
      <c r="I38">
        <v>160</v>
      </c>
      <c r="Q38">
        <v>33385</v>
      </c>
    </row>
    <row r="39" spans="3:19" x14ac:dyDescent="0.3">
      <c r="C39" t="s">
        <v>331</v>
      </c>
      <c r="E39">
        <v>4</v>
      </c>
      <c r="I39">
        <v>632</v>
      </c>
      <c r="L39">
        <v>20</v>
      </c>
      <c r="O39">
        <v>750</v>
      </c>
      <c r="P39">
        <v>750</v>
      </c>
      <c r="Q39">
        <v>209692</v>
      </c>
      <c r="R39">
        <v>800</v>
      </c>
      <c r="S39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2018-05-29T15:01:19Z</dcterms:modified>
</cp:coreProperties>
</file>