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K8" i="431" l="1"/>
  <c r="H8" i="431"/>
  <c r="E8" i="431"/>
  <c r="N8" i="431"/>
  <c r="O8" i="431"/>
  <c r="L8" i="431"/>
  <c r="I8" i="431"/>
  <c r="M8" i="431"/>
  <c r="C8" i="431"/>
  <c r="J8" i="431"/>
  <c r="P8" i="431"/>
  <c r="G8" i="431"/>
  <c r="D8" i="431"/>
  <c r="F8" i="431"/>
  <c r="Q8" i="431"/>
  <c r="N6" i="431" l="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5" i="414"/>
  <c r="D12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C20" i="414"/>
  <c r="D20" i="414"/>
  <c r="R3" i="345" l="1"/>
  <c r="Q3" i="345"/>
  <c r="I12" i="339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<sst xmlns="http://schemas.openxmlformats.org/spreadsheetml/2006/main" count="2073" uniqueCount="544">
  <si>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</si>
  <si>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</si>
  <si>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</si>
  <si>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</si>
  <si>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</si>
  <si>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</si>
  <si>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</si>
  <si>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</si>
  <si>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</si>
  <si>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</si>
  <si>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</si>
  <si>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</si>
  <si>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</si>
  <si>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</si>
  <si>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</si>
  <si>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</si>
  <si>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</si>
  <si>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</si>
  <si>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</si>
  <si>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</si>
  <si>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</si>
  <si>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</si>
  <si>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</si>
  <si>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</si>
  <si>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</si>
  <si>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</si>
  <si>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</si>
  <si>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</si>
  <si>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</si>
  <si>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</si>
  <si>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</si>
  <si>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</si>
  <si>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</si>
  <si>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</si>
  <si>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</si>
  <si>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</si>
  <si>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</si>
  <si>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</si>
  <si>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</si>
  <si>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</si>
  <si>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</si>
  <si>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</si>
  <si>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</si>
  <si>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</si>
  <si>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</si>
  <si>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</si>
  <si>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</si>
  <si>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</si>
  <si>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</si>
  <si>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</si>
  <si>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</si>
  <si>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</si>
  <si>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</si>
  <si>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</si>
  <si>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</si>
  <si>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</si>
  <si>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</si>
  <si>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</si>
  <si>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</si>
  <si>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</si>
  <si>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</si>
  <si>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</si>
  <si>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</si>
  <si>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</si>
  <si>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</si>
  <si>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</si>
  <si>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</si>
  <si>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</si>
  <si>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</si>
  <si>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</si>
  <si>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</si>
  <si>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</si>
  <si>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</si>
  <si>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</si>
  <si>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</si>
  <si>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</si>
  <si>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</si>
  <si>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</si>
  <si>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</si>
  <si>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</si>
  <si>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</si>
  <si>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</si>
  <si>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</si>
  <si>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</si>
  <si>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</si>
  <si>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</si>
  <si>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</si>
  <si>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</si>
  <si>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</si>
  <si>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</si>
  <si>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</si>
  <si>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</si>
  <si>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</si>
  <si>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</si>
  <si>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</si>
  <si>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</si>
  <si>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</si>
  <si>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</si>
  <si>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</si>
  <si>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</si>
  <si>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</si>
  <si>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</si>
  <si>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</si>
  <si>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</si>
  <si>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</si>
  <si>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</si>
  <si>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</si>
  <si>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</si>
  <si>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</si>
  <si>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</si>
  <si>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</si>
  <si>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</si>
  <si>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</si>
  <si>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</si>
  <si>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</si>
  <si>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</si>
  <si>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</si>
  <si>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</si>
  <si>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</si>
  <si>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</si>
  <si>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</si>
  <si>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</si>
  <si>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</si>
  <si>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</si>
  <si>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</si>
  <si>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</si>
  <si>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</si>
  <si>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</si>
  <si>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</si>
  <si>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</si>
  <si>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</si>
  <si>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</si>
  <si>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</si>
  <si>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</si>
  <si>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</si>
  <si>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</si>
  <si>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</si>
  <si>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</si>
  <si>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</si>
  <si>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</si>
  <si>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</si>
  <si>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</si>
  <si>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</si>
  <si>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</si>
  <si>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</si>
  <si>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</si>
  <si>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</si>
  <si>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</si>
  <si>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</si>
  <si>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</si>
  <si>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</si>
  <si>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</si>
  <si>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</si>
  <si>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</si>
  <si>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</si>
  <si>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</si>
  <si>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</si>
  <si>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</si>
  <si>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</si>
  <si>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</si>
  <si>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</si>
  <si>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</si>
  <si>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</si>
  <si>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</si>
  <si>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</si>
  <si>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</si>
  <si>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</si>
  <si>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</si>
  <si>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</si>
  <si>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</si>
  <si>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</si>
  <si>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</si>
  <si>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</si>
  <si>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</si>
  <si>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</si>
  <si>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</si>
  <si>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</si>
  <si>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</si>
  <si>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</si>
  <si>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</si>
  <si>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</si>
  <si>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</si>
  <si>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</si>
  <si>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</si>
  <si>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</si>
  <si>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</si>
  <si>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</si>
  <si>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</si>
  <si>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</si>
  <si>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</si>
  <si>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</si>
  <si>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</si>
  <si>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</si>
  <si>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</si>
  <si>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</si>
  <si>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</si>
  <si>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</si>
  <si>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</si>
  <si>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</si>
  <si>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</si>
  <si>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</si>
  <si>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</si>
  <si>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</si>
  <si>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</si>
  <si>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</si>
  <si>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</si>
  <si>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</si>
  <si>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</si>
  <si>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</si>
  <si>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</si>
  <si>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</si>
  <si>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</si>
  <si>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</si>
  <si>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</si>
  <si>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</si>
  <si>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</si>
  <si>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</si>
  <si>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50117     Všeobecný materiál</t>
  </si>
  <si>
    <t>--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</si>
  <si>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</si>
  <si>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</si>
  <si>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</si>
  <si>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</si>
  <si>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</si>
  <si>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</si>
  <si>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</si>
  <si>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</si>
  <si>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51102     Technika a stavby</t>
  </si>
  <si>
    <t>51102021     opravy zdravotnické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</si>
  <si>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</si>
  <si>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</si>
  <si>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</si>
  <si>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</si>
  <si>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</si>
  <si>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</si>
  <si>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</si>
  <si>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</si>
  <si>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</si>
  <si>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</si>
  <si>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</si>
  <si>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</si>
  <si>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</si>
  <si>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</si>
  <si>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</si>
  <si>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</si>
  <si>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</si>
  <si>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</si>
  <si>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</si>
  <si>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</si>
  <si>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</si>
  <si>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</si>
  <si>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</si>
  <si>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</si>
  <si>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79920     VPN - mezistřediskové převody</t>
  </si>
  <si>
    <t>79920001     převody - agregované výkony laboratoří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</si>
  <si>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</si>
  <si>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</si>
  <si>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</si>
  <si>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</si>
  <si>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</si>
  <si>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</si>
  <si>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</si>
  <si>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</si>
  <si>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</si>
  <si>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</si>
  <si>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</si>
  <si>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</si>
  <si>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</si>
  <si>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</si>
  <si>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</si>
  <si>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</si>
  <si>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</si>
  <si>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</si>
  <si>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</si>
  <si>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</si>
  <si>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</si>
  <si>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</si>
  <si>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</si>
  <si>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</si>
  <si>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</si>
  <si>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</si>
  <si>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</si>
  <si>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</si>
  <si>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</si>
  <si>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</si>
  <si>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</si>
  <si>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</si>
  <si>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</si>
  <si>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</si>
  <si>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</si>
  <si>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ZK760</t>
  </si>
  <si>
    <t>Krytí tegaderm + PAD na i. v. vstupy bal. á 25 ks 9 x 10 cm 3586</t>
  </si>
  <si>
    <t>ZA324</t>
  </si>
  <si>
    <t>Krytí tegaderm 10,0 cm x 12,0 cm bal. á 50 ks 1626W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</si>
  <si>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</si>
  <si>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</si>
  <si>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</si>
  <si>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</si>
  <si>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</si>
  <si>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i.v.Advaced pro katetry Aiic.v.Cs P.I.C.C 8,5 cm x 11,5 cm bal. á 50 ks 1685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</si>
  <si>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</si>
  <si>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</si>
  <si>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</si>
  <si>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</si>
  <si>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</si>
  <si>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</si>
  <si>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</si>
  <si>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</si>
  <si>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ZF351</t>
  </si>
  <si>
    <t>Náplast transpore bílá 1,25 cm x 9,14 m bal. á 24 ks 1534-0</t>
  </si>
  <si>
    <t>ZA314</t>
  </si>
  <si>
    <t>Obinadlo idealast-haft 8 cm x   4 m 9311113</t>
  </si>
  <si>
    <t>ZN470</t>
  </si>
  <si>
    <t>Obvaz elastický síťový pruban č. 5 ramena, hlava, podpaží 1323300250</t>
  </si>
  <si>
    <t>ZN471</t>
  </si>
  <si>
    <t>Obvaz elastický síťový pruban č. 6 hlava, ramena, stehno 1323300260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</si>
  <si>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</si>
  <si>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</si>
  <si>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</si>
  <si>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</si>
  <si>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</si>
  <si>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</si>
  <si>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</si>
  <si>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</si>
  <si>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</si>
  <si>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</si>
  <si>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</si>
  <si>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</si>
  <si>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ZN298</t>
  </si>
  <si>
    <t>Hadička spojovací Gamaplus 1,8 x 1800 LL NO DOP 606304-ND</t>
  </si>
  <si>
    <t>ZN297</t>
  </si>
  <si>
    <t>Hadička spojovací Gamaplus 1,8 x 450 LL NO DOP 606301-ND</t>
  </si>
  <si>
    <t>ZF973</t>
  </si>
  <si>
    <t>Hadička tlaková spojovací unicath 1,5 mm x   25 cm LL na obou koncích male-male bal. á 40 ks PN 1202</t>
  </si>
  <si>
    <t>ZK884</t>
  </si>
  <si>
    <t>Kohout trojcestný discofix modrý 4095111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</si>
  <si>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</si>
  <si>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</si>
  <si>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</si>
  <si>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</si>
  <si>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</si>
  <si>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</si>
  <si>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</si>
  <si>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na sond.Luer NOVÝ 30 ks (je součástí setu) 589732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</si>
  <si>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</si>
  <si>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</si>
  <si>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</si>
  <si>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</si>
  <si>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</si>
  <si>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ZB501</t>
  </si>
  <si>
    <t>Přerušovač sání fingertip sterilní bal. á 100 ks 07.031.00.000</t>
  </si>
  <si>
    <t>ZH546</t>
  </si>
  <si>
    <t>Set flocare infinity pack mobile W/O MP Transition (APA 3227163) pro domácí péči 586484</t>
  </si>
  <si>
    <t>ZN906</t>
  </si>
  <si>
    <t>Set flocare infinity pack transition (APA 3227148) pro nemocniční péči 586513</t>
  </si>
  <si>
    <t>ZG724</t>
  </si>
  <si>
    <t>Spojka proplachovací urologická bal. á 50 ks LCF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</si>
  <si>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</si>
  <si>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</si>
  <si>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</si>
  <si>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</si>
  <si>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</si>
  <si>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</si>
  <si>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</si>
  <si>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</si>
  <si>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</si>
  <si>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</si>
  <si>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ZP822</t>
  </si>
  <si>
    <t>Uzávěr dezinfekční CUROS k bezjehlovému vstupu se 70% IPA bal. á 250 ks CFF10-250R</t>
  </si>
  <si>
    <t>ZO767</t>
  </si>
  <si>
    <t>Uzávěr dezinfekční SwabCap k bezjehlovému vstupu se 70% IPA bal. á 200 ks EMSCXT3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</si>
  <si>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</si>
  <si>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</si>
  <si>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</si>
  <si>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</si>
  <si>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</si>
  <si>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</si>
  <si>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</si>
  <si>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</si>
  <si>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</si>
  <si>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kangaro univ. pro enterální výživu bal. á 30 ks  S777403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</si>
  <si>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</si>
  <si>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</si>
  <si>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</si>
  <si>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</si>
  <si>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</si>
  <si>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ZC634</t>
  </si>
  <si>
    <t>Jehla gripper portacath bez Y protu 22G x 16 mm á 12 ks 21-2737-24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</si>
  <si>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</si>
  <si>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</si>
  <si>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</si>
  <si>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</si>
  <si>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</si>
  <si>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</si>
  <si>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</si>
  <si>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</si>
  <si>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</si>
  <si>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</si>
  <si>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</si>
  <si>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</si>
  <si>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</si>
  <si>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</si>
  <si>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</si>
  <si>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</si>
  <si>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</si>
  <si>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</si>
  <si>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</si>
  <si>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</si>
  <si>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ZK439</t>
  </si>
  <si>
    <t>Rukavice operační latexové s pudrem sempermed classic vel. 7,5 31283</t>
  </si>
  <si>
    <t>50115070</t>
  </si>
  <si>
    <t>ZPr - katetry ostatní (Z513)</t>
  </si>
  <si>
    <t>ZA240</t>
  </si>
  <si>
    <t>Katetr broviak 1 lumen 6,6 Fr x 90 cm 0600540CE</t>
  </si>
  <si>
    <t>ZP294</t>
  </si>
  <si>
    <t>Katetr CVC 1 lumen 4 Fr x 50 cm PICC POWERPICC SOLO Full tray set (mikro zaváděcí příslušenství a rouškování) 6194108</t>
  </si>
  <si>
    <t>ZP292</t>
  </si>
  <si>
    <t>Katetr CVC 1 lumen 4 Fr x 50 cm PICC POWERPICC SOLO základní set (mikro zaváděcí příslušenství) 6194118</t>
  </si>
  <si>
    <t>ZP293</t>
  </si>
  <si>
    <t>Katetr CVC 1 lumen 5 Fr x 50 cm PICC POWERPICC SOLO základní set (mikro zaváděcí příslušenství) 6195118</t>
  </si>
  <si>
    <t>ZO096</t>
  </si>
  <si>
    <t>Katetr CVC 2 lumen 5 Fr x 50 cm PICC MSB set. EU-025052-HPMSB</t>
  </si>
  <si>
    <t>ZP296</t>
  </si>
  <si>
    <t>Katetr CVC 2 lumen 5 Fr x 50 cm PICC POWERPICC SOLO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</si>
  <si>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</si>
  <si>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</si>
  <si>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</si>
  <si>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</si>
  <si>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</si>
  <si>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</si>
  <si>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</si>
  <si>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</si>
  <si>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</si>
  <si>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</si>
  <si>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</si>
  <si>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</si>
  <si>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</si>
  <si>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</si>
  <si>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Carbolová Jaroslava</t>
  </si>
  <si>
    <t>Dvořák Jakub</t>
  </si>
  <si>
    <t>Ehrmann Jiří</t>
  </si>
  <si>
    <t>Gregar Jan</t>
  </si>
  <si>
    <t>Homolová Zuzana</t>
  </si>
  <si>
    <t>Hrabalová Monika</t>
  </si>
  <si>
    <t>Jelínková Andrea</t>
  </si>
  <si>
    <t>Karásková Eva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</si>
  <si>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</si>
  <si>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</si>
  <si>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</si>
  <si>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</si>
  <si>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</si>
  <si>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</si>
  <si>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Vrzalová Drahomíra</t>
  </si>
  <si>
    <t>Zarivnijová Lea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</si>
  <si>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</si>
  <si>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</si>
  <si>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</si>
  <si>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</si>
  <si>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</si>
  <si>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0000498</t>
  </si>
  <si>
    <t>MAGNESIUM SULFURICUM BIOTIKA 10%</t>
  </si>
  <si>
    <t>0002486</t>
  </si>
  <si>
    <t>KALIUM CHLORATUM LÉČIVA 7,5%</t>
  </si>
  <si>
    <t>0007981</t>
  </si>
  <si>
    <t>NOVALGIN INJEKCE</t>
  </si>
  <si>
    <t>0072972</t>
  </si>
  <si>
    <t>AMOKSIKLAV 1,2 G</t>
  </si>
  <si>
    <t>0107291</t>
  </si>
  <si>
    <t>0,9% SODIUM CHLORIDE IN WATER FOR INJECTION FRESEN</t>
  </si>
  <si>
    <t>0107295</t>
  </si>
  <si>
    <t>0107298</t>
  </si>
  <si>
    <t>0155379</t>
  </si>
  <si>
    <t>FERINJECT</t>
  </si>
  <si>
    <t>0018304</t>
  </si>
  <si>
    <t>RINGERFUNDIN B.BRAUN</t>
  </si>
  <si>
    <t>0098902</t>
  </si>
  <si>
    <t>GLUKÓZA 5% VIAFLO</t>
  </si>
  <si>
    <t>0214427</t>
  </si>
  <si>
    <t>CONTROLOC I.V.</t>
  </si>
  <si>
    <t>V</t>
  </si>
  <si>
    <t>09220</t>
  </si>
  <si>
    <t>KANYLACE PERIFERNÍ ŽÍLY VČETNĚ INFÚZE</t>
  </si>
  <si>
    <t>09511</t>
  </si>
  <si>
    <t>MINIMÁLNÍ KONTAKT LÉKAŘE S PACIENTEM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</si>
  <si>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</si>
  <si>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</si>
  <si>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</si>
  <si>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</si>
  <si>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</si>
  <si>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</si>
  <si>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</si>
  <si>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</si>
  <si>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11021</t>
  </si>
  <si>
    <t>KOMPLEXNÍ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</si>
  <si>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</si>
  <si>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</si>
  <si>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</si>
  <si>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</si>
  <si>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</si>
  <si>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</si>
  <si>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</si>
  <si>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</si>
  <si>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</si>
  <si>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</si>
  <si>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</si>
  <si>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</si>
  <si>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</si>
  <si>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>CÍLENÉ VYŠETŘENÍ CHIRURGEM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</si>
  <si>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</si>
  <si>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</si>
  <si>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</si>
  <si>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</si>
  <si>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</si>
  <si>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</si>
  <si>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</si>
  <si>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06417</t>
  </si>
  <si>
    <t>REEDUKACE NUTRIČNÍM TERAPEUTEM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</si>
  <si>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</si>
  <si>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</si>
  <si>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</si>
  <si>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</si>
  <si>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</si>
  <si>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</si>
  <si>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</si>
  <si>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</si>
  <si>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</si>
  <si>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</si>
  <si>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</si>
  <si>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21 - Onkologická klinika</t>
  </si>
  <si>
    <t>25 - Klinika ústní,čelistní a obličejové chirurgie</t>
  </si>
  <si>
    <t>31 - Traumatologické oddělení</t>
  </si>
  <si>
    <t>01</t>
  </si>
  <si>
    <t>02</t>
  </si>
  <si>
    <t>03</t>
  </si>
  <si>
    <t>04</t>
  </si>
  <si>
    <t>11</t>
  </si>
  <si>
    <t>12</t>
  </si>
  <si>
    <t>13</t>
  </si>
  <si>
    <t>16</t>
  </si>
  <si>
    <t>17</t>
  </si>
  <si>
    <t>21</t>
  </si>
  <si>
    <t>25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</si>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</sst>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8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71" xfId="0" applyFont="1" applyBorder="1" applyAlignment="1">
      <alignment horizontal="left" indent="1"/>
    </xf>
    <xf numFmtId="0" fontId="58" fillId="0" borderId="66" xfId="0" applyFont="1" applyBorder="1" applyAlignment="1">
      <alignment horizontal="left" indent="1"/>
    </xf>
    <xf numFmtId="0" fontId="58" fillId="4" borderId="71" xfId="0" applyFont="1" applyFill="1" applyBorder="1" applyAlignment="1">
      <alignment horizontal="left"/>
    </xf>
    <xf numFmtId="169" fontId="58" fillId="4" borderId="72" xfId="0" applyNumberFormat="1" applyFont="1" applyFill="1" applyBorder="1"/>
    <xf numFmtId="9" fontId="58" fillId="4" borderId="72" xfId="0" applyNumberFormat="1" applyFont="1" applyFill="1" applyBorder="1"/>
    <xf numFmtId="9" fontId="58" fillId="4" borderId="73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2.5138676654716621</c:v>
                </c:pt>
                <c:pt idx="1">
                  <c:v>3.3809966448100899</c:v>
                </c:pt>
                <c:pt idx="2">
                  <c:v>3.0337717645853077</c:v>
                </c:pt>
                <c:pt idx="3">
                  <c:v>2.9567428304850933</c:v>
                </c:pt>
                <c:pt idx="4">
                  <c:v>2.8448351808538788</c:v>
                </c:pt>
                <c:pt idx="5">
                  <c:v>2.3181183084978265</c:v>
                </c:pt>
                <c:pt idx="6">
                  <c:v>2.2974561532789983</c:v>
                </c:pt>
                <c:pt idx="7">
                  <c:v>2.3148156494187848</c:v>
                </c:pt>
                <c:pt idx="8">
                  <c:v>2.3559789424486119</c:v>
                </c:pt>
                <c:pt idx="9">
                  <c:v>2.1223530097564649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303472"/>
        <c:axId val="11893154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0.76734011590119933</c:v>
                </c:pt>
                <c:pt idx="1">
                  <c:v>0.76734011590119933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311088"/>
        <c:axId val="1189311632"/>
      </c:scatterChart>
      <c:catAx>
        <c:axId val="118930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8931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315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89303472"/>
        <c:crosses val="autoZero"/>
        <c:crossBetween val="between"/>
      </c:valAx>
      <c:valAx>
        <c:axId val="11893110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89311632"/>
        <c:crosses val="max"/>
        <c:crossBetween val="midCat"/>
      </c:valAx>
      <c:valAx>
        <c:axId val="11893116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893110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424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429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455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517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518</v>
      </c>
      <c r="C19" s="42" t="s">
        <v>167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543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429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1111190</v>
      </c>
      <c r="C3" s="189">
        <f t="shared" ref="C3:Z3" si="0">SUBTOTAL(9,C6:C1048576)</f>
        <v>10</v>
      </c>
      <c r="D3" s="189"/>
      <c r="E3" s="189">
        <f>SUBTOTAL(9,E6:E1048576)/4</f>
        <v>805581</v>
      </c>
      <c r="F3" s="189"/>
      <c r="G3" s="189">
        <f t="shared" si="0"/>
        <v>5</v>
      </c>
      <c r="H3" s="189">
        <f>SUBTOTAL(9,H6:H1048576)/4</f>
        <v>1926730.9900000002</v>
      </c>
      <c r="I3" s="192">
        <f>IF(B3&lt;&gt;0,H3/B3,"")</f>
        <v>1.7339347816305044</v>
      </c>
      <c r="J3" s="190">
        <f>IF(E3&lt;&gt;0,H3/E3,"")</f>
        <v>2.3917284419567992</v>
      </c>
      <c r="K3" s="191">
        <f t="shared" si="0"/>
        <v>0</v>
      </c>
      <c r="L3" s="191"/>
      <c r="M3" s="189">
        <f t="shared" si="0"/>
        <v>0</v>
      </c>
      <c r="N3" s="189">
        <f t="shared" si="0"/>
        <v>0</v>
      </c>
      <c r="O3" s="189"/>
      <c r="P3" s="189">
        <f t="shared" si="0"/>
        <v>0</v>
      </c>
      <c r="Q3" s="189">
        <f t="shared" si="0"/>
        <v>5139.4000000000005</v>
      </c>
      <c r="R3" s="192" t="str">
        <f>IF(K3&lt;&gt;0,Q3/K3,"")</f>
        <v/>
      </c>
      <c r="S3" s="192" t="str">
        <f>IF(N3&lt;&gt;0,Q3/N3,"")</f>
        <v/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2016</v>
      </c>
      <c r="F5" s="426"/>
      <c r="G5" s="426"/>
      <c r="H5" s="426">
        <v>2017</v>
      </c>
      <c r="I5" s="427" t="s">
        <v>165</v>
      </c>
      <c r="J5" s="428" t="s">
        <v>2</v>
      </c>
      <c r="K5" s="425">
        <v>2015</v>
      </c>
      <c r="L5" s="426"/>
      <c r="M5" s="426"/>
      <c r="N5" s="426">
        <v>2016</v>
      </c>
      <c r="O5" s="426"/>
      <c r="P5" s="426"/>
      <c r="Q5" s="426">
        <v>2017</v>
      </c>
      <c r="R5" s="427" t="s">
        <v>165</v>
      </c>
      <c r="S5" s="428" t="s">
        <v>2</v>
      </c>
      <c r="T5" s="425">
        <v>2015</v>
      </c>
      <c r="U5" s="426"/>
      <c r="V5" s="426"/>
      <c r="W5" s="426">
        <v>2016</v>
      </c>
      <c r="X5" s="426"/>
      <c r="Y5" s="426"/>
      <c r="Z5" s="426">
        <v>2017</v>
      </c>
      <c r="AA5" s="427" t="s">
        <v>165</v>
      </c>
      <c r="AB5" s="428" t="s">
        <v>2</v>
      </c>
    </row>
    <row r="6" spans="1:28" ht="14.4" customHeight="1" x14ac:dyDescent="0.3">
      <c r="A6" s="429" t="s">
        <v>425</v>
      </c>
      <c r="B6" s="430">
        <v>1111190</v>
      </c>
      <c r="C6" s="431">
        <v>1</v>
      </c>
      <c r="D6" s="431">
        <v>1.379364706963049</v>
      </c>
      <c r="E6" s="430">
        <v>805581</v>
      </c>
      <c r="F6" s="431">
        <v>0.724971427028681</v>
      </c>
      <c r="G6" s="431">
        <v>1</v>
      </c>
      <c r="H6" s="430">
        <v>1926730.9900000002</v>
      </c>
      <c r="I6" s="431">
        <v>1.7339347816305044</v>
      </c>
      <c r="J6" s="431">
        <v>2.3917284419567992</v>
      </c>
      <c r="K6" s="430"/>
      <c r="L6" s="431"/>
      <c r="M6" s="431"/>
      <c r="N6" s="430"/>
      <c r="O6" s="431"/>
      <c r="P6" s="431"/>
      <c r="Q6" s="430">
        <v>2569.7000000000003</v>
      </c>
      <c r="R6" s="431"/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" customHeight="1" x14ac:dyDescent="0.3">
      <c r="A7" s="439" t="s">
        <v>426</v>
      </c>
      <c r="B7" s="433">
        <v>670184.32999999996</v>
      </c>
      <c r="C7" s="434">
        <v>1</v>
      </c>
      <c r="D7" s="434">
        <v>0.83218597345187684</v>
      </c>
      <c r="E7" s="433">
        <v>805330</v>
      </c>
      <c r="F7" s="434">
        <v>1.2016544761647889</v>
      </c>
      <c r="G7" s="434">
        <v>1</v>
      </c>
      <c r="H7" s="433">
        <v>1926730.9900000002</v>
      </c>
      <c r="I7" s="434">
        <v>2.8749269473370114</v>
      </c>
      <c r="J7" s="434">
        <v>2.3924738802726835</v>
      </c>
      <c r="K7" s="433"/>
      <c r="L7" s="434"/>
      <c r="M7" s="434"/>
      <c r="N7" s="433"/>
      <c r="O7" s="434"/>
      <c r="P7" s="434"/>
      <c r="Q7" s="433">
        <v>2569.7000000000003</v>
      </c>
      <c r="R7" s="434"/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" customHeight="1" x14ac:dyDescent="0.3">
      <c r="A8" s="439" t="s">
        <v>427</v>
      </c>
      <c r="B8" s="433">
        <v>7651.67</v>
      </c>
      <c r="C8" s="434">
        <v>1</v>
      </c>
      <c r="D8" s="434">
        <v>30.484741035856572</v>
      </c>
      <c r="E8" s="433">
        <v>251</v>
      </c>
      <c r="F8" s="434">
        <v>3.280329653526616E-2</v>
      </c>
      <c r="G8" s="434">
        <v>1</v>
      </c>
      <c r="H8" s="433"/>
      <c r="I8" s="434"/>
      <c r="J8" s="434"/>
      <c r="K8" s="433"/>
      <c r="L8" s="434"/>
      <c r="M8" s="434"/>
      <c r="N8" s="433"/>
      <c r="O8" s="434"/>
      <c r="P8" s="434"/>
      <c r="Q8" s="433"/>
      <c r="R8" s="434"/>
      <c r="S8" s="434"/>
      <c r="T8" s="433"/>
      <c r="U8" s="434"/>
      <c r="V8" s="434"/>
      <c r="W8" s="433"/>
      <c r="X8" s="434"/>
      <c r="Y8" s="434"/>
      <c r="Z8" s="433"/>
      <c r="AA8" s="434"/>
      <c r="AB8" s="435"/>
    </row>
    <row r="9" spans="1:28" ht="14.4" customHeight="1" thickBot="1" x14ac:dyDescent="0.35">
      <c r="A9" s="440" t="s">
        <v>428</v>
      </c>
      <c r="B9" s="436">
        <v>433354</v>
      </c>
      <c r="C9" s="437">
        <v>1</v>
      </c>
      <c r="D9" s="437"/>
      <c r="E9" s="436"/>
      <c r="F9" s="437"/>
      <c r="G9" s="437"/>
      <c r="H9" s="436"/>
      <c r="I9" s="437"/>
      <c r="J9" s="437"/>
      <c r="K9" s="436"/>
      <c r="L9" s="437"/>
      <c r="M9" s="437"/>
      <c r="N9" s="436"/>
      <c r="O9" s="437"/>
      <c r="P9" s="437"/>
      <c r="Q9" s="436"/>
      <c r="R9" s="437"/>
      <c r="S9" s="437"/>
      <c r="T9" s="436"/>
      <c r="U9" s="437"/>
      <c r="V9" s="437"/>
      <c r="W9" s="436"/>
      <c r="X9" s="437"/>
      <c r="Y9" s="437"/>
      <c r="Z9" s="436"/>
      <c r="AA9" s="437"/>
      <c r="AB9" s="438"/>
    </row>
    <row r="10" spans="1:28" ht="14.4" customHeight="1" thickBot="1" x14ac:dyDescent="0.35"/>
    <row r="11" spans="1:28" ht="14.4" customHeight="1" x14ac:dyDescent="0.3">
      <c r="A11" s="429" t="s">
        <v>260</v>
      </c>
      <c r="B11" s="430">
        <v>433354</v>
      </c>
      <c r="C11" s="431">
        <v>1</v>
      </c>
      <c r="D11" s="431"/>
      <c r="E11" s="430"/>
      <c r="F11" s="431"/>
      <c r="G11" s="431"/>
      <c r="H11" s="430"/>
      <c r="I11" s="431"/>
      <c r="J11" s="432"/>
    </row>
    <row r="12" spans="1:28" ht="14.4" customHeight="1" x14ac:dyDescent="0.3">
      <c r="A12" s="439" t="s">
        <v>430</v>
      </c>
      <c r="B12" s="433">
        <v>10518</v>
      </c>
      <c r="C12" s="434">
        <v>1</v>
      </c>
      <c r="D12" s="434"/>
      <c r="E12" s="433"/>
      <c r="F12" s="434"/>
      <c r="G12" s="434"/>
      <c r="H12" s="433"/>
      <c r="I12" s="434"/>
      <c r="J12" s="435"/>
    </row>
    <row r="13" spans="1:28" ht="14.4" customHeight="1" x14ac:dyDescent="0.3">
      <c r="A13" s="439" t="s">
        <v>431</v>
      </c>
      <c r="B13" s="433">
        <v>422836</v>
      </c>
      <c r="C13" s="434">
        <v>1</v>
      </c>
      <c r="D13" s="434"/>
      <c r="E13" s="433"/>
      <c r="F13" s="434"/>
      <c r="G13" s="434"/>
      <c r="H13" s="433"/>
      <c r="I13" s="434"/>
      <c r="J13" s="435"/>
    </row>
    <row r="14" spans="1:28" ht="14.4" customHeight="1" x14ac:dyDescent="0.3">
      <c r="A14" s="441" t="s">
        <v>271</v>
      </c>
      <c r="B14" s="442">
        <v>677835.99999999988</v>
      </c>
      <c r="C14" s="443">
        <v>1</v>
      </c>
      <c r="D14" s="443">
        <v>0.84142500878248105</v>
      </c>
      <c r="E14" s="442">
        <v>805581</v>
      </c>
      <c r="F14" s="443">
        <v>1.1884600404817687</v>
      </c>
      <c r="G14" s="443">
        <v>1</v>
      </c>
      <c r="H14" s="442">
        <v>1926730.9900000002</v>
      </c>
      <c r="I14" s="443">
        <v>2.8424736809493751</v>
      </c>
      <c r="J14" s="444">
        <v>2.3917284419567992</v>
      </c>
    </row>
    <row r="15" spans="1:28" ht="14.4" customHeight="1" x14ac:dyDescent="0.3">
      <c r="A15" s="439" t="s">
        <v>430</v>
      </c>
      <c r="B15" s="433">
        <v>733.32999999999993</v>
      </c>
      <c r="C15" s="434">
        <v>1</v>
      </c>
      <c r="D15" s="434"/>
      <c r="E15" s="433"/>
      <c r="F15" s="434"/>
      <c r="G15" s="434"/>
      <c r="H15" s="433">
        <v>14344</v>
      </c>
      <c r="I15" s="434">
        <v>19.560088909495047</v>
      </c>
      <c r="J15" s="435"/>
    </row>
    <row r="16" spans="1:28" ht="14.4" customHeight="1" thickBot="1" x14ac:dyDescent="0.35">
      <c r="A16" s="440" t="s">
        <v>431</v>
      </c>
      <c r="B16" s="436">
        <v>677102.66999999993</v>
      </c>
      <c r="C16" s="437">
        <v>1</v>
      </c>
      <c r="D16" s="437">
        <v>0.84051469684612712</v>
      </c>
      <c r="E16" s="436">
        <v>805581</v>
      </c>
      <c r="F16" s="437">
        <v>1.189747191515284</v>
      </c>
      <c r="G16" s="437">
        <v>1</v>
      </c>
      <c r="H16" s="436">
        <v>1912386.9900000002</v>
      </c>
      <c r="I16" s="437">
        <v>2.8243678170697515</v>
      </c>
      <c r="J16" s="438">
        <v>2.3739226595463401</v>
      </c>
    </row>
    <row r="17" spans="1:1" ht="14.4" customHeight="1" x14ac:dyDescent="0.3">
      <c r="A17" s="445" t="s">
        <v>201</v>
      </c>
    </row>
    <row r="18" spans="1:1" ht="14.4" customHeight="1" x14ac:dyDescent="0.3">
      <c r="A18" s="446" t="s">
        <v>432</v>
      </c>
    </row>
    <row r="19" spans="1:1" ht="14.4" customHeight="1" x14ac:dyDescent="0.3">
      <c r="A19" s="445" t="s">
        <v>433</v>
      </c>
    </row>
    <row r="20" spans="1:1" ht="14.4" customHeight="1" x14ac:dyDescent="0.3">
      <c r="A20" s="445" t="s">
        <v>434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455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2424</v>
      </c>
      <c r="C3" s="216">
        <f t="shared" si="0"/>
        <v>1685</v>
      </c>
      <c r="D3" s="227">
        <f t="shared" si="0"/>
        <v>2774</v>
      </c>
      <c r="E3" s="191">
        <f t="shared" si="0"/>
        <v>1111190</v>
      </c>
      <c r="F3" s="189">
        <f t="shared" si="0"/>
        <v>805581</v>
      </c>
      <c r="G3" s="217">
        <f t="shared" si="0"/>
        <v>1926730.9900000002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2016</v>
      </c>
      <c r="D5" s="447">
        <v>2017</v>
      </c>
      <c r="E5" s="425">
        <v>2015</v>
      </c>
      <c r="F5" s="426">
        <v>2016</v>
      </c>
      <c r="G5" s="447">
        <v>2017</v>
      </c>
    </row>
    <row r="6" spans="1:7" ht="14.4" customHeight="1" x14ac:dyDescent="0.3">
      <c r="A6" s="454" t="s">
        <v>435</v>
      </c>
      <c r="B6" s="410">
        <v>1</v>
      </c>
      <c r="C6" s="410">
        <v>31</v>
      </c>
      <c r="D6" s="410">
        <v>4</v>
      </c>
      <c r="E6" s="448">
        <v>36</v>
      </c>
      <c r="F6" s="448">
        <v>1279</v>
      </c>
      <c r="G6" s="449">
        <v>214</v>
      </c>
    </row>
    <row r="7" spans="1:7" ht="14.4" customHeight="1" x14ac:dyDescent="0.3">
      <c r="A7" s="455" t="s">
        <v>436</v>
      </c>
      <c r="B7" s="416"/>
      <c r="C7" s="416">
        <v>12</v>
      </c>
      <c r="D7" s="416">
        <v>1</v>
      </c>
      <c r="E7" s="450"/>
      <c r="F7" s="450">
        <v>466</v>
      </c>
      <c r="G7" s="451">
        <v>37</v>
      </c>
    </row>
    <row r="8" spans="1:7" ht="14.4" customHeight="1" x14ac:dyDescent="0.3">
      <c r="A8" s="455" t="s">
        <v>437</v>
      </c>
      <c r="B8" s="416">
        <v>7</v>
      </c>
      <c r="C8" s="416">
        <v>6</v>
      </c>
      <c r="D8" s="416">
        <v>13</v>
      </c>
      <c r="E8" s="450">
        <v>608</v>
      </c>
      <c r="F8" s="450">
        <v>332</v>
      </c>
      <c r="G8" s="451">
        <v>635</v>
      </c>
    </row>
    <row r="9" spans="1:7" ht="14.4" customHeight="1" x14ac:dyDescent="0.3">
      <c r="A9" s="455" t="s">
        <v>430</v>
      </c>
      <c r="B9" s="416">
        <v>67</v>
      </c>
      <c r="C9" s="416"/>
      <c r="D9" s="416">
        <v>4</v>
      </c>
      <c r="E9" s="450">
        <v>11251.33</v>
      </c>
      <c r="F9" s="450"/>
      <c r="G9" s="451">
        <v>14344</v>
      </c>
    </row>
    <row r="10" spans="1:7" ht="14.4" customHeight="1" x14ac:dyDescent="0.3">
      <c r="A10" s="455" t="s">
        <v>438</v>
      </c>
      <c r="B10" s="416">
        <v>22</v>
      </c>
      <c r="C10" s="416"/>
      <c r="D10" s="416"/>
      <c r="E10" s="450">
        <v>5764</v>
      </c>
      <c r="F10" s="450"/>
      <c r="G10" s="451"/>
    </row>
    <row r="11" spans="1:7" ht="14.4" customHeight="1" x14ac:dyDescent="0.3">
      <c r="A11" s="455" t="s">
        <v>439</v>
      </c>
      <c r="B11" s="416"/>
      <c r="C11" s="416">
        <v>5</v>
      </c>
      <c r="D11" s="416">
        <v>1</v>
      </c>
      <c r="E11" s="450"/>
      <c r="F11" s="450">
        <v>207</v>
      </c>
      <c r="G11" s="451">
        <v>59</v>
      </c>
    </row>
    <row r="12" spans="1:7" ht="14.4" customHeight="1" x14ac:dyDescent="0.3">
      <c r="A12" s="455" t="s">
        <v>440</v>
      </c>
      <c r="B12" s="416">
        <v>1</v>
      </c>
      <c r="C12" s="416"/>
      <c r="D12" s="416"/>
      <c r="E12" s="450">
        <v>125</v>
      </c>
      <c r="F12" s="450"/>
      <c r="G12" s="451"/>
    </row>
    <row r="13" spans="1:7" ht="14.4" customHeight="1" x14ac:dyDescent="0.3">
      <c r="A13" s="455" t="s">
        <v>441</v>
      </c>
      <c r="B13" s="416">
        <v>1</v>
      </c>
      <c r="C13" s="416">
        <v>1</v>
      </c>
      <c r="D13" s="416">
        <v>1</v>
      </c>
      <c r="E13" s="450">
        <v>125</v>
      </c>
      <c r="F13" s="450">
        <v>37</v>
      </c>
      <c r="G13" s="451">
        <v>37</v>
      </c>
    </row>
    <row r="14" spans="1:7" ht="14.4" customHeight="1" x14ac:dyDescent="0.3">
      <c r="A14" s="455" t="s">
        <v>442</v>
      </c>
      <c r="B14" s="416"/>
      <c r="C14" s="416">
        <v>1</v>
      </c>
      <c r="D14" s="416"/>
      <c r="E14" s="450"/>
      <c r="F14" s="450">
        <v>59</v>
      </c>
      <c r="G14" s="451"/>
    </row>
    <row r="15" spans="1:7" ht="14.4" customHeight="1" x14ac:dyDescent="0.3">
      <c r="A15" s="455" t="s">
        <v>443</v>
      </c>
      <c r="B15" s="416">
        <v>101</v>
      </c>
      <c r="C15" s="416">
        <v>1</v>
      </c>
      <c r="D15" s="416"/>
      <c r="E15" s="450">
        <v>16787.669999999998</v>
      </c>
      <c r="F15" s="450">
        <v>251</v>
      </c>
      <c r="G15" s="451"/>
    </row>
    <row r="16" spans="1:7" ht="14.4" customHeight="1" x14ac:dyDescent="0.3">
      <c r="A16" s="455" t="s">
        <v>444</v>
      </c>
      <c r="B16" s="416"/>
      <c r="C16" s="416"/>
      <c r="D16" s="416">
        <v>1</v>
      </c>
      <c r="E16" s="450"/>
      <c r="F16" s="450"/>
      <c r="G16" s="451">
        <v>147</v>
      </c>
    </row>
    <row r="17" spans="1:7" ht="14.4" customHeight="1" x14ac:dyDescent="0.3">
      <c r="A17" s="455" t="s">
        <v>445</v>
      </c>
      <c r="B17" s="416">
        <v>361</v>
      </c>
      <c r="C17" s="416"/>
      <c r="D17" s="416"/>
      <c r="E17" s="450">
        <v>173515</v>
      </c>
      <c r="F17" s="450"/>
      <c r="G17" s="451"/>
    </row>
    <row r="18" spans="1:7" ht="14.4" customHeight="1" x14ac:dyDescent="0.3">
      <c r="A18" s="455" t="s">
        <v>446</v>
      </c>
      <c r="B18" s="416">
        <v>6</v>
      </c>
      <c r="C18" s="416">
        <v>4</v>
      </c>
      <c r="D18" s="416">
        <v>7</v>
      </c>
      <c r="E18" s="450">
        <v>216</v>
      </c>
      <c r="F18" s="450">
        <v>170</v>
      </c>
      <c r="G18" s="451">
        <v>369</v>
      </c>
    </row>
    <row r="19" spans="1:7" ht="14.4" customHeight="1" x14ac:dyDescent="0.3">
      <c r="A19" s="455" t="s">
        <v>447</v>
      </c>
      <c r="B19" s="416">
        <v>11</v>
      </c>
      <c r="C19" s="416">
        <v>5</v>
      </c>
      <c r="D19" s="416"/>
      <c r="E19" s="450">
        <v>875</v>
      </c>
      <c r="F19" s="450">
        <v>229</v>
      </c>
      <c r="G19" s="451"/>
    </row>
    <row r="20" spans="1:7" ht="14.4" customHeight="1" x14ac:dyDescent="0.3">
      <c r="A20" s="455" t="s">
        <v>448</v>
      </c>
      <c r="B20" s="416"/>
      <c r="C20" s="416"/>
      <c r="D20" s="416">
        <v>6</v>
      </c>
      <c r="E20" s="450"/>
      <c r="F20" s="450"/>
      <c r="G20" s="451">
        <v>398</v>
      </c>
    </row>
    <row r="21" spans="1:7" ht="14.4" customHeight="1" x14ac:dyDescent="0.3">
      <c r="A21" s="455" t="s">
        <v>449</v>
      </c>
      <c r="B21" s="416"/>
      <c r="C21" s="416"/>
      <c r="D21" s="416">
        <v>1</v>
      </c>
      <c r="E21" s="450"/>
      <c r="F21" s="450"/>
      <c r="G21" s="451">
        <v>37</v>
      </c>
    </row>
    <row r="22" spans="1:7" ht="14.4" customHeight="1" x14ac:dyDescent="0.3">
      <c r="A22" s="455" t="s">
        <v>450</v>
      </c>
      <c r="B22" s="416">
        <v>10</v>
      </c>
      <c r="C22" s="416">
        <v>3</v>
      </c>
      <c r="D22" s="416">
        <v>2</v>
      </c>
      <c r="E22" s="450">
        <v>716</v>
      </c>
      <c r="F22" s="450">
        <v>133</v>
      </c>
      <c r="G22" s="451">
        <v>294</v>
      </c>
    </row>
    <row r="23" spans="1:7" ht="14.4" customHeight="1" x14ac:dyDescent="0.3">
      <c r="A23" s="455" t="s">
        <v>451</v>
      </c>
      <c r="B23" s="416"/>
      <c r="C23" s="416">
        <v>10</v>
      </c>
      <c r="D23" s="416">
        <v>1</v>
      </c>
      <c r="E23" s="450"/>
      <c r="F23" s="450">
        <v>370</v>
      </c>
      <c r="G23" s="451">
        <v>147</v>
      </c>
    </row>
    <row r="24" spans="1:7" ht="14.4" customHeight="1" x14ac:dyDescent="0.3">
      <c r="A24" s="455" t="s">
        <v>452</v>
      </c>
      <c r="B24" s="416">
        <v>1830</v>
      </c>
      <c r="C24" s="416">
        <v>1604</v>
      </c>
      <c r="D24" s="416">
        <v>2728</v>
      </c>
      <c r="E24" s="450">
        <v>900688</v>
      </c>
      <c r="F24" s="450">
        <v>801974</v>
      </c>
      <c r="G24" s="451">
        <v>1909754.9900000002</v>
      </c>
    </row>
    <row r="25" spans="1:7" ht="14.4" customHeight="1" x14ac:dyDescent="0.3">
      <c r="A25" s="455" t="s">
        <v>453</v>
      </c>
      <c r="B25" s="416">
        <v>1</v>
      </c>
      <c r="C25" s="416">
        <v>1</v>
      </c>
      <c r="D25" s="416"/>
      <c r="E25" s="450">
        <v>125</v>
      </c>
      <c r="F25" s="450">
        <v>37</v>
      </c>
      <c r="G25" s="451"/>
    </row>
    <row r="26" spans="1:7" ht="14.4" customHeight="1" thickBot="1" x14ac:dyDescent="0.35">
      <c r="A26" s="456" t="s">
        <v>454</v>
      </c>
      <c r="B26" s="422">
        <v>5</v>
      </c>
      <c r="C26" s="422">
        <v>1</v>
      </c>
      <c r="D26" s="422">
        <v>4</v>
      </c>
      <c r="E26" s="452">
        <v>358</v>
      </c>
      <c r="F26" s="452">
        <v>37</v>
      </c>
      <c r="G26" s="453">
        <v>258</v>
      </c>
    </row>
    <row r="27" spans="1:7" ht="14.4" customHeight="1" x14ac:dyDescent="0.3">
      <c r="A27" s="445" t="s">
        <v>201</v>
      </c>
    </row>
    <row r="28" spans="1:7" ht="14.4" customHeight="1" x14ac:dyDescent="0.3">
      <c r="A28" s="446" t="s">
        <v>432</v>
      </c>
    </row>
    <row r="29" spans="1:7" ht="14.4" customHeight="1" x14ac:dyDescent="0.3">
      <c r="A29" s="445" t="s">
        <v>433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517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2424</v>
      </c>
      <c r="H3" s="78">
        <f t="shared" si="0"/>
        <v>1111190</v>
      </c>
      <c r="I3" s="58"/>
      <c r="J3" s="58"/>
      <c r="K3" s="78">
        <f t="shared" si="0"/>
        <v>1685</v>
      </c>
      <c r="L3" s="78">
        <f t="shared" si="0"/>
        <v>805581</v>
      </c>
      <c r="M3" s="58"/>
      <c r="N3" s="58"/>
      <c r="O3" s="78">
        <f t="shared" si="0"/>
        <v>2787.9</v>
      </c>
      <c r="P3" s="78">
        <f t="shared" si="0"/>
        <v>1929300.69</v>
      </c>
      <c r="Q3" s="59">
        <f>IF(L3=0,0,P3/L3)</f>
        <v>2.3949183136146459</v>
      </c>
      <c r="R3" s="79">
        <f>IF(O3=0,0,P3/O3)</f>
        <v>692.0265038200796</v>
      </c>
    </row>
    <row r="4" spans="1:18" ht="14.4" customHeight="1" x14ac:dyDescent="0.3">
      <c r="A4" s="355" t="s">
        <v>166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2016</v>
      </c>
      <c r="L4" s="360"/>
      <c r="M4" s="76"/>
      <c r="N4" s="76"/>
      <c r="O4" s="359">
        <v>2017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7"/>
      <c r="B5" s="457"/>
      <c r="C5" s="458"/>
      <c r="D5" s="459"/>
      <c r="E5" s="460"/>
      <c r="F5" s="461"/>
      <c r="G5" s="462" t="s">
        <v>53</v>
      </c>
      <c r="H5" s="463" t="s">
        <v>10</v>
      </c>
      <c r="I5" s="464"/>
      <c r="J5" s="464"/>
      <c r="K5" s="462" t="s">
        <v>53</v>
      </c>
      <c r="L5" s="463" t="s">
        <v>10</v>
      </c>
      <c r="M5" s="464"/>
      <c r="N5" s="464"/>
      <c r="O5" s="462" t="s">
        <v>53</v>
      </c>
      <c r="P5" s="463" t="s">
        <v>10</v>
      </c>
      <c r="Q5" s="465"/>
      <c r="R5" s="466"/>
    </row>
    <row r="6" spans="1:18" ht="14.4" customHeight="1" x14ac:dyDescent="0.3">
      <c r="A6" s="406" t="s">
        <v>456</v>
      </c>
      <c r="B6" s="407" t="s">
        <v>457</v>
      </c>
      <c r="C6" s="407" t="s">
        <v>271</v>
      </c>
      <c r="D6" s="407" t="s">
        <v>458</v>
      </c>
      <c r="E6" s="407" t="s">
        <v>459</v>
      </c>
      <c r="F6" s="407" t="s">
        <v>460</v>
      </c>
      <c r="G6" s="410"/>
      <c r="H6" s="410"/>
      <c r="I6" s="407"/>
      <c r="J6" s="407"/>
      <c r="K6" s="410"/>
      <c r="L6" s="410"/>
      <c r="M6" s="407"/>
      <c r="N6" s="407"/>
      <c r="O6" s="410">
        <v>0.2</v>
      </c>
      <c r="P6" s="410">
        <v>10.82</v>
      </c>
      <c r="Q6" s="467"/>
      <c r="R6" s="411">
        <v>54.1</v>
      </c>
    </row>
    <row r="7" spans="1:18" ht="14.4" customHeight="1" x14ac:dyDescent="0.3">
      <c r="A7" s="412" t="s">
        <v>456</v>
      </c>
      <c r="B7" s="413" t="s">
        <v>457</v>
      </c>
      <c r="C7" s="413" t="s">
        <v>271</v>
      </c>
      <c r="D7" s="413" t="s">
        <v>458</v>
      </c>
      <c r="E7" s="413" t="s">
        <v>461</v>
      </c>
      <c r="F7" s="413" t="s">
        <v>462</v>
      </c>
      <c r="G7" s="416"/>
      <c r="H7" s="416"/>
      <c r="I7" s="413"/>
      <c r="J7" s="413"/>
      <c r="K7" s="416"/>
      <c r="L7" s="416"/>
      <c r="M7" s="413"/>
      <c r="N7" s="413"/>
      <c r="O7" s="416">
        <v>0.2</v>
      </c>
      <c r="P7" s="416">
        <v>2.57</v>
      </c>
      <c r="Q7" s="468"/>
      <c r="R7" s="417">
        <v>12.849999999999998</v>
      </c>
    </row>
    <row r="8" spans="1:18" ht="14.4" customHeight="1" x14ac:dyDescent="0.3">
      <c r="A8" s="412" t="s">
        <v>456</v>
      </c>
      <c r="B8" s="413" t="s">
        <v>457</v>
      </c>
      <c r="C8" s="413" t="s">
        <v>271</v>
      </c>
      <c r="D8" s="413" t="s">
        <v>458</v>
      </c>
      <c r="E8" s="413" t="s">
        <v>463</v>
      </c>
      <c r="F8" s="413" t="s">
        <v>464</v>
      </c>
      <c r="G8" s="416"/>
      <c r="H8" s="416"/>
      <c r="I8" s="413"/>
      <c r="J8" s="413"/>
      <c r="K8" s="416"/>
      <c r="L8" s="416"/>
      <c r="M8" s="413"/>
      <c r="N8" s="413"/>
      <c r="O8" s="416">
        <v>0.1</v>
      </c>
      <c r="P8" s="416">
        <v>6.14</v>
      </c>
      <c r="Q8" s="468"/>
      <c r="R8" s="417">
        <v>61.399999999999991</v>
      </c>
    </row>
    <row r="9" spans="1:18" ht="14.4" customHeight="1" x14ac:dyDescent="0.3">
      <c r="A9" s="412" t="s">
        <v>456</v>
      </c>
      <c r="B9" s="413" t="s">
        <v>457</v>
      </c>
      <c r="C9" s="413" t="s">
        <v>271</v>
      </c>
      <c r="D9" s="413" t="s">
        <v>458</v>
      </c>
      <c r="E9" s="413" t="s">
        <v>465</v>
      </c>
      <c r="F9" s="413" t="s">
        <v>466</v>
      </c>
      <c r="G9" s="416"/>
      <c r="H9" s="416"/>
      <c r="I9" s="413"/>
      <c r="J9" s="413"/>
      <c r="K9" s="416"/>
      <c r="L9" s="416"/>
      <c r="M9" s="413"/>
      <c r="N9" s="413"/>
      <c r="O9" s="416">
        <v>0.2</v>
      </c>
      <c r="P9" s="416">
        <v>54.34</v>
      </c>
      <c r="Q9" s="468"/>
      <c r="R9" s="417">
        <v>271.7</v>
      </c>
    </row>
    <row r="10" spans="1:18" ht="14.4" customHeight="1" x14ac:dyDescent="0.3">
      <c r="A10" s="412" t="s">
        <v>456</v>
      </c>
      <c r="B10" s="413" t="s">
        <v>457</v>
      </c>
      <c r="C10" s="413" t="s">
        <v>271</v>
      </c>
      <c r="D10" s="413" t="s">
        <v>458</v>
      </c>
      <c r="E10" s="413" t="s">
        <v>467</v>
      </c>
      <c r="F10" s="413" t="s">
        <v>468</v>
      </c>
      <c r="G10" s="416"/>
      <c r="H10" s="416"/>
      <c r="I10" s="413"/>
      <c r="J10" s="413"/>
      <c r="K10" s="416"/>
      <c r="L10" s="416"/>
      <c r="M10" s="413"/>
      <c r="N10" s="413"/>
      <c r="O10" s="416">
        <v>2</v>
      </c>
      <c r="P10" s="416">
        <v>24.36</v>
      </c>
      <c r="Q10" s="468"/>
      <c r="R10" s="417">
        <v>12.18</v>
      </c>
    </row>
    <row r="11" spans="1:18" ht="14.4" customHeight="1" x14ac:dyDescent="0.3">
      <c r="A11" s="412" t="s">
        <v>456</v>
      </c>
      <c r="B11" s="413" t="s">
        <v>457</v>
      </c>
      <c r="C11" s="413" t="s">
        <v>271</v>
      </c>
      <c r="D11" s="413" t="s">
        <v>458</v>
      </c>
      <c r="E11" s="413" t="s">
        <v>469</v>
      </c>
      <c r="F11" s="413" t="s">
        <v>468</v>
      </c>
      <c r="G11" s="416"/>
      <c r="H11" s="416"/>
      <c r="I11" s="413"/>
      <c r="J11" s="413"/>
      <c r="K11" s="416"/>
      <c r="L11" s="416"/>
      <c r="M11" s="413"/>
      <c r="N11" s="413"/>
      <c r="O11" s="416">
        <v>5</v>
      </c>
      <c r="P11" s="416">
        <v>12.2</v>
      </c>
      <c r="Q11" s="468"/>
      <c r="R11" s="417">
        <v>2.44</v>
      </c>
    </row>
    <row r="12" spans="1:18" ht="14.4" customHeight="1" x14ac:dyDescent="0.3">
      <c r="A12" s="412" t="s">
        <v>456</v>
      </c>
      <c r="B12" s="413" t="s">
        <v>457</v>
      </c>
      <c r="C12" s="413" t="s">
        <v>271</v>
      </c>
      <c r="D12" s="413" t="s">
        <v>458</v>
      </c>
      <c r="E12" s="413" t="s">
        <v>470</v>
      </c>
      <c r="F12" s="413" t="s">
        <v>468</v>
      </c>
      <c r="G12" s="416"/>
      <c r="H12" s="416"/>
      <c r="I12" s="413"/>
      <c r="J12" s="413"/>
      <c r="K12" s="416"/>
      <c r="L12" s="416"/>
      <c r="M12" s="413"/>
      <c r="N12" s="413"/>
      <c r="O12" s="416">
        <v>2</v>
      </c>
      <c r="P12" s="416">
        <v>12.18</v>
      </c>
      <c r="Q12" s="468"/>
      <c r="R12" s="417">
        <v>6.09</v>
      </c>
    </row>
    <row r="13" spans="1:18" ht="14.4" customHeight="1" x14ac:dyDescent="0.3">
      <c r="A13" s="412" t="s">
        <v>456</v>
      </c>
      <c r="B13" s="413" t="s">
        <v>457</v>
      </c>
      <c r="C13" s="413" t="s">
        <v>271</v>
      </c>
      <c r="D13" s="413" t="s">
        <v>458</v>
      </c>
      <c r="E13" s="413" t="s">
        <v>471</v>
      </c>
      <c r="F13" s="413" t="s">
        <v>472</v>
      </c>
      <c r="G13" s="416"/>
      <c r="H13" s="416"/>
      <c r="I13" s="413"/>
      <c r="J13" s="413"/>
      <c r="K13" s="416"/>
      <c r="L13" s="416"/>
      <c r="M13" s="413"/>
      <c r="N13" s="413"/>
      <c r="O13" s="416">
        <v>2</v>
      </c>
      <c r="P13" s="416">
        <v>2237.8000000000002</v>
      </c>
      <c r="Q13" s="468"/>
      <c r="R13" s="417">
        <v>1118.9000000000001</v>
      </c>
    </row>
    <row r="14" spans="1:18" ht="14.4" customHeight="1" x14ac:dyDescent="0.3">
      <c r="A14" s="412" t="s">
        <v>456</v>
      </c>
      <c r="B14" s="413" t="s">
        <v>457</v>
      </c>
      <c r="C14" s="413" t="s">
        <v>271</v>
      </c>
      <c r="D14" s="413" t="s">
        <v>458</v>
      </c>
      <c r="E14" s="413" t="s">
        <v>473</v>
      </c>
      <c r="F14" s="413" t="s">
        <v>474</v>
      </c>
      <c r="G14" s="416"/>
      <c r="H14" s="416"/>
      <c r="I14" s="413"/>
      <c r="J14" s="413"/>
      <c r="K14" s="416"/>
      <c r="L14" s="416"/>
      <c r="M14" s="413"/>
      <c r="N14" s="413"/>
      <c r="O14" s="416">
        <v>0.1</v>
      </c>
      <c r="P14" s="416">
        <v>16.78</v>
      </c>
      <c r="Q14" s="468"/>
      <c r="R14" s="417">
        <v>167.8</v>
      </c>
    </row>
    <row r="15" spans="1:18" ht="14.4" customHeight="1" x14ac:dyDescent="0.3">
      <c r="A15" s="412" t="s">
        <v>456</v>
      </c>
      <c r="B15" s="413" t="s">
        <v>457</v>
      </c>
      <c r="C15" s="413" t="s">
        <v>271</v>
      </c>
      <c r="D15" s="413" t="s">
        <v>458</v>
      </c>
      <c r="E15" s="413" t="s">
        <v>475</v>
      </c>
      <c r="F15" s="413" t="s">
        <v>476</v>
      </c>
      <c r="G15" s="416"/>
      <c r="H15" s="416"/>
      <c r="I15" s="413"/>
      <c r="J15" s="413"/>
      <c r="K15" s="416"/>
      <c r="L15" s="416"/>
      <c r="M15" s="413"/>
      <c r="N15" s="413"/>
      <c r="O15" s="416">
        <v>0.1</v>
      </c>
      <c r="P15" s="416">
        <v>28.63</v>
      </c>
      <c r="Q15" s="468"/>
      <c r="R15" s="417">
        <v>286.29999999999995</v>
      </c>
    </row>
    <row r="16" spans="1:18" ht="14.4" customHeight="1" x14ac:dyDescent="0.3">
      <c r="A16" s="412" t="s">
        <v>456</v>
      </c>
      <c r="B16" s="413" t="s">
        <v>457</v>
      </c>
      <c r="C16" s="413" t="s">
        <v>271</v>
      </c>
      <c r="D16" s="413" t="s">
        <v>458</v>
      </c>
      <c r="E16" s="413" t="s">
        <v>477</v>
      </c>
      <c r="F16" s="413" t="s">
        <v>478</v>
      </c>
      <c r="G16" s="416"/>
      <c r="H16" s="416"/>
      <c r="I16" s="413"/>
      <c r="J16" s="413"/>
      <c r="K16" s="416"/>
      <c r="L16" s="416"/>
      <c r="M16" s="413"/>
      <c r="N16" s="413"/>
      <c r="O16" s="416">
        <v>2</v>
      </c>
      <c r="P16" s="416">
        <v>163.88</v>
      </c>
      <c r="Q16" s="468"/>
      <c r="R16" s="417">
        <v>81.94</v>
      </c>
    </row>
    <row r="17" spans="1:18" ht="14.4" customHeight="1" x14ac:dyDescent="0.3">
      <c r="A17" s="412" t="s">
        <v>456</v>
      </c>
      <c r="B17" s="413" t="s">
        <v>457</v>
      </c>
      <c r="C17" s="413" t="s">
        <v>271</v>
      </c>
      <c r="D17" s="413" t="s">
        <v>479</v>
      </c>
      <c r="E17" s="413" t="s">
        <v>480</v>
      </c>
      <c r="F17" s="413" t="s">
        <v>481</v>
      </c>
      <c r="G17" s="416"/>
      <c r="H17" s="416"/>
      <c r="I17" s="413"/>
      <c r="J17" s="413"/>
      <c r="K17" s="416"/>
      <c r="L17" s="416"/>
      <c r="M17" s="413"/>
      <c r="N17" s="413"/>
      <c r="O17" s="416">
        <v>8</v>
      </c>
      <c r="P17" s="416">
        <v>1176</v>
      </c>
      <c r="Q17" s="468"/>
      <c r="R17" s="417">
        <v>147</v>
      </c>
    </row>
    <row r="18" spans="1:18" ht="14.4" customHeight="1" x14ac:dyDescent="0.3">
      <c r="A18" s="412" t="s">
        <v>456</v>
      </c>
      <c r="B18" s="413" t="s">
        <v>457</v>
      </c>
      <c r="C18" s="413" t="s">
        <v>271</v>
      </c>
      <c r="D18" s="413" t="s">
        <v>479</v>
      </c>
      <c r="E18" s="413" t="s">
        <v>482</v>
      </c>
      <c r="F18" s="413" t="s">
        <v>483</v>
      </c>
      <c r="G18" s="416">
        <v>125</v>
      </c>
      <c r="H18" s="416">
        <v>4375</v>
      </c>
      <c r="I18" s="413">
        <v>0.54996857322438719</v>
      </c>
      <c r="J18" s="413">
        <v>35</v>
      </c>
      <c r="K18" s="416">
        <v>215</v>
      </c>
      <c r="L18" s="416">
        <v>7955</v>
      </c>
      <c r="M18" s="413">
        <v>1</v>
      </c>
      <c r="N18" s="413">
        <v>37</v>
      </c>
      <c r="O18" s="416">
        <v>257</v>
      </c>
      <c r="P18" s="416">
        <v>9509</v>
      </c>
      <c r="Q18" s="468">
        <v>1.1953488372093024</v>
      </c>
      <c r="R18" s="417">
        <v>37</v>
      </c>
    </row>
    <row r="19" spans="1:18" ht="14.4" customHeight="1" x14ac:dyDescent="0.3">
      <c r="A19" s="412" t="s">
        <v>456</v>
      </c>
      <c r="B19" s="413" t="s">
        <v>457</v>
      </c>
      <c r="C19" s="413" t="s">
        <v>271</v>
      </c>
      <c r="D19" s="413" t="s">
        <v>479</v>
      </c>
      <c r="E19" s="413" t="s">
        <v>484</v>
      </c>
      <c r="F19" s="413" t="s">
        <v>485</v>
      </c>
      <c r="G19" s="416">
        <v>73</v>
      </c>
      <c r="H19" s="416">
        <v>31974</v>
      </c>
      <c r="I19" s="413">
        <v>0.81160523911056959</v>
      </c>
      <c r="J19" s="413">
        <v>438</v>
      </c>
      <c r="K19" s="416">
        <v>84</v>
      </c>
      <c r="L19" s="416">
        <v>39396</v>
      </c>
      <c r="M19" s="413">
        <v>1</v>
      </c>
      <c r="N19" s="413">
        <v>469</v>
      </c>
      <c r="O19" s="416">
        <v>114</v>
      </c>
      <c r="P19" s="416">
        <v>53580</v>
      </c>
      <c r="Q19" s="468">
        <v>1.3600365519342066</v>
      </c>
      <c r="R19" s="417">
        <v>470</v>
      </c>
    </row>
    <row r="20" spans="1:18" ht="14.4" customHeight="1" x14ac:dyDescent="0.3">
      <c r="A20" s="412" t="s">
        <v>456</v>
      </c>
      <c r="B20" s="413" t="s">
        <v>457</v>
      </c>
      <c r="C20" s="413" t="s">
        <v>271</v>
      </c>
      <c r="D20" s="413" t="s">
        <v>479</v>
      </c>
      <c r="E20" s="413" t="s">
        <v>486</v>
      </c>
      <c r="F20" s="413" t="s">
        <v>487</v>
      </c>
      <c r="G20" s="416">
        <v>75</v>
      </c>
      <c r="H20" s="416">
        <v>1533.33</v>
      </c>
      <c r="I20" s="413">
        <v>0.47916562499999998</v>
      </c>
      <c r="J20" s="413">
        <v>20.444399999999998</v>
      </c>
      <c r="K20" s="416">
        <v>96</v>
      </c>
      <c r="L20" s="416">
        <v>3200</v>
      </c>
      <c r="M20" s="413">
        <v>1</v>
      </c>
      <c r="N20" s="413">
        <v>33.333333333333336</v>
      </c>
      <c r="O20" s="416">
        <v>129</v>
      </c>
      <c r="P20" s="416">
        <v>4299.99</v>
      </c>
      <c r="Q20" s="468">
        <v>1.3437468749999999</v>
      </c>
      <c r="R20" s="417">
        <v>33.333255813953485</v>
      </c>
    </row>
    <row r="21" spans="1:18" ht="14.4" customHeight="1" x14ac:dyDescent="0.3">
      <c r="A21" s="412" t="s">
        <v>456</v>
      </c>
      <c r="B21" s="413" t="s">
        <v>457</v>
      </c>
      <c r="C21" s="413" t="s">
        <v>271</v>
      </c>
      <c r="D21" s="413" t="s">
        <v>479</v>
      </c>
      <c r="E21" s="413" t="s">
        <v>488</v>
      </c>
      <c r="F21" s="413" t="s">
        <v>489</v>
      </c>
      <c r="G21" s="416">
        <v>25</v>
      </c>
      <c r="H21" s="416">
        <v>900</v>
      </c>
      <c r="I21" s="413">
        <v>0.38610038610038611</v>
      </c>
      <c r="J21" s="413">
        <v>36</v>
      </c>
      <c r="K21" s="416">
        <v>63</v>
      </c>
      <c r="L21" s="416">
        <v>2331</v>
      </c>
      <c r="M21" s="413">
        <v>1</v>
      </c>
      <c r="N21" s="413">
        <v>37</v>
      </c>
      <c r="O21" s="416">
        <v>27</v>
      </c>
      <c r="P21" s="416">
        <v>999</v>
      </c>
      <c r="Q21" s="468">
        <v>0.42857142857142855</v>
      </c>
      <c r="R21" s="417">
        <v>37</v>
      </c>
    </row>
    <row r="22" spans="1:18" ht="14.4" customHeight="1" x14ac:dyDescent="0.3">
      <c r="A22" s="412" t="s">
        <v>456</v>
      </c>
      <c r="B22" s="413" t="s">
        <v>457</v>
      </c>
      <c r="C22" s="413" t="s">
        <v>271</v>
      </c>
      <c r="D22" s="413" t="s">
        <v>479</v>
      </c>
      <c r="E22" s="413" t="s">
        <v>490</v>
      </c>
      <c r="F22" s="413" t="s">
        <v>491</v>
      </c>
      <c r="G22" s="416">
        <v>19</v>
      </c>
      <c r="H22" s="416">
        <v>2375</v>
      </c>
      <c r="I22" s="413"/>
      <c r="J22" s="413">
        <v>125</v>
      </c>
      <c r="K22" s="416"/>
      <c r="L22" s="416"/>
      <c r="M22" s="413"/>
      <c r="N22" s="413"/>
      <c r="O22" s="416"/>
      <c r="P22" s="416"/>
      <c r="Q22" s="468"/>
      <c r="R22" s="417"/>
    </row>
    <row r="23" spans="1:18" ht="14.4" customHeight="1" x14ac:dyDescent="0.3">
      <c r="A23" s="412" t="s">
        <v>456</v>
      </c>
      <c r="B23" s="413" t="s">
        <v>457</v>
      </c>
      <c r="C23" s="413" t="s">
        <v>271</v>
      </c>
      <c r="D23" s="413" t="s">
        <v>479</v>
      </c>
      <c r="E23" s="413" t="s">
        <v>492</v>
      </c>
      <c r="F23" s="413" t="s">
        <v>493</v>
      </c>
      <c r="G23" s="416">
        <v>2</v>
      </c>
      <c r="H23" s="416">
        <v>1306</v>
      </c>
      <c r="I23" s="413"/>
      <c r="J23" s="413">
        <v>653</v>
      </c>
      <c r="K23" s="416"/>
      <c r="L23" s="416"/>
      <c r="M23" s="413"/>
      <c r="N23" s="413"/>
      <c r="O23" s="416"/>
      <c r="P23" s="416"/>
      <c r="Q23" s="468"/>
      <c r="R23" s="417"/>
    </row>
    <row r="24" spans="1:18" ht="14.4" customHeight="1" x14ac:dyDescent="0.3">
      <c r="A24" s="412" t="s">
        <v>456</v>
      </c>
      <c r="B24" s="413" t="s">
        <v>457</v>
      </c>
      <c r="C24" s="413" t="s">
        <v>271</v>
      </c>
      <c r="D24" s="413" t="s">
        <v>479</v>
      </c>
      <c r="E24" s="413" t="s">
        <v>494</v>
      </c>
      <c r="F24" s="413" t="s">
        <v>495</v>
      </c>
      <c r="G24" s="416">
        <v>5</v>
      </c>
      <c r="H24" s="416">
        <v>1095</v>
      </c>
      <c r="I24" s="413">
        <v>0.35842880523731585</v>
      </c>
      <c r="J24" s="413">
        <v>219</v>
      </c>
      <c r="K24" s="416">
        <v>13</v>
      </c>
      <c r="L24" s="416">
        <v>3055</v>
      </c>
      <c r="M24" s="413">
        <v>1</v>
      </c>
      <c r="N24" s="413">
        <v>235</v>
      </c>
      <c r="O24" s="416">
        <v>19</v>
      </c>
      <c r="P24" s="416">
        <v>4465</v>
      </c>
      <c r="Q24" s="468">
        <v>1.4615384615384615</v>
      </c>
      <c r="R24" s="417">
        <v>235</v>
      </c>
    </row>
    <row r="25" spans="1:18" ht="14.4" customHeight="1" x14ac:dyDescent="0.3">
      <c r="A25" s="412" t="s">
        <v>456</v>
      </c>
      <c r="B25" s="413" t="s">
        <v>457</v>
      </c>
      <c r="C25" s="413" t="s">
        <v>271</v>
      </c>
      <c r="D25" s="413" t="s">
        <v>479</v>
      </c>
      <c r="E25" s="413" t="s">
        <v>496</v>
      </c>
      <c r="F25" s="413" t="s">
        <v>497</v>
      </c>
      <c r="G25" s="416">
        <v>1</v>
      </c>
      <c r="H25" s="416">
        <v>70</v>
      </c>
      <c r="I25" s="413"/>
      <c r="J25" s="413">
        <v>70</v>
      </c>
      <c r="K25" s="416"/>
      <c r="L25" s="416"/>
      <c r="M25" s="413"/>
      <c r="N25" s="413"/>
      <c r="O25" s="416"/>
      <c r="P25" s="416"/>
      <c r="Q25" s="468"/>
      <c r="R25" s="417"/>
    </row>
    <row r="26" spans="1:18" ht="14.4" customHeight="1" x14ac:dyDescent="0.3">
      <c r="A26" s="412" t="s">
        <v>456</v>
      </c>
      <c r="B26" s="413" t="s">
        <v>457</v>
      </c>
      <c r="C26" s="413" t="s">
        <v>271</v>
      </c>
      <c r="D26" s="413" t="s">
        <v>479</v>
      </c>
      <c r="E26" s="413" t="s">
        <v>498</v>
      </c>
      <c r="F26" s="413" t="s">
        <v>499</v>
      </c>
      <c r="G26" s="416"/>
      <c r="H26" s="416"/>
      <c r="I26" s="413"/>
      <c r="J26" s="413"/>
      <c r="K26" s="416">
        <v>19</v>
      </c>
      <c r="L26" s="416">
        <v>1121</v>
      </c>
      <c r="M26" s="413">
        <v>1</v>
      </c>
      <c r="N26" s="413">
        <v>59</v>
      </c>
      <c r="O26" s="416">
        <v>10</v>
      </c>
      <c r="P26" s="416">
        <v>590</v>
      </c>
      <c r="Q26" s="468">
        <v>0.52631578947368418</v>
      </c>
      <c r="R26" s="417">
        <v>59</v>
      </c>
    </row>
    <row r="27" spans="1:18" ht="14.4" customHeight="1" x14ac:dyDescent="0.3">
      <c r="A27" s="412" t="s">
        <v>456</v>
      </c>
      <c r="B27" s="413" t="s">
        <v>457</v>
      </c>
      <c r="C27" s="413" t="s">
        <v>271</v>
      </c>
      <c r="D27" s="413" t="s">
        <v>479</v>
      </c>
      <c r="E27" s="413" t="s">
        <v>500</v>
      </c>
      <c r="F27" s="413" t="s">
        <v>501</v>
      </c>
      <c r="G27" s="416">
        <v>1059</v>
      </c>
      <c r="H27" s="416">
        <v>277458</v>
      </c>
      <c r="I27" s="413">
        <v>0.99623706491063024</v>
      </c>
      <c r="J27" s="413">
        <v>262</v>
      </c>
      <c r="K27" s="416">
        <v>1063</v>
      </c>
      <c r="L27" s="416">
        <v>278506</v>
      </c>
      <c r="M27" s="413">
        <v>1</v>
      </c>
      <c r="N27" s="413">
        <v>262</v>
      </c>
      <c r="O27" s="416">
        <v>1827</v>
      </c>
      <c r="P27" s="416">
        <v>478674</v>
      </c>
      <c r="Q27" s="468">
        <v>1.7187206020696142</v>
      </c>
      <c r="R27" s="417">
        <v>262</v>
      </c>
    </row>
    <row r="28" spans="1:18" ht="14.4" customHeight="1" x14ac:dyDescent="0.3">
      <c r="A28" s="412" t="s">
        <v>456</v>
      </c>
      <c r="B28" s="413" t="s">
        <v>457</v>
      </c>
      <c r="C28" s="413" t="s">
        <v>271</v>
      </c>
      <c r="D28" s="413" t="s">
        <v>479</v>
      </c>
      <c r="E28" s="413" t="s">
        <v>502</v>
      </c>
      <c r="F28" s="413" t="s">
        <v>503</v>
      </c>
      <c r="G28" s="416">
        <v>93</v>
      </c>
      <c r="H28" s="416">
        <v>333498</v>
      </c>
      <c r="I28" s="413">
        <v>0.70992366412213737</v>
      </c>
      <c r="J28" s="413">
        <v>3586</v>
      </c>
      <c r="K28" s="416">
        <v>131</v>
      </c>
      <c r="L28" s="416">
        <v>469766</v>
      </c>
      <c r="M28" s="413">
        <v>1</v>
      </c>
      <c r="N28" s="413">
        <v>3586</v>
      </c>
      <c r="O28" s="416">
        <v>383</v>
      </c>
      <c r="P28" s="416">
        <v>1373438</v>
      </c>
      <c r="Q28" s="468">
        <v>2.9236641221374047</v>
      </c>
      <c r="R28" s="417">
        <v>3586</v>
      </c>
    </row>
    <row r="29" spans="1:18" ht="14.4" customHeight="1" x14ac:dyDescent="0.3">
      <c r="A29" s="412" t="s">
        <v>456</v>
      </c>
      <c r="B29" s="413" t="s">
        <v>457</v>
      </c>
      <c r="C29" s="413" t="s">
        <v>271</v>
      </c>
      <c r="D29" s="413" t="s">
        <v>479</v>
      </c>
      <c r="E29" s="413" t="s">
        <v>504</v>
      </c>
      <c r="F29" s="413" t="s">
        <v>503</v>
      </c>
      <c r="G29" s="416">
        <v>3</v>
      </c>
      <c r="H29" s="416">
        <v>15600</v>
      </c>
      <c r="I29" s="413"/>
      <c r="J29" s="413">
        <v>5200</v>
      </c>
      <c r="K29" s="416"/>
      <c r="L29" s="416"/>
      <c r="M29" s="413"/>
      <c r="N29" s="413"/>
      <c r="O29" s="416"/>
      <c r="P29" s="416"/>
      <c r="Q29" s="468"/>
      <c r="R29" s="417"/>
    </row>
    <row r="30" spans="1:18" ht="14.4" customHeight="1" x14ac:dyDescent="0.3">
      <c r="A30" s="412" t="s">
        <v>456</v>
      </c>
      <c r="B30" s="413" t="s">
        <v>505</v>
      </c>
      <c r="C30" s="413" t="s">
        <v>271</v>
      </c>
      <c r="D30" s="413" t="s">
        <v>479</v>
      </c>
      <c r="E30" s="413" t="s">
        <v>506</v>
      </c>
      <c r="F30" s="413" t="s">
        <v>507</v>
      </c>
      <c r="G30" s="416">
        <v>31</v>
      </c>
      <c r="H30" s="416">
        <v>7285</v>
      </c>
      <c r="I30" s="413">
        <v>29.023904382470121</v>
      </c>
      <c r="J30" s="413">
        <v>235</v>
      </c>
      <c r="K30" s="416">
        <v>1</v>
      </c>
      <c r="L30" s="416">
        <v>251</v>
      </c>
      <c r="M30" s="413">
        <v>1</v>
      </c>
      <c r="N30" s="413">
        <v>251</v>
      </c>
      <c r="O30" s="416"/>
      <c r="P30" s="416"/>
      <c r="Q30" s="468"/>
      <c r="R30" s="417"/>
    </row>
    <row r="31" spans="1:18" ht="14.4" customHeight="1" x14ac:dyDescent="0.3">
      <c r="A31" s="412" t="s">
        <v>456</v>
      </c>
      <c r="B31" s="413" t="s">
        <v>505</v>
      </c>
      <c r="C31" s="413" t="s">
        <v>271</v>
      </c>
      <c r="D31" s="413" t="s">
        <v>479</v>
      </c>
      <c r="E31" s="413" t="s">
        <v>486</v>
      </c>
      <c r="F31" s="413" t="s">
        <v>487</v>
      </c>
      <c r="G31" s="416">
        <v>31</v>
      </c>
      <c r="H31" s="416">
        <v>366.67</v>
      </c>
      <c r="I31" s="413"/>
      <c r="J31" s="413">
        <v>11.828064516129032</v>
      </c>
      <c r="K31" s="416"/>
      <c r="L31" s="416"/>
      <c r="M31" s="413"/>
      <c r="N31" s="413"/>
      <c r="O31" s="416"/>
      <c r="P31" s="416"/>
      <c r="Q31" s="468"/>
      <c r="R31" s="417"/>
    </row>
    <row r="32" spans="1:18" ht="14.4" customHeight="1" x14ac:dyDescent="0.3">
      <c r="A32" s="412" t="s">
        <v>456</v>
      </c>
      <c r="B32" s="413" t="s">
        <v>508</v>
      </c>
      <c r="C32" s="413" t="s">
        <v>260</v>
      </c>
      <c r="D32" s="413" t="s">
        <v>479</v>
      </c>
      <c r="E32" s="413" t="s">
        <v>509</v>
      </c>
      <c r="F32" s="413" t="s">
        <v>510</v>
      </c>
      <c r="G32" s="416">
        <v>19</v>
      </c>
      <c r="H32" s="416">
        <v>6498</v>
      </c>
      <c r="I32" s="413"/>
      <c r="J32" s="413">
        <v>342</v>
      </c>
      <c r="K32" s="416"/>
      <c r="L32" s="416"/>
      <c r="M32" s="413"/>
      <c r="N32" s="413"/>
      <c r="O32" s="416"/>
      <c r="P32" s="416"/>
      <c r="Q32" s="468"/>
      <c r="R32" s="417"/>
    </row>
    <row r="33" spans="1:18" ht="14.4" customHeight="1" x14ac:dyDescent="0.3">
      <c r="A33" s="412" t="s">
        <v>456</v>
      </c>
      <c r="B33" s="413" t="s">
        <v>508</v>
      </c>
      <c r="C33" s="413" t="s">
        <v>260</v>
      </c>
      <c r="D33" s="413" t="s">
        <v>479</v>
      </c>
      <c r="E33" s="413" t="s">
        <v>482</v>
      </c>
      <c r="F33" s="413" t="s">
        <v>483</v>
      </c>
      <c r="G33" s="416">
        <v>3</v>
      </c>
      <c r="H33" s="416">
        <v>105</v>
      </c>
      <c r="I33" s="413"/>
      <c r="J33" s="413">
        <v>35</v>
      </c>
      <c r="K33" s="416"/>
      <c r="L33" s="416"/>
      <c r="M33" s="413"/>
      <c r="N33" s="413"/>
      <c r="O33" s="416"/>
      <c r="P33" s="416"/>
      <c r="Q33" s="468"/>
      <c r="R33" s="417"/>
    </row>
    <row r="34" spans="1:18" ht="14.4" customHeight="1" x14ac:dyDescent="0.3">
      <c r="A34" s="412" t="s">
        <v>456</v>
      </c>
      <c r="B34" s="413" t="s">
        <v>508</v>
      </c>
      <c r="C34" s="413" t="s">
        <v>260</v>
      </c>
      <c r="D34" s="413" t="s">
        <v>479</v>
      </c>
      <c r="E34" s="413" t="s">
        <v>511</v>
      </c>
      <c r="F34" s="413" t="s">
        <v>512</v>
      </c>
      <c r="G34" s="416">
        <v>67</v>
      </c>
      <c r="H34" s="416">
        <v>15745</v>
      </c>
      <c r="I34" s="413"/>
      <c r="J34" s="413">
        <v>235</v>
      </c>
      <c r="K34" s="416"/>
      <c r="L34" s="416"/>
      <c r="M34" s="413"/>
      <c r="N34" s="413"/>
      <c r="O34" s="416"/>
      <c r="P34" s="416"/>
      <c r="Q34" s="468"/>
      <c r="R34" s="417"/>
    </row>
    <row r="35" spans="1:18" ht="14.4" customHeight="1" x14ac:dyDescent="0.3">
      <c r="A35" s="412" t="s">
        <v>456</v>
      </c>
      <c r="B35" s="413" t="s">
        <v>508</v>
      </c>
      <c r="C35" s="413" t="s">
        <v>260</v>
      </c>
      <c r="D35" s="413" t="s">
        <v>479</v>
      </c>
      <c r="E35" s="413" t="s">
        <v>513</v>
      </c>
      <c r="F35" s="413" t="s">
        <v>514</v>
      </c>
      <c r="G35" s="416">
        <v>16</v>
      </c>
      <c r="H35" s="416">
        <v>1568</v>
      </c>
      <c r="I35" s="413"/>
      <c r="J35" s="413">
        <v>98</v>
      </c>
      <c r="K35" s="416"/>
      <c r="L35" s="416"/>
      <c r="M35" s="413"/>
      <c r="N35" s="413"/>
      <c r="O35" s="416"/>
      <c r="P35" s="416"/>
      <c r="Q35" s="468"/>
      <c r="R35" s="417"/>
    </row>
    <row r="36" spans="1:18" ht="14.4" customHeight="1" x14ac:dyDescent="0.3">
      <c r="A36" s="412" t="s">
        <v>456</v>
      </c>
      <c r="B36" s="413" t="s">
        <v>508</v>
      </c>
      <c r="C36" s="413" t="s">
        <v>260</v>
      </c>
      <c r="D36" s="413" t="s">
        <v>479</v>
      </c>
      <c r="E36" s="413" t="s">
        <v>500</v>
      </c>
      <c r="F36" s="413" t="s">
        <v>501</v>
      </c>
      <c r="G36" s="416">
        <v>711</v>
      </c>
      <c r="H36" s="416">
        <v>186282</v>
      </c>
      <c r="I36" s="413"/>
      <c r="J36" s="413">
        <v>262</v>
      </c>
      <c r="K36" s="416"/>
      <c r="L36" s="416"/>
      <c r="M36" s="413"/>
      <c r="N36" s="413"/>
      <c r="O36" s="416"/>
      <c r="P36" s="416"/>
      <c r="Q36" s="468"/>
      <c r="R36" s="417"/>
    </row>
    <row r="37" spans="1:18" ht="14.4" customHeight="1" x14ac:dyDescent="0.3">
      <c r="A37" s="412" t="s">
        <v>456</v>
      </c>
      <c r="B37" s="413" t="s">
        <v>508</v>
      </c>
      <c r="C37" s="413" t="s">
        <v>260</v>
      </c>
      <c r="D37" s="413" t="s">
        <v>479</v>
      </c>
      <c r="E37" s="413" t="s">
        <v>502</v>
      </c>
      <c r="F37" s="413" t="s">
        <v>503</v>
      </c>
      <c r="G37" s="416">
        <v>62</v>
      </c>
      <c r="H37" s="416">
        <v>222332</v>
      </c>
      <c r="I37" s="413"/>
      <c r="J37" s="413">
        <v>3586</v>
      </c>
      <c r="K37" s="416"/>
      <c r="L37" s="416"/>
      <c r="M37" s="413"/>
      <c r="N37" s="413"/>
      <c r="O37" s="416"/>
      <c r="P37" s="416"/>
      <c r="Q37" s="468"/>
      <c r="R37" s="417"/>
    </row>
    <row r="38" spans="1:18" ht="14.4" customHeight="1" thickBot="1" x14ac:dyDescent="0.35">
      <c r="A38" s="418" t="s">
        <v>456</v>
      </c>
      <c r="B38" s="419" t="s">
        <v>508</v>
      </c>
      <c r="C38" s="419" t="s">
        <v>260</v>
      </c>
      <c r="D38" s="419" t="s">
        <v>479</v>
      </c>
      <c r="E38" s="419" t="s">
        <v>515</v>
      </c>
      <c r="F38" s="419" t="s">
        <v>516</v>
      </c>
      <c r="G38" s="422">
        <v>4</v>
      </c>
      <c r="H38" s="422">
        <v>824</v>
      </c>
      <c r="I38" s="419"/>
      <c r="J38" s="419">
        <v>206</v>
      </c>
      <c r="K38" s="422"/>
      <c r="L38" s="422"/>
      <c r="M38" s="419"/>
      <c r="N38" s="419"/>
      <c r="O38" s="422"/>
      <c r="P38" s="422"/>
      <c r="Q38" s="469"/>
      <c r="R38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518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2424</v>
      </c>
      <c r="I3" s="78">
        <f t="shared" si="0"/>
        <v>1111190</v>
      </c>
      <c r="J3" s="58"/>
      <c r="K3" s="58"/>
      <c r="L3" s="78">
        <f t="shared" si="0"/>
        <v>1685</v>
      </c>
      <c r="M3" s="78">
        <f t="shared" si="0"/>
        <v>805581</v>
      </c>
      <c r="N3" s="58"/>
      <c r="O3" s="58"/>
      <c r="P3" s="78">
        <f t="shared" si="0"/>
        <v>2787.9</v>
      </c>
      <c r="Q3" s="78">
        <f t="shared" si="0"/>
        <v>1929300.69</v>
      </c>
      <c r="R3" s="59">
        <f>IF(M3=0,0,Q3/M3)</f>
        <v>2.3949183136146459</v>
      </c>
      <c r="S3" s="79">
        <f>IF(P3=0,0,Q3/P3)</f>
        <v>692.0265038200796</v>
      </c>
    </row>
    <row r="4" spans="1:19" ht="14.4" customHeight="1" x14ac:dyDescent="0.3">
      <c r="A4" s="355" t="s">
        <v>166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2016</v>
      </c>
      <c r="M4" s="360"/>
      <c r="N4" s="76"/>
      <c r="O4" s="76"/>
      <c r="P4" s="359">
        <v>2017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7"/>
      <c r="B5" s="457"/>
      <c r="C5" s="458"/>
      <c r="D5" s="470"/>
      <c r="E5" s="459"/>
      <c r="F5" s="460"/>
      <c r="G5" s="461"/>
      <c r="H5" s="462" t="s">
        <v>53</v>
      </c>
      <c r="I5" s="463" t="s">
        <v>10</v>
      </c>
      <c r="J5" s="464"/>
      <c r="K5" s="464"/>
      <c r="L5" s="462" t="s">
        <v>53</v>
      </c>
      <c r="M5" s="463" t="s">
        <v>10</v>
      </c>
      <c r="N5" s="464"/>
      <c r="O5" s="464"/>
      <c r="P5" s="462" t="s">
        <v>53</v>
      </c>
      <c r="Q5" s="463" t="s">
        <v>10</v>
      </c>
      <c r="R5" s="465"/>
      <c r="S5" s="466"/>
    </row>
    <row r="6" spans="1:19" ht="14.4" customHeight="1" x14ac:dyDescent="0.3">
      <c r="A6" s="406" t="s">
        <v>456</v>
      </c>
      <c r="B6" s="407" t="s">
        <v>457</v>
      </c>
      <c r="C6" s="407" t="s">
        <v>271</v>
      </c>
      <c r="D6" s="407" t="s">
        <v>435</v>
      </c>
      <c r="E6" s="407" t="s">
        <v>479</v>
      </c>
      <c r="F6" s="407" t="s">
        <v>488</v>
      </c>
      <c r="G6" s="407" t="s">
        <v>489</v>
      </c>
      <c r="H6" s="410">
        <v>1</v>
      </c>
      <c r="I6" s="410">
        <v>36</v>
      </c>
      <c r="J6" s="407">
        <v>3.8918918918918917E-2</v>
      </c>
      <c r="K6" s="407">
        <v>36</v>
      </c>
      <c r="L6" s="410">
        <v>25</v>
      </c>
      <c r="M6" s="410">
        <v>925</v>
      </c>
      <c r="N6" s="407">
        <v>1</v>
      </c>
      <c r="O6" s="407">
        <v>37</v>
      </c>
      <c r="P6" s="410">
        <v>1</v>
      </c>
      <c r="Q6" s="410">
        <v>37</v>
      </c>
      <c r="R6" s="467">
        <v>0.04</v>
      </c>
      <c r="S6" s="411">
        <v>37</v>
      </c>
    </row>
    <row r="7" spans="1:19" ht="14.4" customHeight="1" x14ac:dyDescent="0.3">
      <c r="A7" s="412" t="s">
        <v>456</v>
      </c>
      <c r="B7" s="413" t="s">
        <v>457</v>
      </c>
      <c r="C7" s="413" t="s">
        <v>271</v>
      </c>
      <c r="D7" s="413" t="s">
        <v>435</v>
      </c>
      <c r="E7" s="413" t="s">
        <v>479</v>
      </c>
      <c r="F7" s="413" t="s">
        <v>498</v>
      </c>
      <c r="G7" s="413" t="s">
        <v>499</v>
      </c>
      <c r="H7" s="416"/>
      <c r="I7" s="416"/>
      <c r="J7" s="413"/>
      <c r="K7" s="413"/>
      <c r="L7" s="416">
        <v>6</v>
      </c>
      <c r="M7" s="416">
        <v>354</v>
      </c>
      <c r="N7" s="413">
        <v>1</v>
      </c>
      <c r="O7" s="413">
        <v>59</v>
      </c>
      <c r="P7" s="416">
        <v>3</v>
      </c>
      <c r="Q7" s="416">
        <v>177</v>
      </c>
      <c r="R7" s="468">
        <v>0.5</v>
      </c>
      <c r="S7" s="417">
        <v>59</v>
      </c>
    </row>
    <row r="8" spans="1:19" ht="14.4" customHeight="1" x14ac:dyDescent="0.3">
      <c r="A8" s="412" t="s">
        <v>456</v>
      </c>
      <c r="B8" s="413" t="s">
        <v>457</v>
      </c>
      <c r="C8" s="413" t="s">
        <v>271</v>
      </c>
      <c r="D8" s="413" t="s">
        <v>436</v>
      </c>
      <c r="E8" s="413" t="s">
        <v>479</v>
      </c>
      <c r="F8" s="413" t="s">
        <v>488</v>
      </c>
      <c r="G8" s="413" t="s">
        <v>489</v>
      </c>
      <c r="H8" s="416"/>
      <c r="I8" s="416"/>
      <c r="J8" s="413"/>
      <c r="K8" s="413"/>
      <c r="L8" s="416">
        <v>11</v>
      </c>
      <c r="M8" s="416">
        <v>407</v>
      </c>
      <c r="N8" s="413">
        <v>1</v>
      </c>
      <c r="O8" s="413">
        <v>37</v>
      </c>
      <c r="P8" s="416">
        <v>1</v>
      </c>
      <c r="Q8" s="416">
        <v>37</v>
      </c>
      <c r="R8" s="468">
        <v>9.0909090909090912E-2</v>
      </c>
      <c r="S8" s="417">
        <v>37</v>
      </c>
    </row>
    <row r="9" spans="1:19" ht="14.4" customHeight="1" x14ac:dyDescent="0.3">
      <c r="A9" s="412" t="s">
        <v>456</v>
      </c>
      <c r="B9" s="413" t="s">
        <v>457</v>
      </c>
      <c r="C9" s="413" t="s">
        <v>271</v>
      </c>
      <c r="D9" s="413" t="s">
        <v>436</v>
      </c>
      <c r="E9" s="413" t="s">
        <v>479</v>
      </c>
      <c r="F9" s="413" t="s">
        <v>498</v>
      </c>
      <c r="G9" s="413" t="s">
        <v>499</v>
      </c>
      <c r="H9" s="416"/>
      <c r="I9" s="416"/>
      <c r="J9" s="413"/>
      <c r="K9" s="413"/>
      <c r="L9" s="416">
        <v>1</v>
      </c>
      <c r="M9" s="416">
        <v>59</v>
      </c>
      <c r="N9" s="413">
        <v>1</v>
      </c>
      <c r="O9" s="413">
        <v>59</v>
      </c>
      <c r="P9" s="416"/>
      <c r="Q9" s="416"/>
      <c r="R9" s="468"/>
      <c r="S9" s="417"/>
    </row>
    <row r="10" spans="1:19" ht="14.4" customHeight="1" x14ac:dyDescent="0.3">
      <c r="A10" s="412" t="s">
        <v>456</v>
      </c>
      <c r="B10" s="413" t="s">
        <v>457</v>
      </c>
      <c r="C10" s="413" t="s">
        <v>271</v>
      </c>
      <c r="D10" s="413" t="s">
        <v>437</v>
      </c>
      <c r="E10" s="413" t="s">
        <v>458</v>
      </c>
      <c r="F10" s="413" t="s">
        <v>463</v>
      </c>
      <c r="G10" s="413" t="s">
        <v>464</v>
      </c>
      <c r="H10" s="416"/>
      <c r="I10" s="416"/>
      <c r="J10" s="413"/>
      <c r="K10" s="413"/>
      <c r="L10" s="416"/>
      <c r="M10" s="416"/>
      <c r="N10" s="413"/>
      <c r="O10" s="413"/>
      <c r="P10" s="416">
        <v>0.1</v>
      </c>
      <c r="Q10" s="416">
        <v>6.14</v>
      </c>
      <c r="R10" s="468"/>
      <c r="S10" s="417">
        <v>61.399999999999991</v>
      </c>
    </row>
    <row r="11" spans="1:19" ht="14.4" customHeight="1" x14ac:dyDescent="0.3">
      <c r="A11" s="412" t="s">
        <v>456</v>
      </c>
      <c r="B11" s="413" t="s">
        <v>457</v>
      </c>
      <c r="C11" s="413" t="s">
        <v>271</v>
      </c>
      <c r="D11" s="413" t="s">
        <v>437</v>
      </c>
      <c r="E11" s="413" t="s">
        <v>458</v>
      </c>
      <c r="F11" s="413" t="s">
        <v>469</v>
      </c>
      <c r="G11" s="413" t="s">
        <v>468</v>
      </c>
      <c r="H11" s="416"/>
      <c r="I11" s="416"/>
      <c r="J11" s="413"/>
      <c r="K11" s="413"/>
      <c r="L11" s="416"/>
      <c r="M11" s="416"/>
      <c r="N11" s="413"/>
      <c r="O11" s="413"/>
      <c r="P11" s="416">
        <v>2</v>
      </c>
      <c r="Q11" s="416">
        <v>4.88</v>
      </c>
      <c r="R11" s="468"/>
      <c r="S11" s="417">
        <v>2.44</v>
      </c>
    </row>
    <row r="12" spans="1:19" ht="14.4" customHeight="1" x14ac:dyDescent="0.3">
      <c r="A12" s="412" t="s">
        <v>456</v>
      </c>
      <c r="B12" s="413" t="s">
        <v>457</v>
      </c>
      <c r="C12" s="413" t="s">
        <v>271</v>
      </c>
      <c r="D12" s="413" t="s">
        <v>437</v>
      </c>
      <c r="E12" s="413" t="s">
        <v>458</v>
      </c>
      <c r="F12" s="413" t="s">
        <v>473</v>
      </c>
      <c r="G12" s="413" t="s">
        <v>474</v>
      </c>
      <c r="H12" s="416"/>
      <c r="I12" s="416"/>
      <c r="J12" s="413"/>
      <c r="K12" s="413"/>
      <c r="L12" s="416"/>
      <c r="M12" s="416"/>
      <c r="N12" s="413"/>
      <c r="O12" s="413"/>
      <c r="P12" s="416">
        <v>0.1</v>
      </c>
      <c r="Q12" s="416">
        <v>16.78</v>
      </c>
      <c r="R12" s="468"/>
      <c r="S12" s="417">
        <v>167.8</v>
      </c>
    </row>
    <row r="13" spans="1:19" ht="14.4" customHeight="1" x14ac:dyDescent="0.3">
      <c r="A13" s="412" t="s">
        <v>456</v>
      </c>
      <c r="B13" s="413" t="s">
        <v>457</v>
      </c>
      <c r="C13" s="413" t="s">
        <v>271</v>
      </c>
      <c r="D13" s="413" t="s">
        <v>437</v>
      </c>
      <c r="E13" s="413" t="s">
        <v>458</v>
      </c>
      <c r="F13" s="413" t="s">
        <v>477</v>
      </c>
      <c r="G13" s="413" t="s">
        <v>478</v>
      </c>
      <c r="H13" s="416"/>
      <c r="I13" s="416"/>
      <c r="J13" s="413"/>
      <c r="K13" s="413"/>
      <c r="L13" s="416"/>
      <c r="M13" s="416"/>
      <c r="N13" s="413"/>
      <c r="O13" s="413"/>
      <c r="P13" s="416">
        <v>1</v>
      </c>
      <c r="Q13" s="416">
        <v>81.94</v>
      </c>
      <c r="R13" s="468"/>
      <c r="S13" s="417">
        <v>81.94</v>
      </c>
    </row>
    <row r="14" spans="1:19" ht="14.4" customHeight="1" x14ac:dyDescent="0.3">
      <c r="A14" s="412" t="s">
        <v>456</v>
      </c>
      <c r="B14" s="413" t="s">
        <v>457</v>
      </c>
      <c r="C14" s="413" t="s">
        <v>271</v>
      </c>
      <c r="D14" s="413" t="s">
        <v>437</v>
      </c>
      <c r="E14" s="413" t="s">
        <v>479</v>
      </c>
      <c r="F14" s="413" t="s">
        <v>480</v>
      </c>
      <c r="G14" s="413" t="s">
        <v>481</v>
      </c>
      <c r="H14" s="416"/>
      <c r="I14" s="416"/>
      <c r="J14" s="413"/>
      <c r="K14" s="413"/>
      <c r="L14" s="416"/>
      <c r="M14" s="416"/>
      <c r="N14" s="413"/>
      <c r="O14" s="413"/>
      <c r="P14" s="416">
        <v>1</v>
      </c>
      <c r="Q14" s="416">
        <v>147</v>
      </c>
      <c r="R14" s="468"/>
      <c r="S14" s="417">
        <v>147</v>
      </c>
    </row>
    <row r="15" spans="1:19" ht="14.4" customHeight="1" x14ac:dyDescent="0.3">
      <c r="A15" s="412" t="s">
        <v>456</v>
      </c>
      <c r="B15" s="413" t="s">
        <v>457</v>
      </c>
      <c r="C15" s="413" t="s">
        <v>271</v>
      </c>
      <c r="D15" s="413" t="s">
        <v>437</v>
      </c>
      <c r="E15" s="413" t="s">
        <v>479</v>
      </c>
      <c r="F15" s="413" t="s">
        <v>488</v>
      </c>
      <c r="G15" s="413" t="s">
        <v>489</v>
      </c>
      <c r="H15" s="416">
        <v>3</v>
      </c>
      <c r="I15" s="416">
        <v>108</v>
      </c>
      <c r="J15" s="413">
        <v>2.9189189189189189</v>
      </c>
      <c r="K15" s="413">
        <v>36</v>
      </c>
      <c r="L15" s="416">
        <v>1</v>
      </c>
      <c r="M15" s="416">
        <v>37</v>
      </c>
      <c r="N15" s="413">
        <v>1</v>
      </c>
      <c r="O15" s="413">
        <v>37</v>
      </c>
      <c r="P15" s="416">
        <v>10</v>
      </c>
      <c r="Q15" s="416">
        <v>370</v>
      </c>
      <c r="R15" s="468">
        <v>10</v>
      </c>
      <c r="S15" s="417">
        <v>37</v>
      </c>
    </row>
    <row r="16" spans="1:19" ht="14.4" customHeight="1" x14ac:dyDescent="0.3">
      <c r="A16" s="412" t="s">
        <v>456</v>
      </c>
      <c r="B16" s="413" t="s">
        <v>457</v>
      </c>
      <c r="C16" s="413" t="s">
        <v>271</v>
      </c>
      <c r="D16" s="413" t="s">
        <v>437</v>
      </c>
      <c r="E16" s="413" t="s">
        <v>479</v>
      </c>
      <c r="F16" s="413" t="s">
        <v>490</v>
      </c>
      <c r="G16" s="413" t="s">
        <v>491</v>
      </c>
      <c r="H16" s="416">
        <v>4</v>
      </c>
      <c r="I16" s="416">
        <v>500</v>
      </c>
      <c r="J16" s="413"/>
      <c r="K16" s="413">
        <v>125</v>
      </c>
      <c r="L16" s="416"/>
      <c r="M16" s="416"/>
      <c r="N16" s="413"/>
      <c r="O16" s="413"/>
      <c r="P16" s="416"/>
      <c r="Q16" s="416"/>
      <c r="R16" s="468"/>
      <c r="S16" s="417"/>
    </row>
    <row r="17" spans="1:19" ht="14.4" customHeight="1" x14ac:dyDescent="0.3">
      <c r="A17" s="412" t="s">
        <v>456</v>
      </c>
      <c r="B17" s="413" t="s">
        <v>457</v>
      </c>
      <c r="C17" s="413" t="s">
        <v>271</v>
      </c>
      <c r="D17" s="413" t="s">
        <v>437</v>
      </c>
      <c r="E17" s="413" t="s">
        <v>479</v>
      </c>
      <c r="F17" s="413" t="s">
        <v>498</v>
      </c>
      <c r="G17" s="413" t="s">
        <v>499</v>
      </c>
      <c r="H17" s="416"/>
      <c r="I17" s="416"/>
      <c r="J17" s="413"/>
      <c r="K17" s="413"/>
      <c r="L17" s="416">
        <v>5</v>
      </c>
      <c r="M17" s="416">
        <v>295</v>
      </c>
      <c r="N17" s="413">
        <v>1</v>
      </c>
      <c r="O17" s="413">
        <v>59</v>
      </c>
      <c r="P17" s="416">
        <v>2</v>
      </c>
      <c r="Q17" s="416">
        <v>118</v>
      </c>
      <c r="R17" s="468">
        <v>0.4</v>
      </c>
      <c r="S17" s="417">
        <v>59</v>
      </c>
    </row>
    <row r="18" spans="1:19" ht="14.4" customHeight="1" x14ac:dyDescent="0.3">
      <c r="A18" s="412" t="s">
        <v>456</v>
      </c>
      <c r="B18" s="413" t="s">
        <v>457</v>
      </c>
      <c r="C18" s="413" t="s">
        <v>271</v>
      </c>
      <c r="D18" s="413" t="s">
        <v>430</v>
      </c>
      <c r="E18" s="413" t="s">
        <v>479</v>
      </c>
      <c r="F18" s="413" t="s">
        <v>486</v>
      </c>
      <c r="G18" s="413" t="s">
        <v>487</v>
      </c>
      <c r="H18" s="416">
        <v>22</v>
      </c>
      <c r="I18" s="416">
        <v>733.32999999999993</v>
      </c>
      <c r="J18" s="413"/>
      <c r="K18" s="413">
        <v>33.333181818181814</v>
      </c>
      <c r="L18" s="416"/>
      <c r="M18" s="416"/>
      <c r="N18" s="413"/>
      <c r="O18" s="413"/>
      <c r="P18" s="416"/>
      <c r="Q18" s="416"/>
      <c r="R18" s="468"/>
      <c r="S18" s="417"/>
    </row>
    <row r="19" spans="1:19" ht="14.4" customHeight="1" x14ac:dyDescent="0.3">
      <c r="A19" s="412" t="s">
        <v>456</v>
      </c>
      <c r="B19" s="413" t="s">
        <v>457</v>
      </c>
      <c r="C19" s="413" t="s">
        <v>271</v>
      </c>
      <c r="D19" s="413" t="s">
        <v>430</v>
      </c>
      <c r="E19" s="413" t="s">
        <v>479</v>
      </c>
      <c r="F19" s="413" t="s">
        <v>502</v>
      </c>
      <c r="G19" s="413" t="s">
        <v>503</v>
      </c>
      <c r="H19" s="416"/>
      <c r="I19" s="416"/>
      <c r="J19" s="413"/>
      <c r="K19" s="413"/>
      <c r="L19" s="416"/>
      <c r="M19" s="416"/>
      <c r="N19" s="413"/>
      <c r="O19" s="413"/>
      <c r="P19" s="416">
        <v>4</v>
      </c>
      <c r="Q19" s="416">
        <v>14344</v>
      </c>
      <c r="R19" s="468"/>
      <c r="S19" s="417">
        <v>3586</v>
      </c>
    </row>
    <row r="20" spans="1:19" ht="14.4" customHeight="1" x14ac:dyDescent="0.3">
      <c r="A20" s="412" t="s">
        <v>456</v>
      </c>
      <c r="B20" s="413" t="s">
        <v>457</v>
      </c>
      <c r="C20" s="413" t="s">
        <v>271</v>
      </c>
      <c r="D20" s="413" t="s">
        <v>439</v>
      </c>
      <c r="E20" s="413" t="s">
        <v>479</v>
      </c>
      <c r="F20" s="413" t="s">
        <v>488</v>
      </c>
      <c r="G20" s="413" t="s">
        <v>489</v>
      </c>
      <c r="H20" s="416"/>
      <c r="I20" s="416"/>
      <c r="J20" s="413"/>
      <c r="K20" s="413"/>
      <c r="L20" s="416">
        <v>4</v>
      </c>
      <c r="M20" s="416">
        <v>148</v>
      </c>
      <c r="N20" s="413">
        <v>1</v>
      </c>
      <c r="O20" s="413">
        <v>37</v>
      </c>
      <c r="P20" s="416"/>
      <c r="Q20" s="416"/>
      <c r="R20" s="468"/>
      <c r="S20" s="417"/>
    </row>
    <row r="21" spans="1:19" ht="14.4" customHeight="1" x14ac:dyDescent="0.3">
      <c r="A21" s="412" t="s">
        <v>456</v>
      </c>
      <c r="B21" s="413" t="s">
        <v>457</v>
      </c>
      <c r="C21" s="413" t="s">
        <v>271</v>
      </c>
      <c r="D21" s="413" t="s">
        <v>439</v>
      </c>
      <c r="E21" s="413" t="s">
        <v>479</v>
      </c>
      <c r="F21" s="413" t="s">
        <v>498</v>
      </c>
      <c r="G21" s="413" t="s">
        <v>499</v>
      </c>
      <c r="H21" s="416"/>
      <c r="I21" s="416"/>
      <c r="J21" s="413"/>
      <c r="K21" s="413"/>
      <c r="L21" s="416">
        <v>1</v>
      </c>
      <c r="M21" s="416">
        <v>59</v>
      </c>
      <c r="N21" s="413">
        <v>1</v>
      </c>
      <c r="O21" s="413">
        <v>59</v>
      </c>
      <c r="P21" s="416">
        <v>1</v>
      </c>
      <c r="Q21" s="416">
        <v>59</v>
      </c>
      <c r="R21" s="468">
        <v>1</v>
      </c>
      <c r="S21" s="417">
        <v>59</v>
      </c>
    </row>
    <row r="22" spans="1:19" ht="14.4" customHeight="1" x14ac:dyDescent="0.3">
      <c r="A22" s="412" t="s">
        <v>456</v>
      </c>
      <c r="B22" s="413" t="s">
        <v>457</v>
      </c>
      <c r="C22" s="413" t="s">
        <v>271</v>
      </c>
      <c r="D22" s="413" t="s">
        <v>440</v>
      </c>
      <c r="E22" s="413" t="s">
        <v>479</v>
      </c>
      <c r="F22" s="413" t="s">
        <v>490</v>
      </c>
      <c r="G22" s="413" t="s">
        <v>491</v>
      </c>
      <c r="H22" s="416">
        <v>1</v>
      </c>
      <c r="I22" s="416">
        <v>125</v>
      </c>
      <c r="J22" s="413"/>
      <c r="K22" s="413">
        <v>125</v>
      </c>
      <c r="L22" s="416"/>
      <c r="M22" s="416"/>
      <c r="N22" s="413"/>
      <c r="O22" s="413"/>
      <c r="P22" s="416"/>
      <c r="Q22" s="416"/>
      <c r="R22" s="468"/>
      <c r="S22" s="417"/>
    </row>
    <row r="23" spans="1:19" ht="14.4" customHeight="1" x14ac:dyDescent="0.3">
      <c r="A23" s="412" t="s">
        <v>456</v>
      </c>
      <c r="B23" s="413" t="s">
        <v>457</v>
      </c>
      <c r="C23" s="413" t="s">
        <v>271</v>
      </c>
      <c r="D23" s="413" t="s">
        <v>441</v>
      </c>
      <c r="E23" s="413" t="s">
        <v>479</v>
      </c>
      <c r="F23" s="413" t="s">
        <v>488</v>
      </c>
      <c r="G23" s="413" t="s">
        <v>489</v>
      </c>
      <c r="H23" s="416"/>
      <c r="I23" s="416"/>
      <c r="J23" s="413"/>
      <c r="K23" s="413"/>
      <c r="L23" s="416">
        <v>1</v>
      </c>
      <c r="M23" s="416">
        <v>37</v>
      </c>
      <c r="N23" s="413">
        <v>1</v>
      </c>
      <c r="O23" s="413">
        <v>37</v>
      </c>
      <c r="P23" s="416">
        <v>1</v>
      </c>
      <c r="Q23" s="416">
        <v>37</v>
      </c>
      <c r="R23" s="468">
        <v>1</v>
      </c>
      <c r="S23" s="417">
        <v>37</v>
      </c>
    </row>
    <row r="24" spans="1:19" ht="14.4" customHeight="1" x14ac:dyDescent="0.3">
      <c r="A24" s="412" t="s">
        <v>456</v>
      </c>
      <c r="B24" s="413" t="s">
        <v>457</v>
      </c>
      <c r="C24" s="413" t="s">
        <v>271</v>
      </c>
      <c r="D24" s="413" t="s">
        <v>441</v>
      </c>
      <c r="E24" s="413" t="s">
        <v>479</v>
      </c>
      <c r="F24" s="413" t="s">
        <v>490</v>
      </c>
      <c r="G24" s="413" t="s">
        <v>491</v>
      </c>
      <c r="H24" s="416">
        <v>1</v>
      </c>
      <c r="I24" s="416">
        <v>125</v>
      </c>
      <c r="J24" s="413"/>
      <c r="K24" s="413">
        <v>125</v>
      </c>
      <c r="L24" s="416"/>
      <c r="M24" s="416"/>
      <c r="N24" s="413"/>
      <c r="O24" s="413"/>
      <c r="P24" s="416"/>
      <c r="Q24" s="416"/>
      <c r="R24" s="468"/>
      <c r="S24" s="417"/>
    </row>
    <row r="25" spans="1:19" ht="14.4" customHeight="1" x14ac:dyDescent="0.3">
      <c r="A25" s="412" t="s">
        <v>456</v>
      </c>
      <c r="B25" s="413" t="s">
        <v>457</v>
      </c>
      <c r="C25" s="413" t="s">
        <v>271</v>
      </c>
      <c r="D25" s="413" t="s">
        <v>442</v>
      </c>
      <c r="E25" s="413" t="s">
        <v>479</v>
      </c>
      <c r="F25" s="413" t="s">
        <v>498</v>
      </c>
      <c r="G25" s="413" t="s">
        <v>499</v>
      </c>
      <c r="H25" s="416"/>
      <c r="I25" s="416"/>
      <c r="J25" s="413"/>
      <c r="K25" s="413"/>
      <c r="L25" s="416">
        <v>1</v>
      </c>
      <c r="M25" s="416">
        <v>59</v>
      </c>
      <c r="N25" s="413">
        <v>1</v>
      </c>
      <c r="O25" s="413">
        <v>59</v>
      </c>
      <c r="P25" s="416"/>
      <c r="Q25" s="416"/>
      <c r="R25" s="468"/>
      <c r="S25" s="417"/>
    </row>
    <row r="26" spans="1:19" ht="14.4" customHeight="1" x14ac:dyDescent="0.3">
      <c r="A26" s="412" t="s">
        <v>456</v>
      </c>
      <c r="B26" s="413" t="s">
        <v>457</v>
      </c>
      <c r="C26" s="413" t="s">
        <v>271</v>
      </c>
      <c r="D26" s="413" t="s">
        <v>444</v>
      </c>
      <c r="E26" s="413" t="s">
        <v>458</v>
      </c>
      <c r="F26" s="413" t="s">
        <v>469</v>
      </c>
      <c r="G26" s="413" t="s">
        <v>468</v>
      </c>
      <c r="H26" s="416"/>
      <c r="I26" s="416"/>
      <c r="J26" s="413"/>
      <c r="K26" s="413"/>
      <c r="L26" s="416"/>
      <c r="M26" s="416"/>
      <c r="N26" s="413"/>
      <c r="O26" s="413"/>
      <c r="P26" s="416">
        <v>1</v>
      </c>
      <c r="Q26" s="416">
        <v>2.44</v>
      </c>
      <c r="R26" s="468"/>
      <c r="S26" s="417">
        <v>2.44</v>
      </c>
    </row>
    <row r="27" spans="1:19" ht="14.4" customHeight="1" x14ac:dyDescent="0.3">
      <c r="A27" s="412" t="s">
        <v>456</v>
      </c>
      <c r="B27" s="413" t="s">
        <v>457</v>
      </c>
      <c r="C27" s="413" t="s">
        <v>271</v>
      </c>
      <c r="D27" s="413" t="s">
        <v>444</v>
      </c>
      <c r="E27" s="413" t="s">
        <v>479</v>
      </c>
      <c r="F27" s="413" t="s">
        <v>480</v>
      </c>
      <c r="G27" s="413" t="s">
        <v>481</v>
      </c>
      <c r="H27" s="416"/>
      <c r="I27" s="416"/>
      <c r="J27" s="413"/>
      <c r="K27" s="413"/>
      <c r="L27" s="416"/>
      <c r="M27" s="416"/>
      <c r="N27" s="413"/>
      <c r="O27" s="413"/>
      <c r="P27" s="416">
        <v>1</v>
      </c>
      <c r="Q27" s="416">
        <v>147</v>
      </c>
      <c r="R27" s="468"/>
      <c r="S27" s="417">
        <v>147</v>
      </c>
    </row>
    <row r="28" spans="1:19" ht="14.4" customHeight="1" x14ac:dyDescent="0.3">
      <c r="A28" s="412" t="s">
        <v>456</v>
      </c>
      <c r="B28" s="413" t="s">
        <v>457</v>
      </c>
      <c r="C28" s="413" t="s">
        <v>271</v>
      </c>
      <c r="D28" s="413" t="s">
        <v>446</v>
      </c>
      <c r="E28" s="413" t="s">
        <v>458</v>
      </c>
      <c r="F28" s="413" t="s">
        <v>470</v>
      </c>
      <c r="G28" s="413" t="s">
        <v>468</v>
      </c>
      <c r="H28" s="416"/>
      <c r="I28" s="416"/>
      <c r="J28" s="413"/>
      <c r="K28" s="413"/>
      <c r="L28" s="416"/>
      <c r="M28" s="416"/>
      <c r="N28" s="413"/>
      <c r="O28" s="413"/>
      <c r="P28" s="416">
        <v>1</v>
      </c>
      <c r="Q28" s="416">
        <v>6.09</v>
      </c>
      <c r="R28" s="468"/>
      <c r="S28" s="417">
        <v>6.09</v>
      </c>
    </row>
    <row r="29" spans="1:19" ht="14.4" customHeight="1" x14ac:dyDescent="0.3">
      <c r="A29" s="412" t="s">
        <v>456</v>
      </c>
      <c r="B29" s="413" t="s">
        <v>457</v>
      </c>
      <c r="C29" s="413" t="s">
        <v>271</v>
      </c>
      <c r="D29" s="413" t="s">
        <v>446</v>
      </c>
      <c r="E29" s="413" t="s">
        <v>458</v>
      </c>
      <c r="F29" s="413" t="s">
        <v>471</v>
      </c>
      <c r="G29" s="413" t="s">
        <v>472</v>
      </c>
      <c r="H29" s="416"/>
      <c r="I29" s="416"/>
      <c r="J29" s="413"/>
      <c r="K29" s="413"/>
      <c r="L29" s="416"/>
      <c r="M29" s="416"/>
      <c r="N29" s="413"/>
      <c r="O29" s="413"/>
      <c r="P29" s="416">
        <v>1</v>
      </c>
      <c r="Q29" s="416">
        <v>1118.9000000000001</v>
      </c>
      <c r="R29" s="468"/>
      <c r="S29" s="417">
        <v>1118.9000000000001</v>
      </c>
    </row>
    <row r="30" spans="1:19" ht="14.4" customHeight="1" x14ac:dyDescent="0.3">
      <c r="A30" s="412" t="s">
        <v>456</v>
      </c>
      <c r="B30" s="413" t="s">
        <v>457</v>
      </c>
      <c r="C30" s="413" t="s">
        <v>271</v>
      </c>
      <c r="D30" s="413" t="s">
        <v>446</v>
      </c>
      <c r="E30" s="413" t="s">
        <v>479</v>
      </c>
      <c r="F30" s="413" t="s">
        <v>480</v>
      </c>
      <c r="G30" s="413" t="s">
        <v>481</v>
      </c>
      <c r="H30" s="416"/>
      <c r="I30" s="416"/>
      <c r="J30" s="413"/>
      <c r="K30" s="413"/>
      <c r="L30" s="416"/>
      <c r="M30" s="416"/>
      <c r="N30" s="413"/>
      <c r="O30" s="413"/>
      <c r="P30" s="416">
        <v>1</v>
      </c>
      <c r="Q30" s="416">
        <v>147</v>
      </c>
      <c r="R30" s="468"/>
      <c r="S30" s="417">
        <v>147</v>
      </c>
    </row>
    <row r="31" spans="1:19" ht="14.4" customHeight="1" x14ac:dyDescent="0.3">
      <c r="A31" s="412" t="s">
        <v>456</v>
      </c>
      <c r="B31" s="413" t="s">
        <v>457</v>
      </c>
      <c r="C31" s="413" t="s">
        <v>271</v>
      </c>
      <c r="D31" s="413" t="s">
        <v>446</v>
      </c>
      <c r="E31" s="413" t="s">
        <v>479</v>
      </c>
      <c r="F31" s="413" t="s">
        <v>488</v>
      </c>
      <c r="G31" s="413" t="s">
        <v>489</v>
      </c>
      <c r="H31" s="416">
        <v>6</v>
      </c>
      <c r="I31" s="416">
        <v>216</v>
      </c>
      <c r="J31" s="413">
        <v>1.9459459459459461</v>
      </c>
      <c r="K31" s="413">
        <v>36</v>
      </c>
      <c r="L31" s="416">
        <v>3</v>
      </c>
      <c r="M31" s="416">
        <v>111</v>
      </c>
      <c r="N31" s="413">
        <v>1</v>
      </c>
      <c r="O31" s="413">
        <v>37</v>
      </c>
      <c r="P31" s="416">
        <v>6</v>
      </c>
      <c r="Q31" s="416">
        <v>222</v>
      </c>
      <c r="R31" s="468">
        <v>2</v>
      </c>
      <c r="S31" s="417">
        <v>37</v>
      </c>
    </row>
    <row r="32" spans="1:19" ht="14.4" customHeight="1" x14ac:dyDescent="0.3">
      <c r="A32" s="412" t="s">
        <v>456</v>
      </c>
      <c r="B32" s="413" t="s">
        <v>457</v>
      </c>
      <c r="C32" s="413" t="s">
        <v>271</v>
      </c>
      <c r="D32" s="413" t="s">
        <v>446</v>
      </c>
      <c r="E32" s="413" t="s">
        <v>479</v>
      </c>
      <c r="F32" s="413" t="s">
        <v>498</v>
      </c>
      <c r="G32" s="413" t="s">
        <v>499</v>
      </c>
      <c r="H32" s="416"/>
      <c r="I32" s="416"/>
      <c r="J32" s="413"/>
      <c r="K32" s="413"/>
      <c r="L32" s="416">
        <v>1</v>
      </c>
      <c r="M32" s="416">
        <v>59</v>
      </c>
      <c r="N32" s="413">
        <v>1</v>
      </c>
      <c r="O32" s="413">
        <v>59</v>
      </c>
      <c r="P32" s="416"/>
      <c r="Q32" s="416"/>
      <c r="R32" s="468"/>
      <c r="S32" s="417"/>
    </row>
    <row r="33" spans="1:19" ht="14.4" customHeight="1" x14ac:dyDescent="0.3">
      <c r="A33" s="412" t="s">
        <v>456</v>
      </c>
      <c r="B33" s="413" t="s">
        <v>457</v>
      </c>
      <c r="C33" s="413" t="s">
        <v>271</v>
      </c>
      <c r="D33" s="413" t="s">
        <v>447</v>
      </c>
      <c r="E33" s="413" t="s">
        <v>479</v>
      </c>
      <c r="F33" s="413" t="s">
        <v>488</v>
      </c>
      <c r="G33" s="413" t="s">
        <v>489</v>
      </c>
      <c r="H33" s="416">
        <v>5</v>
      </c>
      <c r="I33" s="416">
        <v>180</v>
      </c>
      <c r="J33" s="413">
        <v>1.6216216216216217</v>
      </c>
      <c r="K33" s="413">
        <v>36</v>
      </c>
      <c r="L33" s="416">
        <v>3</v>
      </c>
      <c r="M33" s="416">
        <v>111</v>
      </c>
      <c r="N33" s="413">
        <v>1</v>
      </c>
      <c r="O33" s="413">
        <v>37</v>
      </c>
      <c r="P33" s="416"/>
      <c r="Q33" s="416"/>
      <c r="R33" s="468"/>
      <c r="S33" s="417"/>
    </row>
    <row r="34" spans="1:19" ht="14.4" customHeight="1" x14ac:dyDescent="0.3">
      <c r="A34" s="412" t="s">
        <v>456</v>
      </c>
      <c r="B34" s="413" t="s">
        <v>457</v>
      </c>
      <c r="C34" s="413" t="s">
        <v>271</v>
      </c>
      <c r="D34" s="413" t="s">
        <v>447</v>
      </c>
      <c r="E34" s="413" t="s">
        <v>479</v>
      </c>
      <c r="F34" s="413" t="s">
        <v>490</v>
      </c>
      <c r="G34" s="413" t="s">
        <v>491</v>
      </c>
      <c r="H34" s="416">
        <v>5</v>
      </c>
      <c r="I34" s="416">
        <v>625</v>
      </c>
      <c r="J34" s="413"/>
      <c r="K34" s="413">
        <v>125</v>
      </c>
      <c r="L34" s="416"/>
      <c r="M34" s="416"/>
      <c r="N34" s="413"/>
      <c r="O34" s="413"/>
      <c r="P34" s="416"/>
      <c r="Q34" s="416"/>
      <c r="R34" s="468"/>
      <c r="S34" s="417"/>
    </row>
    <row r="35" spans="1:19" ht="14.4" customHeight="1" x14ac:dyDescent="0.3">
      <c r="A35" s="412" t="s">
        <v>456</v>
      </c>
      <c r="B35" s="413" t="s">
        <v>457</v>
      </c>
      <c r="C35" s="413" t="s">
        <v>271</v>
      </c>
      <c r="D35" s="413" t="s">
        <v>447</v>
      </c>
      <c r="E35" s="413" t="s">
        <v>479</v>
      </c>
      <c r="F35" s="413" t="s">
        <v>496</v>
      </c>
      <c r="G35" s="413" t="s">
        <v>497</v>
      </c>
      <c r="H35" s="416">
        <v>1</v>
      </c>
      <c r="I35" s="416">
        <v>70</v>
      </c>
      <c r="J35" s="413"/>
      <c r="K35" s="413">
        <v>70</v>
      </c>
      <c r="L35" s="416"/>
      <c r="M35" s="416"/>
      <c r="N35" s="413"/>
      <c r="O35" s="413"/>
      <c r="P35" s="416"/>
      <c r="Q35" s="416"/>
      <c r="R35" s="468"/>
      <c r="S35" s="417"/>
    </row>
    <row r="36" spans="1:19" ht="14.4" customHeight="1" x14ac:dyDescent="0.3">
      <c r="A36" s="412" t="s">
        <v>456</v>
      </c>
      <c r="B36" s="413" t="s">
        <v>457</v>
      </c>
      <c r="C36" s="413" t="s">
        <v>271</v>
      </c>
      <c r="D36" s="413" t="s">
        <v>447</v>
      </c>
      <c r="E36" s="413" t="s">
        <v>479</v>
      </c>
      <c r="F36" s="413" t="s">
        <v>498</v>
      </c>
      <c r="G36" s="413" t="s">
        <v>499</v>
      </c>
      <c r="H36" s="416"/>
      <c r="I36" s="416"/>
      <c r="J36" s="413"/>
      <c r="K36" s="413"/>
      <c r="L36" s="416">
        <v>2</v>
      </c>
      <c r="M36" s="416">
        <v>118</v>
      </c>
      <c r="N36" s="413">
        <v>1</v>
      </c>
      <c r="O36" s="413">
        <v>59</v>
      </c>
      <c r="P36" s="416"/>
      <c r="Q36" s="416"/>
      <c r="R36" s="468"/>
      <c r="S36" s="417"/>
    </row>
    <row r="37" spans="1:19" ht="14.4" customHeight="1" x14ac:dyDescent="0.3">
      <c r="A37" s="412" t="s">
        <v>456</v>
      </c>
      <c r="B37" s="413" t="s">
        <v>457</v>
      </c>
      <c r="C37" s="413" t="s">
        <v>271</v>
      </c>
      <c r="D37" s="413" t="s">
        <v>448</v>
      </c>
      <c r="E37" s="413" t="s">
        <v>458</v>
      </c>
      <c r="F37" s="413" t="s">
        <v>465</v>
      </c>
      <c r="G37" s="413" t="s">
        <v>466</v>
      </c>
      <c r="H37" s="416"/>
      <c r="I37" s="416"/>
      <c r="J37" s="413"/>
      <c r="K37" s="413"/>
      <c r="L37" s="416"/>
      <c r="M37" s="416"/>
      <c r="N37" s="413"/>
      <c r="O37" s="413"/>
      <c r="P37" s="416">
        <v>0.2</v>
      </c>
      <c r="Q37" s="416">
        <v>54.34</v>
      </c>
      <c r="R37" s="468"/>
      <c r="S37" s="417">
        <v>271.7</v>
      </c>
    </row>
    <row r="38" spans="1:19" ht="14.4" customHeight="1" x14ac:dyDescent="0.3">
      <c r="A38" s="412" t="s">
        <v>456</v>
      </c>
      <c r="B38" s="413" t="s">
        <v>457</v>
      </c>
      <c r="C38" s="413" t="s">
        <v>271</v>
      </c>
      <c r="D38" s="413" t="s">
        <v>448</v>
      </c>
      <c r="E38" s="413" t="s">
        <v>458</v>
      </c>
      <c r="F38" s="413" t="s">
        <v>469</v>
      </c>
      <c r="G38" s="413" t="s">
        <v>468</v>
      </c>
      <c r="H38" s="416"/>
      <c r="I38" s="416"/>
      <c r="J38" s="413"/>
      <c r="K38" s="413"/>
      <c r="L38" s="416"/>
      <c r="M38" s="416"/>
      <c r="N38" s="413"/>
      <c r="O38" s="413"/>
      <c r="P38" s="416">
        <v>1</v>
      </c>
      <c r="Q38" s="416">
        <v>2.44</v>
      </c>
      <c r="R38" s="468"/>
      <c r="S38" s="417">
        <v>2.44</v>
      </c>
    </row>
    <row r="39" spans="1:19" ht="14.4" customHeight="1" x14ac:dyDescent="0.3">
      <c r="A39" s="412" t="s">
        <v>456</v>
      </c>
      <c r="B39" s="413" t="s">
        <v>457</v>
      </c>
      <c r="C39" s="413" t="s">
        <v>271</v>
      </c>
      <c r="D39" s="413" t="s">
        <v>448</v>
      </c>
      <c r="E39" s="413" t="s">
        <v>479</v>
      </c>
      <c r="F39" s="413" t="s">
        <v>480</v>
      </c>
      <c r="G39" s="413" t="s">
        <v>481</v>
      </c>
      <c r="H39" s="416"/>
      <c r="I39" s="416"/>
      <c r="J39" s="413"/>
      <c r="K39" s="413"/>
      <c r="L39" s="416"/>
      <c r="M39" s="416"/>
      <c r="N39" s="413"/>
      <c r="O39" s="413"/>
      <c r="P39" s="416">
        <v>1</v>
      </c>
      <c r="Q39" s="416">
        <v>147</v>
      </c>
      <c r="R39" s="468"/>
      <c r="S39" s="417">
        <v>147</v>
      </c>
    </row>
    <row r="40" spans="1:19" ht="14.4" customHeight="1" x14ac:dyDescent="0.3">
      <c r="A40" s="412" t="s">
        <v>456</v>
      </c>
      <c r="B40" s="413" t="s">
        <v>457</v>
      </c>
      <c r="C40" s="413" t="s">
        <v>271</v>
      </c>
      <c r="D40" s="413" t="s">
        <v>448</v>
      </c>
      <c r="E40" s="413" t="s">
        <v>479</v>
      </c>
      <c r="F40" s="413" t="s">
        <v>488</v>
      </c>
      <c r="G40" s="413" t="s">
        <v>489</v>
      </c>
      <c r="H40" s="416"/>
      <c r="I40" s="416"/>
      <c r="J40" s="413"/>
      <c r="K40" s="413"/>
      <c r="L40" s="416"/>
      <c r="M40" s="416"/>
      <c r="N40" s="413"/>
      <c r="O40" s="413"/>
      <c r="P40" s="416">
        <v>2</v>
      </c>
      <c r="Q40" s="416">
        <v>74</v>
      </c>
      <c r="R40" s="468"/>
      <c r="S40" s="417">
        <v>37</v>
      </c>
    </row>
    <row r="41" spans="1:19" ht="14.4" customHeight="1" x14ac:dyDescent="0.3">
      <c r="A41" s="412" t="s">
        <v>456</v>
      </c>
      <c r="B41" s="413" t="s">
        <v>457</v>
      </c>
      <c r="C41" s="413" t="s">
        <v>271</v>
      </c>
      <c r="D41" s="413" t="s">
        <v>448</v>
      </c>
      <c r="E41" s="413" t="s">
        <v>479</v>
      </c>
      <c r="F41" s="413" t="s">
        <v>498</v>
      </c>
      <c r="G41" s="413" t="s">
        <v>499</v>
      </c>
      <c r="H41" s="416"/>
      <c r="I41" s="416"/>
      <c r="J41" s="413"/>
      <c r="K41" s="413"/>
      <c r="L41" s="416"/>
      <c r="M41" s="416"/>
      <c r="N41" s="413"/>
      <c r="O41" s="413"/>
      <c r="P41" s="416">
        <v>3</v>
      </c>
      <c r="Q41" s="416">
        <v>177</v>
      </c>
      <c r="R41" s="468"/>
      <c r="S41" s="417">
        <v>59</v>
      </c>
    </row>
    <row r="42" spans="1:19" ht="14.4" customHeight="1" x14ac:dyDescent="0.3">
      <c r="A42" s="412" t="s">
        <v>456</v>
      </c>
      <c r="B42" s="413" t="s">
        <v>457</v>
      </c>
      <c r="C42" s="413" t="s">
        <v>271</v>
      </c>
      <c r="D42" s="413" t="s">
        <v>449</v>
      </c>
      <c r="E42" s="413" t="s">
        <v>479</v>
      </c>
      <c r="F42" s="413" t="s">
        <v>488</v>
      </c>
      <c r="G42" s="413" t="s">
        <v>489</v>
      </c>
      <c r="H42" s="416"/>
      <c r="I42" s="416"/>
      <c r="J42" s="413"/>
      <c r="K42" s="413"/>
      <c r="L42" s="416"/>
      <c r="M42" s="416"/>
      <c r="N42" s="413"/>
      <c r="O42" s="413"/>
      <c r="P42" s="416">
        <v>1</v>
      </c>
      <c r="Q42" s="416">
        <v>37</v>
      </c>
      <c r="R42" s="468"/>
      <c r="S42" s="417">
        <v>37</v>
      </c>
    </row>
    <row r="43" spans="1:19" ht="14.4" customHeight="1" x14ac:dyDescent="0.3">
      <c r="A43" s="412" t="s">
        <v>456</v>
      </c>
      <c r="B43" s="413" t="s">
        <v>457</v>
      </c>
      <c r="C43" s="413" t="s">
        <v>271</v>
      </c>
      <c r="D43" s="413" t="s">
        <v>450</v>
      </c>
      <c r="E43" s="413" t="s">
        <v>458</v>
      </c>
      <c r="F43" s="413" t="s">
        <v>461</v>
      </c>
      <c r="G43" s="413" t="s">
        <v>462</v>
      </c>
      <c r="H43" s="416"/>
      <c r="I43" s="416"/>
      <c r="J43" s="413"/>
      <c r="K43" s="413"/>
      <c r="L43" s="416"/>
      <c r="M43" s="416"/>
      <c r="N43" s="413"/>
      <c r="O43" s="413"/>
      <c r="P43" s="416">
        <v>0.2</v>
      </c>
      <c r="Q43" s="416">
        <v>2.57</v>
      </c>
      <c r="R43" s="468"/>
      <c r="S43" s="417">
        <v>12.849999999999998</v>
      </c>
    </row>
    <row r="44" spans="1:19" ht="14.4" customHeight="1" x14ac:dyDescent="0.3">
      <c r="A44" s="412" t="s">
        <v>456</v>
      </c>
      <c r="B44" s="413" t="s">
        <v>457</v>
      </c>
      <c r="C44" s="413" t="s">
        <v>271</v>
      </c>
      <c r="D44" s="413" t="s">
        <v>450</v>
      </c>
      <c r="E44" s="413" t="s">
        <v>458</v>
      </c>
      <c r="F44" s="413" t="s">
        <v>467</v>
      </c>
      <c r="G44" s="413" t="s">
        <v>468</v>
      </c>
      <c r="H44" s="416"/>
      <c r="I44" s="416"/>
      <c r="J44" s="413"/>
      <c r="K44" s="413"/>
      <c r="L44" s="416"/>
      <c r="M44" s="416"/>
      <c r="N44" s="413"/>
      <c r="O44" s="413"/>
      <c r="P44" s="416">
        <v>1</v>
      </c>
      <c r="Q44" s="416">
        <v>12.18</v>
      </c>
      <c r="R44" s="468"/>
      <c r="S44" s="417">
        <v>12.18</v>
      </c>
    </row>
    <row r="45" spans="1:19" ht="14.4" customHeight="1" x14ac:dyDescent="0.3">
      <c r="A45" s="412" t="s">
        <v>456</v>
      </c>
      <c r="B45" s="413" t="s">
        <v>457</v>
      </c>
      <c r="C45" s="413" t="s">
        <v>271</v>
      </c>
      <c r="D45" s="413" t="s">
        <v>450</v>
      </c>
      <c r="E45" s="413" t="s">
        <v>458</v>
      </c>
      <c r="F45" s="413" t="s">
        <v>469</v>
      </c>
      <c r="G45" s="413" t="s">
        <v>468</v>
      </c>
      <c r="H45" s="416"/>
      <c r="I45" s="416"/>
      <c r="J45" s="413"/>
      <c r="K45" s="413"/>
      <c r="L45" s="416"/>
      <c r="M45" s="416"/>
      <c r="N45" s="413"/>
      <c r="O45" s="413"/>
      <c r="P45" s="416">
        <v>1</v>
      </c>
      <c r="Q45" s="416">
        <v>2.44</v>
      </c>
      <c r="R45" s="468"/>
      <c r="S45" s="417">
        <v>2.44</v>
      </c>
    </row>
    <row r="46" spans="1:19" ht="14.4" customHeight="1" x14ac:dyDescent="0.3">
      <c r="A46" s="412" t="s">
        <v>456</v>
      </c>
      <c r="B46" s="413" t="s">
        <v>457</v>
      </c>
      <c r="C46" s="413" t="s">
        <v>271</v>
      </c>
      <c r="D46" s="413" t="s">
        <v>450</v>
      </c>
      <c r="E46" s="413" t="s">
        <v>458</v>
      </c>
      <c r="F46" s="413" t="s">
        <v>475</v>
      </c>
      <c r="G46" s="413" t="s">
        <v>476</v>
      </c>
      <c r="H46" s="416"/>
      <c r="I46" s="416"/>
      <c r="J46" s="413"/>
      <c r="K46" s="413"/>
      <c r="L46" s="416"/>
      <c r="M46" s="416"/>
      <c r="N46" s="413"/>
      <c r="O46" s="413"/>
      <c r="P46" s="416">
        <v>0.1</v>
      </c>
      <c r="Q46" s="416">
        <v>28.63</v>
      </c>
      <c r="R46" s="468"/>
      <c r="S46" s="417">
        <v>286.29999999999995</v>
      </c>
    </row>
    <row r="47" spans="1:19" ht="14.4" customHeight="1" x14ac:dyDescent="0.3">
      <c r="A47" s="412" t="s">
        <v>456</v>
      </c>
      <c r="B47" s="413" t="s">
        <v>457</v>
      </c>
      <c r="C47" s="413" t="s">
        <v>271</v>
      </c>
      <c r="D47" s="413" t="s">
        <v>450</v>
      </c>
      <c r="E47" s="413" t="s">
        <v>458</v>
      </c>
      <c r="F47" s="413" t="s">
        <v>477</v>
      </c>
      <c r="G47" s="413" t="s">
        <v>478</v>
      </c>
      <c r="H47" s="416"/>
      <c r="I47" s="416"/>
      <c r="J47" s="413"/>
      <c r="K47" s="413"/>
      <c r="L47" s="416"/>
      <c r="M47" s="416"/>
      <c r="N47" s="413"/>
      <c r="O47" s="413"/>
      <c r="P47" s="416">
        <v>1</v>
      </c>
      <c r="Q47" s="416">
        <v>81.94</v>
      </c>
      <c r="R47" s="468"/>
      <c r="S47" s="417">
        <v>81.94</v>
      </c>
    </row>
    <row r="48" spans="1:19" ht="14.4" customHeight="1" x14ac:dyDescent="0.3">
      <c r="A48" s="412" t="s">
        <v>456</v>
      </c>
      <c r="B48" s="413" t="s">
        <v>457</v>
      </c>
      <c r="C48" s="413" t="s">
        <v>271</v>
      </c>
      <c r="D48" s="413" t="s">
        <v>450</v>
      </c>
      <c r="E48" s="413" t="s">
        <v>479</v>
      </c>
      <c r="F48" s="413" t="s">
        <v>480</v>
      </c>
      <c r="G48" s="413" t="s">
        <v>481</v>
      </c>
      <c r="H48" s="416"/>
      <c r="I48" s="416"/>
      <c r="J48" s="413"/>
      <c r="K48" s="413"/>
      <c r="L48" s="416"/>
      <c r="M48" s="416"/>
      <c r="N48" s="413"/>
      <c r="O48" s="413"/>
      <c r="P48" s="416">
        <v>2</v>
      </c>
      <c r="Q48" s="416">
        <v>294</v>
      </c>
      <c r="R48" s="468"/>
      <c r="S48" s="417">
        <v>147</v>
      </c>
    </row>
    <row r="49" spans="1:19" ht="14.4" customHeight="1" x14ac:dyDescent="0.3">
      <c r="A49" s="412" t="s">
        <v>456</v>
      </c>
      <c r="B49" s="413" t="s">
        <v>457</v>
      </c>
      <c r="C49" s="413" t="s">
        <v>271</v>
      </c>
      <c r="D49" s="413" t="s">
        <v>450</v>
      </c>
      <c r="E49" s="413" t="s">
        <v>479</v>
      </c>
      <c r="F49" s="413" t="s">
        <v>488</v>
      </c>
      <c r="G49" s="413" t="s">
        <v>489</v>
      </c>
      <c r="H49" s="416">
        <v>6</v>
      </c>
      <c r="I49" s="416">
        <v>216</v>
      </c>
      <c r="J49" s="413">
        <v>2.9189189189189189</v>
      </c>
      <c r="K49" s="413">
        <v>36</v>
      </c>
      <c r="L49" s="416">
        <v>2</v>
      </c>
      <c r="M49" s="416">
        <v>74</v>
      </c>
      <c r="N49" s="413">
        <v>1</v>
      </c>
      <c r="O49" s="413">
        <v>37</v>
      </c>
      <c r="P49" s="416"/>
      <c r="Q49" s="416"/>
      <c r="R49" s="468"/>
      <c r="S49" s="417"/>
    </row>
    <row r="50" spans="1:19" ht="14.4" customHeight="1" x14ac:dyDescent="0.3">
      <c r="A50" s="412" t="s">
        <v>456</v>
      </c>
      <c r="B50" s="413" t="s">
        <v>457</v>
      </c>
      <c r="C50" s="413" t="s">
        <v>271</v>
      </c>
      <c r="D50" s="413" t="s">
        <v>450</v>
      </c>
      <c r="E50" s="413" t="s">
        <v>479</v>
      </c>
      <c r="F50" s="413" t="s">
        <v>490</v>
      </c>
      <c r="G50" s="413" t="s">
        <v>491</v>
      </c>
      <c r="H50" s="416">
        <v>4</v>
      </c>
      <c r="I50" s="416">
        <v>500</v>
      </c>
      <c r="J50" s="413"/>
      <c r="K50" s="413">
        <v>125</v>
      </c>
      <c r="L50" s="416"/>
      <c r="M50" s="416"/>
      <c r="N50" s="413"/>
      <c r="O50" s="413"/>
      <c r="P50" s="416"/>
      <c r="Q50" s="416"/>
      <c r="R50" s="468"/>
      <c r="S50" s="417"/>
    </row>
    <row r="51" spans="1:19" ht="14.4" customHeight="1" x14ac:dyDescent="0.3">
      <c r="A51" s="412" t="s">
        <v>456</v>
      </c>
      <c r="B51" s="413" t="s">
        <v>457</v>
      </c>
      <c r="C51" s="413" t="s">
        <v>271</v>
      </c>
      <c r="D51" s="413" t="s">
        <v>450</v>
      </c>
      <c r="E51" s="413" t="s">
        <v>479</v>
      </c>
      <c r="F51" s="413" t="s">
        <v>498</v>
      </c>
      <c r="G51" s="413" t="s">
        <v>499</v>
      </c>
      <c r="H51" s="416"/>
      <c r="I51" s="416"/>
      <c r="J51" s="413"/>
      <c r="K51" s="413"/>
      <c r="L51" s="416">
        <v>1</v>
      </c>
      <c r="M51" s="416">
        <v>59</v>
      </c>
      <c r="N51" s="413">
        <v>1</v>
      </c>
      <c r="O51" s="413">
        <v>59</v>
      </c>
      <c r="P51" s="416"/>
      <c r="Q51" s="416"/>
      <c r="R51" s="468"/>
      <c r="S51" s="417"/>
    </row>
    <row r="52" spans="1:19" ht="14.4" customHeight="1" x14ac:dyDescent="0.3">
      <c r="A52" s="412" t="s">
        <v>456</v>
      </c>
      <c r="B52" s="413" t="s">
        <v>457</v>
      </c>
      <c r="C52" s="413" t="s">
        <v>271</v>
      </c>
      <c r="D52" s="413" t="s">
        <v>451</v>
      </c>
      <c r="E52" s="413" t="s">
        <v>458</v>
      </c>
      <c r="F52" s="413" t="s">
        <v>459</v>
      </c>
      <c r="G52" s="413" t="s">
        <v>460</v>
      </c>
      <c r="H52" s="416"/>
      <c r="I52" s="416"/>
      <c r="J52" s="413"/>
      <c r="K52" s="413"/>
      <c r="L52" s="416"/>
      <c r="M52" s="416"/>
      <c r="N52" s="413"/>
      <c r="O52" s="413"/>
      <c r="P52" s="416">
        <v>0.2</v>
      </c>
      <c r="Q52" s="416">
        <v>10.82</v>
      </c>
      <c r="R52" s="468"/>
      <c r="S52" s="417">
        <v>54.1</v>
      </c>
    </row>
    <row r="53" spans="1:19" ht="14.4" customHeight="1" x14ac:dyDescent="0.3">
      <c r="A53" s="412" t="s">
        <v>456</v>
      </c>
      <c r="B53" s="413" t="s">
        <v>457</v>
      </c>
      <c r="C53" s="413" t="s">
        <v>271</v>
      </c>
      <c r="D53" s="413" t="s">
        <v>451</v>
      </c>
      <c r="E53" s="413" t="s">
        <v>458</v>
      </c>
      <c r="F53" s="413" t="s">
        <v>467</v>
      </c>
      <c r="G53" s="413" t="s">
        <v>468</v>
      </c>
      <c r="H53" s="416"/>
      <c r="I53" s="416"/>
      <c r="J53" s="413"/>
      <c r="K53" s="413"/>
      <c r="L53" s="416"/>
      <c r="M53" s="416"/>
      <c r="N53" s="413"/>
      <c r="O53" s="413"/>
      <c r="P53" s="416">
        <v>1</v>
      </c>
      <c r="Q53" s="416">
        <v>12.18</v>
      </c>
      <c r="R53" s="468"/>
      <c r="S53" s="417">
        <v>12.18</v>
      </c>
    </row>
    <row r="54" spans="1:19" ht="14.4" customHeight="1" x14ac:dyDescent="0.3">
      <c r="A54" s="412" t="s">
        <v>456</v>
      </c>
      <c r="B54" s="413" t="s">
        <v>457</v>
      </c>
      <c r="C54" s="413" t="s">
        <v>271</v>
      </c>
      <c r="D54" s="413" t="s">
        <v>451</v>
      </c>
      <c r="E54" s="413" t="s">
        <v>479</v>
      </c>
      <c r="F54" s="413" t="s">
        <v>480</v>
      </c>
      <c r="G54" s="413" t="s">
        <v>481</v>
      </c>
      <c r="H54" s="416"/>
      <c r="I54" s="416"/>
      <c r="J54" s="413"/>
      <c r="K54" s="413"/>
      <c r="L54" s="416"/>
      <c r="M54" s="416"/>
      <c r="N54" s="413"/>
      <c r="O54" s="413"/>
      <c r="P54" s="416">
        <v>1</v>
      </c>
      <c r="Q54" s="416">
        <v>147</v>
      </c>
      <c r="R54" s="468"/>
      <c r="S54" s="417">
        <v>147</v>
      </c>
    </row>
    <row r="55" spans="1:19" ht="14.4" customHeight="1" x14ac:dyDescent="0.3">
      <c r="A55" s="412" t="s">
        <v>456</v>
      </c>
      <c r="B55" s="413" t="s">
        <v>457</v>
      </c>
      <c r="C55" s="413" t="s">
        <v>271</v>
      </c>
      <c r="D55" s="413" t="s">
        <v>451</v>
      </c>
      <c r="E55" s="413" t="s">
        <v>479</v>
      </c>
      <c r="F55" s="413" t="s">
        <v>488</v>
      </c>
      <c r="G55" s="413" t="s">
        <v>489</v>
      </c>
      <c r="H55" s="416"/>
      <c r="I55" s="416"/>
      <c r="J55" s="413"/>
      <c r="K55" s="413"/>
      <c r="L55" s="416">
        <v>10</v>
      </c>
      <c r="M55" s="416">
        <v>370</v>
      </c>
      <c r="N55" s="413">
        <v>1</v>
      </c>
      <c r="O55" s="413">
        <v>37</v>
      </c>
      <c r="P55" s="416"/>
      <c r="Q55" s="416"/>
      <c r="R55" s="468"/>
      <c r="S55" s="417"/>
    </row>
    <row r="56" spans="1:19" ht="14.4" customHeight="1" x14ac:dyDescent="0.3">
      <c r="A56" s="412" t="s">
        <v>456</v>
      </c>
      <c r="B56" s="413" t="s">
        <v>457</v>
      </c>
      <c r="C56" s="413" t="s">
        <v>271</v>
      </c>
      <c r="D56" s="413" t="s">
        <v>452</v>
      </c>
      <c r="E56" s="413" t="s">
        <v>479</v>
      </c>
      <c r="F56" s="413" t="s">
        <v>482</v>
      </c>
      <c r="G56" s="413" t="s">
        <v>483</v>
      </c>
      <c r="H56" s="416">
        <v>125</v>
      </c>
      <c r="I56" s="416">
        <v>4375</v>
      </c>
      <c r="J56" s="413">
        <v>0.54996857322438719</v>
      </c>
      <c r="K56" s="413">
        <v>35</v>
      </c>
      <c r="L56" s="416">
        <v>215</v>
      </c>
      <c r="M56" s="416">
        <v>7955</v>
      </c>
      <c r="N56" s="413">
        <v>1</v>
      </c>
      <c r="O56" s="413">
        <v>37</v>
      </c>
      <c r="P56" s="416">
        <v>257</v>
      </c>
      <c r="Q56" s="416">
        <v>9509</v>
      </c>
      <c r="R56" s="468">
        <v>1.1953488372093024</v>
      </c>
      <c r="S56" s="417">
        <v>37</v>
      </c>
    </row>
    <row r="57" spans="1:19" ht="14.4" customHeight="1" x14ac:dyDescent="0.3">
      <c r="A57" s="412" t="s">
        <v>456</v>
      </c>
      <c r="B57" s="413" t="s">
        <v>457</v>
      </c>
      <c r="C57" s="413" t="s">
        <v>271</v>
      </c>
      <c r="D57" s="413" t="s">
        <v>452</v>
      </c>
      <c r="E57" s="413" t="s">
        <v>479</v>
      </c>
      <c r="F57" s="413" t="s">
        <v>484</v>
      </c>
      <c r="G57" s="413" t="s">
        <v>485</v>
      </c>
      <c r="H57" s="416">
        <v>73</v>
      </c>
      <c r="I57" s="416">
        <v>31974</v>
      </c>
      <c r="J57" s="413">
        <v>0.81160523911056959</v>
      </c>
      <c r="K57" s="413">
        <v>438</v>
      </c>
      <c r="L57" s="416">
        <v>84</v>
      </c>
      <c r="M57" s="416">
        <v>39396</v>
      </c>
      <c r="N57" s="413">
        <v>1</v>
      </c>
      <c r="O57" s="413">
        <v>469</v>
      </c>
      <c r="P57" s="416">
        <v>114</v>
      </c>
      <c r="Q57" s="416">
        <v>53580</v>
      </c>
      <c r="R57" s="468">
        <v>1.3600365519342066</v>
      </c>
      <c r="S57" s="417">
        <v>470</v>
      </c>
    </row>
    <row r="58" spans="1:19" ht="14.4" customHeight="1" x14ac:dyDescent="0.3">
      <c r="A58" s="412" t="s">
        <v>456</v>
      </c>
      <c r="B58" s="413" t="s">
        <v>457</v>
      </c>
      <c r="C58" s="413" t="s">
        <v>271</v>
      </c>
      <c r="D58" s="413" t="s">
        <v>452</v>
      </c>
      <c r="E58" s="413" t="s">
        <v>479</v>
      </c>
      <c r="F58" s="413" t="s">
        <v>486</v>
      </c>
      <c r="G58" s="413" t="s">
        <v>487</v>
      </c>
      <c r="H58" s="416">
        <v>53</v>
      </c>
      <c r="I58" s="416">
        <v>800</v>
      </c>
      <c r="J58" s="413">
        <v>0.25</v>
      </c>
      <c r="K58" s="413">
        <v>15.09433962264151</v>
      </c>
      <c r="L58" s="416">
        <v>96</v>
      </c>
      <c r="M58" s="416">
        <v>3200</v>
      </c>
      <c r="N58" s="413">
        <v>1</v>
      </c>
      <c r="O58" s="413">
        <v>33.333333333333336</v>
      </c>
      <c r="P58" s="416">
        <v>129</v>
      </c>
      <c r="Q58" s="416">
        <v>4299.99</v>
      </c>
      <c r="R58" s="468">
        <v>1.3437468749999999</v>
      </c>
      <c r="S58" s="417">
        <v>33.333255813953485</v>
      </c>
    </row>
    <row r="59" spans="1:19" ht="14.4" customHeight="1" x14ac:dyDescent="0.3">
      <c r="A59" s="412" t="s">
        <v>456</v>
      </c>
      <c r="B59" s="413" t="s">
        <v>457</v>
      </c>
      <c r="C59" s="413" t="s">
        <v>271</v>
      </c>
      <c r="D59" s="413" t="s">
        <v>452</v>
      </c>
      <c r="E59" s="413" t="s">
        <v>479</v>
      </c>
      <c r="F59" s="413" t="s">
        <v>488</v>
      </c>
      <c r="G59" s="413" t="s">
        <v>489</v>
      </c>
      <c r="H59" s="416">
        <v>1</v>
      </c>
      <c r="I59" s="416">
        <v>36</v>
      </c>
      <c r="J59" s="413">
        <v>0.97297297297297303</v>
      </c>
      <c r="K59" s="413">
        <v>36</v>
      </c>
      <c r="L59" s="416">
        <v>1</v>
      </c>
      <c r="M59" s="416">
        <v>37</v>
      </c>
      <c r="N59" s="413">
        <v>1</v>
      </c>
      <c r="O59" s="413">
        <v>37</v>
      </c>
      <c r="P59" s="416">
        <v>2</v>
      </c>
      <c r="Q59" s="416">
        <v>74</v>
      </c>
      <c r="R59" s="468">
        <v>2</v>
      </c>
      <c r="S59" s="417">
        <v>37</v>
      </c>
    </row>
    <row r="60" spans="1:19" ht="14.4" customHeight="1" x14ac:dyDescent="0.3">
      <c r="A60" s="412" t="s">
        <v>456</v>
      </c>
      <c r="B60" s="413" t="s">
        <v>457</v>
      </c>
      <c r="C60" s="413" t="s">
        <v>271</v>
      </c>
      <c r="D60" s="413" t="s">
        <v>452</v>
      </c>
      <c r="E60" s="413" t="s">
        <v>479</v>
      </c>
      <c r="F60" s="413" t="s">
        <v>490</v>
      </c>
      <c r="G60" s="413" t="s">
        <v>491</v>
      </c>
      <c r="H60" s="416">
        <v>1</v>
      </c>
      <c r="I60" s="416">
        <v>125</v>
      </c>
      <c r="J60" s="413"/>
      <c r="K60" s="413">
        <v>125</v>
      </c>
      <c r="L60" s="416"/>
      <c r="M60" s="416"/>
      <c r="N60" s="413"/>
      <c r="O60" s="413"/>
      <c r="P60" s="416"/>
      <c r="Q60" s="416"/>
      <c r="R60" s="468"/>
      <c r="S60" s="417"/>
    </row>
    <row r="61" spans="1:19" ht="14.4" customHeight="1" x14ac:dyDescent="0.3">
      <c r="A61" s="412" t="s">
        <v>456</v>
      </c>
      <c r="B61" s="413" t="s">
        <v>457</v>
      </c>
      <c r="C61" s="413" t="s">
        <v>271</v>
      </c>
      <c r="D61" s="413" t="s">
        <v>452</v>
      </c>
      <c r="E61" s="413" t="s">
        <v>479</v>
      </c>
      <c r="F61" s="413" t="s">
        <v>492</v>
      </c>
      <c r="G61" s="413" t="s">
        <v>493</v>
      </c>
      <c r="H61" s="416">
        <v>2</v>
      </c>
      <c r="I61" s="416">
        <v>1306</v>
      </c>
      <c r="J61" s="413"/>
      <c r="K61" s="413">
        <v>653</v>
      </c>
      <c r="L61" s="416"/>
      <c r="M61" s="416"/>
      <c r="N61" s="413"/>
      <c r="O61" s="413"/>
      <c r="P61" s="416"/>
      <c r="Q61" s="416"/>
      <c r="R61" s="468"/>
      <c r="S61" s="417"/>
    </row>
    <row r="62" spans="1:19" ht="14.4" customHeight="1" x14ac:dyDescent="0.3">
      <c r="A62" s="412" t="s">
        <v>456</v>
      </c>
      <c r="B62" s="413" t="s">
        <v>457</v>
      </c>
      <c r="C62" s="413" t="s">
        <v>271</v>
      </c>
      <c r="D62" s="413" t="s">
        <v>452</v>
      </c>
      <c r="E62" s="413" t="s">
        <v>479</v>
      </c>
      <c r="F62" s="413" t="s">
        <v>494</v>
      </c>
      <c r="G62" s="413" t="s">
        <v>495</v>
      </c>
      <c r="H62" s="416">
        <v>5</v>
      </c>
      <c r="I62" s="416">
        <v>1095</v>
      </c>
      <c r="J62" s="413">
        <v>0.35842880523731585</v>
      </c>
      <c r="K62" s="413">
        <v>219</v>
      </c>
      <c r="L62" s="416">
        <v>13</v>
      </c>
      <c r="M62" s="416">
        <v>3055</v>
      </c>
      <c r="N62" s="413">
        <v>1</v>
      </c>
      <c r="O62" s="413">
        <v>235</v>
      </c>
      <c r="P62" s="416">
        <v>19</v>
      </c>
      <c r="Q62" s="416">
        <v>4465</v>
      </c>
      <c r="R62" s="468">
        <v>1.4615384615384615</v>
      </c>
      <c r="S62" s="417">
        <v>235</v>
      </c>
    </row>
    <row r="63" spans="1:19" ht="14.4" customHeight="1" x14ac:dyDescent="0.3">
      <c r="A63" s="412" t="s">
        <v>456</v>
      </c>
      <c r="B63" s="413" t="s">
        <v>457</v>
      </c>
      <c r="C63" s="413" t="s">
        <v>271</v>
      </c>
      <c r="D63" s="413" t="s">
        <v>452</v>
      </c>
      <c r="E63" s="413" t="s">
        <v>479</v>
      </c>
      <c r="F63" s="413" t="s">
        <v>498</v>
      </c>
      <c r="G63" s="413" t="s">
        <v>499</v>
      </c>
      <c r="H63" s="416"/>
      <c r="I63" s="416"/>
      <c r="J63" s="413"/>
      <c r="K63" s="413"/>
      <c r="L63" s="416">
        <v>1</v>
      </c>
      <c r="M63" s="416">
        <v>59</v>
      </c>
      <c r="N63" s="413">
        <v>1</v>
      </c>
      <c r="O63" s="413">
        <v>59</v>
      </c>
      <c r="P63" s="416">
        <v>1</v>
      </c>
      <c r="Q63" s="416">
        <v>59</v>
      </c>
      <c r="R63" s="468">
        <v>1</v>
      </c>
      <c r="S63" s="417">
        <v>59</v>
      </c>
    </row>
    <row r="64" spans="1:19" ht="14.4" customHeight="1" x14ac:dyDescent="0.3">
      <c r="A64" s="412" t="s">
        <v>456</v>
      </c>
      <c r="B64" s="413" t="s">
        <v>457</v>
      </c>
      <c r="C64" s="413" t="s">
        <v>271</v>
      </c>
      <c r="D64" s="413" t="s">
        <v>452</v>
      </c>
      <c r="E64" s="413" t="s">
        <v>479</v>
      </c>
      <c r="F64" s="413" t="s">
        <v>500</v>
      </c>
      <c r="G64" s="413" t="s">
        <v>501</v>
      </c>
      <c r="H64" s="416">
        <v>1059</v>
      </c>
      <c r="I64" s="416">
        <v>277458</v>
      </c>
      <c r="J64" s="413">
        <v>0.99623706491063024</v>
      </c>
      <c r="K64" s="413">
        <v>262</v>
      </c>
      <c r="L64" s="416">
        <v>1063</v>
      </c>
      <c r="M64" s="416">
        <v>278506</v>
      </c>
      <c r="N64" s="413">
        <v>1</v>
      </c>
      <c r="O64" s="413">
        <v>262</v>
      </c>
      <c r="P64" s="416">
        <v>1827</v>
      </c>
      <c r="Q64" s="416">
        <v>478674</v>
      </c>
      <c r="R64" s="468">
        <v>1.7187206020696142</v>
      </c>
      <c r="S64" s="417">
        <v>262</v>
      </c>
    </row>
    <row r="65" spans="1:19" ht="14.4" customHeight="1" x14ac:dyDescent="0.3">
      <c r="A65" s="412" t="s">
        <v>456</v>
      </c>
      <c r="B65" s="413" t="s">
        <v>457</v>
      </c>
      <c r="C65" s="413" t="s">
        <v>271</v>
      </c>
      <c r="D65" s="413" t="s">
        <v>452</v>
      </c>
      <c r="E65" s="413" t="s">
        <v>479</v>
      </c>
      <c r="F65" s="413" t="s">
        <v>502</v>
      </c>
      <c r="G65" s="413" t="s">
        <v>503</v>
      </c>
      <c r="H65" s="416">
        <v>93</v>
      </c>
      <c r="I65" s="416">
        <v>333498</v>
      </c>
      <c r="J65" s="413">
        <v>0.70992366412213737</v>
      </c>
      <c r="K65" s="413">
        <v>3586</v>
      </c>
      <c r="L65" s="416">
        <v>131</v>
      </c>
      <c r="M65" s="416">
        <v>469766</v>
      </c>
      <c r="N65" s="413">
        <v>1</v>
      </c>
      <c r="O65" s="413">
        <v>3586</v>
      </c>
      <c r="P65" s="416">
        <v>379</v>
      </c>
      <c r="Q65" s="416">
        <v>1359094</v>
      </c>
      <c r="R65" s="468">
        <v>2.8931297709923665</v>
      </c>
      <c r="S65" s="417">
        <v>3586</v>
      </c>
    </row>
    <row r="66" spans="1:19" ht="14.4" customHeight="1" x14ac:dyDescent="0.3">
      <c r="A66" s="412" t="s">
        <v>456</v>
      </c>
      <c r="B66" s="413" t="s">
        <v>457</v>
      </c>
      <c r="C66" s="413" t="s">
        <v>271</v>
      </c>
      <c r="D66" s="413" t="s">
        <v>452</v>
      </c>
      <c r="E66" s="413" t="s">
        <v>479</v>
      </c>
      <c r="F66" s="413" t="s">
        <v>504</v>
      </c>
      <c r="G66" s="413" t="s">
        <v>503</v>
      </c>
      <c r="H66" s="416">
        <v>3</v>
      </c>
      <c r="I66" s="416">
        <v>15600</v>
      </c>
      <c r="J66" s="413"/>
      <c r="K66" s="413">
        <v>5200</v>
      </c>
      <c r="L66" s="416"/>
      <c r="M66" s="416"/>
      <c r="N66" s="413"/>
      <c r="O66" s="413"/>
      <c r="P66" s="416"/>
      <c r="Q66" s="416"/>
      <c r="R66" s="468"/>
      <c r="S66" s="417"/>
    </row>
    <row r="67" spans="1:19" ht="14.4" customHeight="1" x14ac:dyDescent="0.3">
      <c r="A67" s="412" t="s">
        <v>456</v>
      </c>
      <c r="B67" s="413" t="s">
        <v>457</v>
      </c>
      <c r="C67" s="413" t="s">
        <v>271</v>
      </c>
      <c r="D67" s="413" t="s">
        <v>453</v>
      </c>
      <c r="E67" s="413" t="s">
        <v>479</v>
      </c>
      <c r="F67" s="413" t="s">
        <v>488</v>
      </c>
      <c r="G67" s="413" t="s">
        <v>489</v>
      </c>
      <c r="H67" s="416"/>
      <c r="I67" s="416"/>
      <c r="J67" s="413"/>
      <c r="K67" s="413"/>
      <c r="L67" s="416">
        <v>1</v>
      </c>
      <c r="M67" s="416">
        <v>37</v>
      </c>
      <c r="N67" s="413">
        <v>1</v>
      </c>
      <c r="O67" s="413">
        <v>37</v>
      </c>
      <c r="P67" s="416"/>
      <c r="Q67" s="416"/>
      <c r="R67" s="468"/>
      <c r="S67" s="417"/>
    </row>
    <row r="68" spans="1:19" ht="14.4" customHeight="1" x14ac:dyDescent="0.3">
      <c r="A68" s="412" t="s">
        <v>456</v>
      </c>
      <c r="B68" s="413" t="s">
        <v>457</v>
      </c>
      <c r="C68" s="413" t="s">
        <v>271</v>
      </c>
      <c r="D68" s="413" t="s">
        <v>453</v>
      </c>
      <c r="E68" s="413" t="s">
        <v>479</v>
      </c>
      <c r="F68" s="413" t="s">
        <v>490</v>
      </c>
      <c r="G68" s="413" t="s">
        <v>491</v>
      </c>
      <c r="H68" s="416">
        <v>1</v>
      </c>
      <c r="I68" s="416">
        <v>125</v>
      </c>
      <c r="J68" s="413"/>
      <c r="K68" s="413">
        <v>125</v>
      </c>
      <c r="L68" s="416"/>
      <c r="M68" s="416"/>
      <c r="N68" s="413"/>
      <c r="O68" s="413"/>
      <c r="P68" s="416"/>
      <c r="Q68" s="416"/>
      <c r="R68" s="468"/>
      <c r="S68" s="417"/>
    </row>
    <row r="69" spans="1:19" ht="14.4" customHeight="1" x14ac:dyDescent="0.3">
      <c r="A69" s="412" t="s">
        <v>456</v>
      </c>
      <c r="B69" s="413" t="s">
        <v>457</v>
      </c>
      <c r="C69" s="413" t="s">
        <v>271</v>
      </c>
      <c r="D69" s="413" t="s">
        <v>454</v>
      </c>
      <c r="E69" s="413" t="s">
        <v>458</v>
      </c>
      <c r="F69" s="413" t="s">
        <v>470</v>
      </c>
      <c r="G69" s="413" t="s">
        <v>468</v>
      </c>
      <c r="H69" s="416"/>
      <c r="I69" s="416"/>
      <c r="J69" s="413"/>
      <c r="K69" s="413"/>
      <c r="L69" s="416"/>
      <c r="M69" s="416"/>
      <c r="N69" s="413"/>
      <c r="O69" s="413"/>
      <c r="P69" s="416">
        <v>1</v>
      </c>
      <c r="Q69" s="416">
        <v>6.09</v>
      </c>
      <c r="R69" s="468"/>
      <c r="S69" s="417">
        <v>6.09</v>
      </c>
    </row>
    <row r="70" spans="1:19" ht="14.4" customHeight="1" x14ac:dyDescent="0.3">
      <c r="A70" s="412" t="s">
        <v>456</v>
      </c>
      <c r="B70" s="413" t="s">
        <v>457</v>
      </c>
      <c r="C70" s="413" t="s">
        <v>271</v>
      </c>
      <c r="D70" s="413" t="s">
        <v>454</v>
      </c>
      <c r="E70" s="413" t="s">
        <v>458</v>
      </c>
      <c r="F70" s="413" t="s">
        <v>471</v>
      </c>
      <c r="G70" s="413" t="s">
        <v>472</v>
      </c>
      <c r="H70" s="416"/>
      <c r="I70" s="416"/>
      <c r="J70" s="413"/>
      <c r="K70" s="413"/>
      <c r="L70" s="416"/>
      <c r="M70" s="416"/>
      <c r="N70" s="413"/>
      <c r="O70" s="413"/>
      <c r="P70" s="416">
        <v>1</v>
      </c>
      <c r="Q70" s="416">
        <v>1118.9000000000001</v>
      </c>
      <c r="R70" s="468"/>
      <c r="S70" s="417">
        <v>1118.9000000000001</v>
      </c>
    </row>
    <row r="71" spans="1:19" ht="14.4" customHeight="1" x14ac:dyDescent="0.3">
      <c r="A71" s="412" t="s">
        <v>456</v>
      </c>
      <c r="B71" s="413" t="s">
        <v>457</v>
      </c>
      <c r="C71" s="413" t="s">
        <v>271</v>
      </c>
      <c r="D71" s="413" t="s">
        <v>454</v>
      </c>
      <c r="E71" s="413" t="s">
        <v>479</v>
      </c>
      <c r="F71" s="413" t="s">
        <v>480</v>
      </c>
      <c r="G71" s="413" t="s">
        <v>481</v>
      </c>
      <c r="H71" s="416"/>
      <c r="I71" s="416"/>
      <c r="J71" s="413"/>
      <c r="K71" s="413"/>
      <c r="L71" s="416"/>
      <c r="M71" s="416"/>
      <c r="N71" s="413"/>
      <c r="O71" s="413"/>
      <c r="P71" s="416">
        <v>1</v>
      </c>
      <c r="Q71" s="416">
        <v>147</v>
      </c>
      <c r="R71" s="468"/>
      <c r="S71" s="417">
        <v>147</v>
      </c>
    </row>
    <row r="72" spans="1:19" ht="14.4" customHeight="1" x14ac:dyDescent="0.3">
      <c r="A72" s="412" t="s">
        <v>456</v>
      </c>
      <c r="B72" s="413" t="s">
        <v>457</v>
      </c>
      <c r="C72" s="413" t="s">
        <v>271</v>
      </c>
      <c r="D72" s="413" t="s">
        <v>454</v>
      </c>
      <c r="E72" s="413" t="s">
        <v>479</v>
      </c>
      <c r="F72" s="413" t="s">
        <v>488</v>
      </c>
      <c r="G72" s="413" t="s">
        <v>489</v>
      </c>
      <c r="H72" s="416">
        <v>3</v>
      </c>
      <c r="I72" s="416">
        <v>108</v>
      </c>
      <c r="J72" s="413">
        <v>2.9189189189189189</v>
      </c>
      <c r="K72" s="413">
        <v>36</v>
      </c>
      <c r="L72" s="416">
        <v>1</v>
      </c>
      <c r="M72" s="416">
        <v>37</v>
      </c>
      <c r="N72" s="413">
        <v>1</v>
      </c>
      <c r="O72" s="413">
        <v>37</v>
      </c>
      <c r="P72" s="416">
        <v>3</v>
      </c>
      <c r="Q72" s="416">
        <v>111</v>
      </c>
      <c r="R72" s="468">
        <v>3</v>
      </c>
      <c r="S72" s="417">
        <v>37</v>
      </c>
    </row>
    <row r="73" spans="1:19" ht="14.4" customHeight="1" x14ac:dyDescent="0.3">
      <c r="A73" s="412" t="s">
        <v>456</v>
      </c>
      <c r="B73" s="413" t="s">
        <v>457</v>
      </c>
      <c r="C73" s="413" t="s">
        <v>271</v>
      </c>
      <c r="D73" s="413" t="s">
        <v>454</v>
      </c>
      <c r="E73" s="413" t="s">
        <v>479</v>
      </c>
      <c r="F73" s="413" t="s">
        <v>490</v>
      </c>
      <c r="G73" s="413" t="s">
        <v>491</v>
      </c>
      <c r="H73" s="416">
        <v>2</v>
      </c>
      <c r="I73" s="416">
        <v>250</v>
      </c>
      <c r="J73" s="413"/>
      <c r="K73" s="413">
        <v>125</v>
      </c>
      <c r="L73" s="416"/>
      <c r="M73" s="416"/>
      <c r="N73" s="413"/>
      <c r="O73" s="413"/>
      <c r="P73" s="416"/>
      <c r="Q73" s="416"/>
      <c r="R73" s="468"/>
      <c r="S73" s="417"/>
    </row>
    <row r="74" spans="1:19" ht="14.4" customHeight="1" x14ac:dyDescent="0.3">
      <c r="A74" s="412" t="s">
        <v>456</v>
      </c>
      <c r="B74" s="413" t="s">
        <v>505</v>
      </c>
      <c r="C74" s="413" t="s">
        <v>271</v>
      </c>
      <c r="D74" s="413" t="s">
        <v>443</v>
      </c>
      <c r="E74" s="413" t="s">
        <v>479</v>
      </c>
      <c r="F74" s="413" t="s">
        <v>506</v>
      </c>
      <c r="G74" s="413" t="s">
        <v>507</v>
      </c>
      <c r="H74" s="416">
        <v>31</v>
      </c>
      <c r="I74" s="416">
        <v>7285</v>
      </c>
      <c r="J74" s="413">
        <v>29.023904382470121</v>
      </c>
      <c r="K74" s="413">
        <v>235</v>
      </c>
      <c r="L74" s="416">
        <v>1</v>
      </c>
      <c r="M74" s="416">
        <v>251</v>
      </c>
      <c r="N74" s="413">
        <v>1</v>
      </c>
      <c r="O74" s="413">
        <v>251</v>
      </c>
      <c r="P74" s="416"/>
      <c r="Q74" s="416"/>
      <c r="R74" s="468"/>
      <c r="S74" s="417"/>
    </row>
    <row r="75" spans="1:19" ht="14.4" customHeight="1" x14ac:dyDescent="0.3">
      <c r="A75" s="412" t="s">
        <v>456</v>
      </c>
      <c r="B75" s="413" t="s">
        <v>505</v>
      </c>
      <c r="C75" s="413" t="s">
        <v>271</v>
      </c>
      <c r="D75" s="413" t="s">
        <v>443</v>
      </c>
      <c r="E75" s="413" t="s">
        <v>479</v>
      </c>
      <c r="F75" s="413" t="s">
        <v>486</v>
      </c>
      <c r="G75" s="413" t="s">
        <v>487</v>
      </c>
      <c r="H75" s="416">
        <v>31</v>
      </c>
      <c r="I75" s="416">
        <v>366.67</v>
      </c>
      <c r="J75" s="413"/>
      <c r="K75" s="413">
        <v>11.828064516129032</v>
      </c>
      <c r="L75" s="416"/>
      <c r="M75" s="416"/>
      <c r="N75" s="413"/>
      <c r="O75" s="413"/>
      <c r="P75" s="416"/>
      <c r="Q75" s="416"/>
      <c r="R75" s="468"/>
      <c r="S75" s="417"/>
    </row>
    <row r="76" spans="1:19" ht="14.4" customHeight="1" x14ac:dyDescent="0.3">
      <c r="A76" s="412" t="s">
        <v>456</v>
      </c>
      <c r="B76" s="413" t="s">
        <v>508</v>
      </c>
      <c r="C76" s="413" t="s">
        <v>260</v>
      </c>
      <c r="D76" s="413" t="s">
        <v>430</v>
      </c>
      <c r="E76" s="413" t="s">
        <v>479</v>
      </c>
      <c r="F76" s="413" t="s">
        <v>509</v>
      </c>
      <c r="G76" s="413" t="s">
        <v>510</v>
      </c>
      <c r="H76" s="416">
        <v>19</v>
      </c>
      <c r="I76" s="416">
        <v>6498</v>
      </c>
      <c r="J76" s="413"/>
      <c r="K76" s="413">
        <v>342</v>
      </c>
      <c r="L76" s="416"/>
      <c r="M76" s="416"/>
      <c r="N76" s="413"/>
      <c r="O76" s="413"/>
      <c r="P76" s="416"/>
      <c r="Q76" s="416"/>
      <c r="R76" s="468"/>
      <c r="S76" s="417"/>
    </row>
    <row r="77" spans="1:19" ht="14.4" customHeight="1" x14ac:dyDescent="0.3">
      <c r="A77" s="412" t="s">
        <v>456</v>
      </c>
      <c r="B77" s="413" t="s">
        <v>508</v>
      </c>
      <c r="C77" s="413" t="s">
        <v>260</v>
      </c>
      <c r="D77" s="413" t="s">
        <v>430</v>
      </c>
      <c r="E77" s="413" t="s">
        <v>479</v>
      </c>
      <c r="F77" s="413" t="s">
        <v>513</v>
      </c>
      <c r="G77" s="413" t="s">
        <v>514</v>
      </c>
      <c r="H77" s="416">
        <v>16</v>
      </c>
      <c r="I77" s="416">
        <v>1568</v>
      </c>
      <c r="J77" s="413"/>
      <c r="K77" s="413">
        <v>98</v>
      </c>
      <c r="L77" s="416"/>
      <c r="M77" s="416"/>
      <c r="N77" s="413"/>
      <c r="O77" s="413"/>
      <c r="P77" s="416"/>
      <c r="Q77" s="416"/>
      <c r="R77" s="468"/>
      <c r="S77" s="417"/>
    </row>
    <row r="78" spans="1:19" ht="14.4" customHeight="1" x14ac:dyDescent="0.3">
      <c r="A78" s="412" t="s">
        <v>456</v>
      </c>
      <c r="B78" s="413" t="s">
        <v>508</v>
      </c>
      <c r="C78" s="413" t="s">
        <v>260</v>
      </c>
      <c r="D78" s="413" t="s">
        <v>430</v>
      </c>
      <c r="E78" s="413" t="s">
        <v>479</v>
      </c>
      <c r="F78" s="413" t="s">
        <v>500</v>
      </c>
      <c r="G78" s="413" t="s">
        <v>501</v>
      </c>
      <c r="H78" s="416">
        <v>7</v>
      </c>
      <c r="I78" s="416">
        <v>1834</v>
      </c>
      <c r="J78" s="413"/>
      <c r="K78" s="413">
        <v>262</v>
      </c>
      <c r="L78" s="416"/>
      <c r="M78" s="416"/>
      <c r="N78" s="413"/>
      <c r="O78" s="413"/>
      <c r="P78" s="416"/>
      <c r="Q78" s="416"/>
      <c r="R78" s="468"/>
      <c r="S78" s="417"/>
    </row>
    <row r="79" spans="1:19" ht="14.4" customHeight="1" x14ac:dyDescent="0.3">
      <c r="A79" s="412" t="s">
        <v>456</v>
      </c>
      <c r="B79" s="413" t="s">
        <v>508</v>
      </c>
      <c r="C79" s="413" t="s">
        <v>260</v>
      </c>
      <c r="D79" s="413" t="s">
        <v>430</v>
      </c>
      <c r="E79" s="413" t="s">
        <v>479</v>
      </c>
      <c r="F79" s="413" t="s">
        <v>515</v>
      </c>
      <c r="G79" s="413" t="s">
        <v>516</v>
      </c>
      <c r="H79" s="416">
        <v>3</v>
      </c>
      <c r="I79" s="416">
        <v>618</v>
      </c>
      <c r="J79" s="413"/>
      <c r="K79" s="413">
        <v>206</v>
      </c>
      <c r="L79" s="416"/>
      <c r="M79" s="416"/>
      <c r="N79" s="413"/>
      <c r="O79" s="413"/>
      <c r="P79" s="416"/>
      <c r="Q79" s="416"/>
      <c r="R79" s="468"/>
      <c r="S79" s="417"/>
    </row>
    <row r="80" spans="1:19" ht="14.4" customHeight="1" x14ac:dyDescent="0.3">
      <c r="A80" s="412" t="s">
        <v>456</v>
      </c>
      <c r="B80" s="413" t="s">
        <v>508</v>
      </c>
      <c r="C80" s="413" t="s">
        <v>260</v>
      </c>
      <c r="D80" s="413" t="s">
        <v>438</v>
      </c>
      <c r="E80" s="413" t="s">
        <v>479</v>
      </c>
      <c r="F80" s="413" t="s">
        <v>500</v>
      </c>
      <c r="G80" s="413" t="s">
        <v>501</v>
      </c>
      <c r="H80" s="416">
        <v>22</v>
      </c>
      <c r="I80" s="416">
        <v>5764</v>
      </c>
      <c r="J80" s="413"/>
      <c r="K80" s="413">
        <v>262</v>
      </c>
      <c r="L80" s="416"/>
      <c r="M80" s="416"/>
      <c r="N80" s="413"/>
      <c r="O80" s="413"/>
      <c r="P80" s="416"/>
      <c r="Q80" s="416"/>
      <c r="R80" s="468"/>
      <c r="S80" s="417"/>
    </row>
    <row r="81" spans="1:19" ht="14.4" customHeight="1" x14ac:dyDescent="0.3">
      <c r="A81" s="412" t="s">
        <v>456</v>
      </c>
      <c r="B81" s="413" t="s">
        <v>508</v>
      </c>
      <c r="C81" s="413" t="s">
        <v>260</v>
      </c>
      <c r="D81" s="413" t="s">
        <v>443</v>
      </c>
      <c r="E81" s="413" t="s">
        <v>479</v>
      </c>
      <c r="F81" s="413" t="s">
        <v>511</v>
      </c>
      <c r="G81" s="413" t="s">
        <v>512</v>
      </c>
      <c r="H81" s="416">
        <v>38</v>
      </c>
      <c r="I81" s="416">
        <v>8930</v>
      </c>
      <c r="J81" s="413"/>
      <c r="K81" s="413">
        <v>235</v>
      </c>
      <c r="L81" s="416"/>
      <c r="M81" s="416"/>
      <c r="N81" s="413"/>
      <c r="O81" s="413"/>
      <c r="P81" s="416"/>
      <c r="Q81" s="416"/>
      <c r="R81" s="468"/>
      <c r="S81" s="417"/>
    </row>
    <row r="82" spans="1:19" ht="14.4" customHeight="1" x14ac:dyDescent="0.3">
      <c r="A82" s="412" t="s">
        <v>456</v>
      </c>
      <c r="B82" s="413" t="s">
        <v>508</v>
      </c>
      <c r="C82" s="413" t="s">
        <v>260</v>
      </c>
      <c r="D82" s="413" t="s">
        <v>443</v>
      </c>
      <c r="E82" s="413" t="s">
        <v>479</v>
      </c>
      <c r="F82" s="413" t="s">
        <v>515</v>
      </c>
      <c r="G82" s="413" t="s">
        <v>516</v>
      </c>
      <c r="H82" s="416">
        <v>1</v>
      </c>
      <c r="I82" s="416">
        <v>206</v>
      </c>
      <c r="J82" s="413"/>
      <c r="K82" s="413">
        <v>206</v>
      </c>
      <c r="L82" s="416"/>
      <c r="M82" s="416"/>
      <c r="N82" s="413"/>
      <c r="O82" s="413"/>
      <c r="P82" s="416"/>
      <c r="Q82" s="416"/>
      <c r="R82" s="468"/>
      <c r="S82" s="417"/>
    </row>
    <row r="83" spans="1:19" ht="14.4" customHeight="1" x14ac:dyDescent="0.3">
      <c r="A83" s="412" t="s">
        <v>456</v>
      </c>
      <c r="B83" s="413" t="s">
        <v>508</v>
      </c>
      <c r="C83" s="413" t="s">
        <v>260</v>
      </c>
      <c r="D83" s="413" t="s">
        <v>445</v>
      </c>
      <c r="E83" s="413" t="s">
        <v>479</v>
      </c>
      <c r="F83" s="413" t="s">
        <v>482</v>
      </c>
      <c r="G83" s="413" t="s">
        <v>483</v>
      </c>
      <c r="H83" s="416">
        <v>3</v>
      </c>
      <c r="I83" s="416">
        <v>105</v>
      </c>
      <c r="J83" s="413"/>
      <c r="K83" s="413">
        <v>35</v>
      </c>
      <c r="L83" s="416"/>
      <c r="M83" s="416"/>
      <c r="N83" s="413"/>
      <c r="O83" s="413"/>
      <c r="P83" s="416"/>
      <c r="Q83" s="416"/>
      <c r="R83" s="468"/>
      <c r="S83" s="417"/>
    </row>
    <row r="84" spans="1:19" ht="14.4" customHeight="1" x14ac:dyDescent="0.3">
      <c r="A84" s="412" t="s">
        <v>456</v>
      </c>
      <c r="B84" s="413" t="s">
        <v>508</v>
      </c>
      <c r="C84" s="413" t="s">
        <v>260</v>
      </c>
      <c r="D84" s="413" t="s">
        <v>445</v>
      </c>
      <c r="E84" s="413" t="s">
        <v>479</v>
      </c>
      <c r="F84" s="413" t="s">
        <v>511</v>
      </c>
      <c r="G84" s="413" t="s">
        <v>512</v>
      </c>
      <c r="H84" s="416">
        <v>6</v>
      </c>
      <c r="I84" s="416">
        <v>1410</v>
      </c>
      <c r="J84" s="413"/>
      <c r="K84" s="413">
        <v>235</v>
      </c>
      <c r="L84" s="416"/>
      <c r="M84" s="416"/>
      <c r="N84" s="413"/>
      <c r="O84" s="413"/>
      <c r="P84" s="416"/>
      <c r="Q84" s="416"/>
      <c r="R84" s="468"/>
      <c r="S84" s="417"/>
    </row>
    <row r="85" spans="1:19" ht="14.4" customHeight="1" x14ac:dyDescent="0.3">
      <c r="A85" s="412" t="s">
        <v>456</v>
      </c>
      <c r="B85" s="413" t="s">
        <v>508</v>
      </c>
      <c r="C85" s="413" t="s">
        <v>260</v>
      </c>
      <c r="D85" s="413" t="s">
        <v>445</v>
      </c>
      <c r="E85" s="413" t="s">
        <v>479</v>
      </c>
      <c r="F85" s="413" t="s">
        <v>500</v>
      </c>
      <c r="G85" s="413" t="s">
        <v>501</v>
      </c>
      <c r="H85" s="416">
        <v>328</v>
      </c>
      <c r="I85" s="416">
        <v>85936</v>
      </c>
      <c r="J85" s="413"/>
      <c r="K85" s="413">
        <v>262</v>
      </c>
      <c r="L85" s="416"/>
      <c r="M85" s="416"/>
      <c r="N85" s="413"/>
      <c r="O85" s="413"/>
      <c r="P85" s="416"/>
      <c r="Q85" s="416"/>
      <c r="R85" s="468"/>
      <c r="S85" s="417"/>
    </row>
    <row r="86" spans="1:19" ht="14.4" customHeight="1" x14ac:dyDescent="0.3">
      <c r="A86" s="412" t="s">
        <v>456</v>
      </c>
      <c r="B86" s="413" t="s">
        <v>508</v>
      </c>
      <c r="C86" s="413" t="s">
        <v>260</v>
      </c>
      <c r="D86" s="413" t="s">
        <v>445</v>
      </c>
      <c r="E86" s="413" t="s">
        <v>479</v>
      </c>
      <c r="F86" s="413" t="s">
        <v>502</v>
      </c>
      <c r="G86" s="413" t="s">
        <v>503</v>
      </c>
      <c r="H86" s="416">
        <v>24</v>
      </c>
      <c r="I86" s="416">
        <v>86064</v>
      </c>
      <c r="J86" s="413"/>
      <c r="K86" s="413">
        <v>3586</v>
      </c>
      <c r="L86" s="416"/>
      <c r="M86" s="416"/>
      <c r="N86" s="413"/>
      <c r="O86" s="413"/>
      <c r="P86" s="416"/>
      <c r="Q86" s="416"/>
      <c r="R86" s="468"/>
      <c r="S86" s="417"/>
    </row>
    <row r="87" spans="1:19" ht="14.4" customHeight="1" x14ac:dyDescent="0.3">
      <c r="A87" s="412" t="s">
        <v>456</v>
      </c>
      <c r="B87" s="413" t="s">
        <v>508</v>
      </c>
      <c r="C87" s="413" t="s">
        <v>260</v>
      </c>
      <c r="D87" s="413" t="s">
        <v>452</v>
      </c>
      <c r="E87" s="413" t="s">
        <v>479</v>
      </c>
      <c r="F87" s="413" t="s">
        <v>511</v>
      </c>
      <c r="G87" s="413" t="s">
        <v>512</v>
      </c>
      <c r="H87" s="416">
        <v>23</v>
      </c>
      <c r="I87" s="416">
        <v>5405</v>
      </c>
      <c r="J87" s="413"/>
      <c r="K87" s="413">
        <v>235</v>
      </c>
      <c r="L87" s="416"/>
      <c r="M87" s="416"/>
      <c r="N87" s="413"/>
      <c r="O87" s="413"/>
      <c r="P87" s="416"/>
      <c r="Q87" s="416"/>
      <c r="R87" s="468"/>
      <c r="S87" s="417"/>
    </row>
    <row r="88" spans="1:19" ht="14.4" customHeight="1" x14ac:dyDescent="0.3">
      <c r="A88" s="412" t="s">
        <v>456</v>
      </c>
      <c r="B88" s="413" t="s">
        <v>508</v>
      </c>
      <c r="C88" s="413" t="s">
        <v>260</v>
      </c>
      <c r="D88" s="413" t="s">
        <v>452</v>
      </c>
      <c r="E88" s="413" t="s">
        <v>479</v>
      </c>
      <c r="F88" s="413" t="s">
        <v>500</v>
      </c>
      <c r="G88" s="413" t="s">
        <v>501</v>
      </c>
      <c r="H88" s="416">
        <v>354</v>
      </c>
      <c r="I88" s="416">
        <v>92748</v>
      </c>
      <c r="J88" s="413"/>
      <c r="K88" s="413">
        <v>262</v>
      </c>
      <c r="L88" s="416"/>
      <c r="M88" s="416"/>
      <c r="N88" s="413"/>
      <c r="O88" s="413"/>
      <c r="P88" s="416"/>
      <c r="Q88" s="416"/>
      <c r="R88" s="468"/>
      <c r="S88" s="417"/>
    </row>
    <row r="89" spans="1:19" ht="14.4" customHeight="1" thickBot="1" x14ac:dyDescent="0.35">
      <c r="A89" s="418" t="s">
        <v>456</v>
      </c>
      <c r="B89" s="419" t="s">
        <v>508</v>
      </c>
      <c r="C89" s="419" t="s">
        <v>260</v>
      </c>
      <c r="D89" s="419" t="s">
        <v>452</v>
      </c>
      <c r="E89" s="419" t="s">
        <v>479</v>
      </c>
      <c r="F89" s="419" t="s">
        <v>502</v>
      </c>
      <c r="G89" s="419" t="s">
        <v>503</v>
      </c>
      <c r="H89" s="422">
        <v>38</v>
      </c>
      <c r="I89" s="422">
        <v>136268</v>
      </c>
      <c r="J89" s="419"/>
      <c r="K89" s="419">
        <v>3586</v>
      </c>
      <c r="L89" s="422"/>
      <c r="M89" s="422"/>
      <c r="N89" s="419"/>
      <c r="O89" s="419"/>
      <c r="P89" s="422"/>
      <c r="Q89" s="422"/>
      <c r="R89" s="469"/>
      <c r="S89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18832.66</v>
      </c>
      <c r="C3" s="189">
        <f t="shared" ref="C3:R3" si="0">SUBTOTAL(9,C6:C1048576)</f>
        <v>10.503591941605716</v>
      </c>
      <c r="D3" s="189">
        <f t="shared" si="0"/>
        <v>9949</v>
      </c>
      <c r="E3" s="189">
        <f t="shared" si="0"/>
        <v>7</v>
      </c>
      <c r="F3" s="189">
        <f t="shared" si="0"/>
        <v>5197.66</v>
      </c>
      <c r="G3" s="192">
        <f>IF(D3&lt;&gt;0,F3/D3,"")</f>
        <v>0.52243039501457433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2016</v>
      </c>
      <c r="E5" s="426"/>
      <c r="F5" s="426">
        <v>2017</v>
      </c>
      <c r="G5" s="471" t="s">
        <v>2</v>
      </c>
      <c r="H5" s="425">
        <v>2015</v>
      </c>
      <c r="I5" s="426"/>
      <c r="J5" s="426">
        <v>2016</v>
      </c>
      <c r="K5" s="426"/>
      <c r="L5" s="426">
        <v>2017</v>
      </c>
      <c r="M5" s="471" t="s">
        <v>2</v>
      </c>
      <c r="N5" s="425">
        <v>2015</v>
      </c>
      <c r="O5" s="426"/>
      <c r="P5" s="426">
        <v>2016</v>
      </c>
      <c r="Q5" s="426"/>
      <c r="R5" s="426">
        <v>2017</v>
      </c>
      <c r="S5" s="471" t="s">
        <v>2</v>
      </c>
    </row>
    <row r="6" spans="1:19" ht="14.4" customHeight="1" x14ac:dyDescent="0.3">
      <c r="A6" s="454" t="s">
        <v>519</v>
      </c>
      <c r="B6" s="448"/>
      <c r="C6" s="407"/>
      <c r="D6" s="448"/>
      <c r="E6" s="407"/>
      <c r="F6" s="448">
        <v>37</v>
      </c>
      <c r="G6" s="467"/>
      <c r="H6" s="448"/>
      <c r="I6" s="407"/>
      <c r="J6" s="448"/>
      <c r="K6" s="407"/>
      <c r="L6" s="448"/>
      <c r="M6" s="467"/>
      <c r="N6" s="448"/>
      <c r="O6" s="407"/>
      <c r="P6" s="448"/>
      <c r="Q6" s="407"/>
      <c r="R6" s="448"/>
      <c r="S6" s="472"/>
    </row>
    <row r="7" spans="1:19" ht="14.4" customHeight="1" x14ac:dyDescent="0.3">
      <c r="A7" s="455" t="s">
        <v>520</v>
      </c>
      <c r="B7" s="450">
        <v>9839.33</v>
      </c>
      <c r="C7" s="413">
        <v>2.4451615308151093</v>
      </c>
      <c r="D7" s="450">
        <v>4024</v>
      </c>
      <c r="E7" s="413">
        <v>1</v>
      </c>
      <c r="F7" s="450">
        <v>2329.66</v>
      </c>
      <c r="G7" s="468">
        <v>0.57894135188866791</v>
      </c>
      <c r="H7" s="450"/>
      <c r="I7" s="413"/>
      <c r="J7" s="450"/>
      <c r="K7" s="413"/>
      <c r="L7" s="450"/>
      <c r="M7" s="468"/>
      <c r="N7" s="450"/>
      <c r="O7" s="413"/>
      <c r="P7" s="450"/>
      <c r="Q7" s="413"/>
      <c r="R7" s="450"/>
      <c r="S7" s="473"/>
    </row>
    <row r="8" spans="1:19" ht="14.4" customHeight="1" x14ac:dyDescent="0.3">
      <c r="A8" s="455" t="s">
        <v>521</v>
      </c>
      <c r="B8" s="450">
        <v>1346</v>
      </c>
      <c r="C8" s="413">
        <v>0.78438228438228441</v>
      </c>
      <c r="D8" s="450">
        <v>1716</v>
      </c>
      <c r="E8" s="413">
        <v>1</v>
      </c>
      <c r="F8" s="450">
        <v>111</v>
      </c>
      <c r="G8" s="468">
        <v>6.4685314685314688E-2</v>
      </c>
      <c r="H8" s="450"/>
      <c r="I8" s="413"/>
      <c r="J8" s="450"/>
      <c r="K8" s="413"/>
      <c r="L8" s="450"/>
      <c r="M8" s="468"/>
      <c r="N8" s="450"/>
      <c r="O8" s="413"/>
      <c r="P8" s="450"/>
      <c r="Q8" s="413"/>
      <c r="R8" s="450"/>
      <c r="S8" s="473"/>
    </row>
    <row r="9" spans="1:19" ht="14.4" customHeight="1" x14ac:dyDescent="0.3">
      <c r="A9" s="455" t="s">
        <v>522</v>
      </c>
      <c r="B9" s="450">
        <v>2820</v>
      </c>
      <c r="C9" s="413">
        <v>3.6246786632390746</v>
      </c>
      <c r="D9" s="450">
        <v>778</v>
      </c>
      <c r="E9" s="413">
        <v>1</v>
      </c>
      <c r="F9" s="450">
        <v>581</v>
      </c>
      <c r="G9" s="468">
        <v>0.7467866323907455</v>
      </c>
      <c r="H9" s="450"/>
      <c r="I9" s="413"/>
      <c r="J9" s="450"/>
      <c r="K9" s="413"/>
      <c r="L9" s="450"/>
      <c r="M9" s="468"/>
      <c r="N9" s="450"/>
      <c r="O9" s="413"/>
      <c r="P9" s="450"/>
      <c r="Q9" s="413"/>
      <c r="R9" s="450"/>
      <c r="S9" s="473"/>
    </row>
    <row r="10" spans="1:19" ht="14.4" customHeight="1" x14ac:dyDescent="0.3">
      <c r="A10" s="455" t="s">
        <v>523</v>
      </c>
      <c r="B10" s="450">
        <v>235</v>
      </c>
      <c r="C10" s="413"/>
      <c r="D10" s="450"/>
      <c r="E10" s="413"/>
      <c r="F10" s="450"/>
      <c r="G10" s="468"/>
      <c r="H10" s="450"/>
      <c r="I10" s="413"/>
      <c r="J10" s="450"/>
      <c r="K10" s="413"/>
      <c r="L10" s="450"/>
      <c r="M10" s="468"/>
      <c r="N10" s="450"/>
      <c r="O10" s="413"/>
      <c r="P10" s="450"/>
      <c r="Q10" s="413"/>
      <c r="R10" s="450"/>
      <c r="S10" s="473"/>
    </row>
    <row r="11" spans="1:19" ht="14.4" customHeight="1" x14ac:dyDescent="0.3">
      <c r="A11" s="455" t="s">
        <v>524</v>
      </c>
      <c r="B11" s="450">
        <v>35</v>
      </c>
      <c r="C11" s="413"/>
      <c r="D11" s="450"/>
      <c r="E11" s="413"/>
      <c r="F11" s="450"/>
      <c r="G11" s="468"/>
      <c r="H11" s="450"/>
      <c r="I11" s="413"/>
      <c r="J11" s="450"/>
      <c r="K11" s="413"/>
      <c r="L11" s="450"/>
      <c r="M11" s="468"/>
      <c r="N11" s="450"/>
      <c r="O11" s="413"/>
      <c r="P11" s="450"/>
      <c r="Q11" s="413"/>
      <c r="R11" s="450"/>
      <c r="S11" s="473"/>
    </row>
    <row r="12" spans="1:19" ht="14.4" customHeight="1" x14ac:dyDescent="0.3">
      <c r="A12" s="455" t="s">
        <v>525</v>
      </c>
      <c r="B12" s="450">
        <v>921.33</v>
      </c>
      <c r="C12" s="413">
        <v>1.9644562899786782</v>
      </c>
      <c r="D12" s="450">
        <v>469</v>
      </c>
      <c r="E12" s="413">
        <v>1</v>
      </c>
      <c r="F12" s="450"/>
      <c r="G12" s="468"/>
      <c r="H12" s="450"/>
      <c r="I12" s="413"/>
      <c r="J12" s="450"/>
      <c r="K12" s="413"/>
      <c r="L12" s="450"/>
      <c r="M12" s="468"/>
      <c r="N12" s="450"/>
      <c r="O12" s="413"/>
      <c r="P12" s="450"/>
      <c r="Q12" s="413"/>
      <c r="R12" s="450"/>
      <c r="S12" s="473"/>
    </row>
    <row r="13" spans="1:19" ht="14.4" customHeight="1" x14ac:dyDescent="0.3">
      <c r="A13" s="455" t="s">
        <v>526</v>
      </c>
      <c r="B13" s="450">
        <v>1181</v>
      </c>
      <c r="C13" s="413">
        <v>0.60564102564102562</v>
      </c>
      <c r="D13" s="450">
        <v>1950</v>
      </c>
      <c r="E13" s="413">
        <v>1</v>
      </c>
      <c r="F13" s="450">
        <v>1595</v>
      </c>
      <c r="G13" s="468">
        <v>0.81794871794871793</v>
      </c>
      <c r="H13" s="450"/>
      <c r="I13" s="413"/>
      <c r="J13" s="450"/>
      <c r="K13" s="413"/>
      <c r="L13" s="450"/>
      <c r="M13" s="468"/>
      <c r="N13" s="450"/>
      <c r="O13" s="413"/>
      <c r="P13" s="450"/>
      <c r="Q13" s="413"/>
      <c r="R13" s="450"/>
      <c r="S13" s="473"/>
    </row>
    <row r="14" spans="1:19" ht="14.4" customHeight="1" x14ac:dyDescent="0.3">
      <c r="A14" s="455" t="s">
        <v>527</v>
      </c>
      <c r="B14" s="450">
        <v>505</v>
      </c>
      <c r="C14" s="413">
        <v>0.93001841620626147</v>
      </c>
      <c r="D14" s="450">
        <v>543</v>
      </c>
      <c r="E14" s="413">
        <v>1</v>
      </c>
      <c r="F14" s="450">
        <v>37</v>
      </c>
      <c r="G14" s="468">
        <v>6.8139963167587483E-2</v>
      </c>
      <c r="H14" s="450"/>
      <c r="I14" s="413"/>
      <c r="J14" s="450"/>
      <c r="K14" s="413"/>
      <c r="L14" s="450"/>
      <c r="M14" s="468"/>
      <c r="N14" s="450"/>
      <c r="O14" s="413"/>
      <c r="P14" s="450"/>
      <c r="Q14" s="413"/>
      <c r="R14" s="450"/>
      <c r="S14" s="473"/>
    </row>
    <row r="15" spans="1:19" ht="14.4" customHeight="1" x14ac:dyDescent="0.3">
      <c r="A15" s="455" t="s">
        <v>528</v>
      </c>
      <c r="B15" s="450">
        <v>70</v>
      </c>
      <c r="C15" s="413">
        <v>0.14925373134328357</v>
      </c>
      <c r="D15" s="450">
        <v>469</v>
      </c>
      <c r="E15" s="413">
        <v>1</v>
      </c>
      <c r="F15" s="450">
        <v>507</v>
      </c>
      <c r="G15" s="468">
        <v>1.0810234541577826</v>
      </c>
      <c r="H15" s="450"/>
      <c r="I15" s="413"/>
      <c r="J15" s="450"/>
      <c r="K15" s="413"/>
      <c r="L15" s="450"/>
      <c r="M15" s="468"/>
      <c r="N15" s="450"/>
      <c r="O15" s="413"/>
      <c r="P15" s="450"/>
      <c r="Q15" s="413"/>
      <c r="R15" s="450"/>
      <c r="S15" s="473"/>
    </row>
    <row r="16" spans="1:19" ht="14.4" customHeight="1" x14ac:dyDescent="0.3">
      <c r="A16" s="455" t="s">
        <v>529</v>
      </c>
      <c r="B16" s="450">
        <v>1645</v>
      </c>
      <c r="C16" s="413"/>
      <c r="D16" s="450"/>
      <c r="E16" s="413"/>
      <c r="F16" s="450"/>
      <c r="G16" s="468"/>
      <c r="H16" s="450"/>
      <c r="I16" s="413"/>
      <c r="J16" s="450"/>
      <c r="K16" s="413"/>
      <c r="L16" s="450"/>
      <c r="M16" s="468"/>
      <c r="N16" s="450"/>
      <c r="O16" s="413"/>
      <c r="P16" s="450"/>
      <c r="Q16" s="413"/>
      <c r="R16" s="450"/>
      <c r="S16" s="473"/>
    </row>
    <row r="17" spans="1:19" ht="14.4" customHeight="1" thickBot="1" x14ac:dyDescent="0.35">
      <c r="A17" s="456" t="s">
        <v>530</v>
      </c>
      <c r="B17" s="452">
        <v>235</v>
      </c>
      <c r="C17" s="419"/>
      <c r="D17" s="452"/>
      <c r="E17" s="419"/>
      <c r="F17" s="452"/>
      <c r="G17" s="469"/>
      <c r="H17" s="452"/>
      <c r="I17" s="419"/>
      <c r="J17" s="452"/>
      <c r="K17" s="419"/>
      <c r="L17" s="452"/>
      <c r="M17" s="469"/>
      <c r="N17" s="452"/>
      <c r="O17" s="419"/>
      <c r="P17" s="452"/>
      <c r="Q17" s="419"/>
      <c r="R17" s="452"/>
      <c r="S17" s="47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543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74</v>
      </c>
      <c r="G3" s="78">
        <f t="shared" si="0"/>
        <v>18832.66</v>
      </c>
      <c r="H3" s="78"/>
      <c r="I3" s="78"/>
      <c r="J3" s="78">
        <f t="shared" si="0"/>
        <v>31</v>
      </c>
      <c r="K3" s="78">
        <f t="shared" si="0"/>
        <v>9949</v>
      </c>
      <c r="L3" s="78"/>
      <c r="M3" s="78"/>
      <c r="N3" s="78">
        <f t="shared" si="0"/>
        <v>30</v>
      </c>
      <c r="O3" s="78">
        <f t="shared" si="0"/>
        <v>5197.66</v>
      </c>
      <c r="P3" s="59">
        <f>IF(K3=0,0,O3/K3)</f>
        <v>0.52243039501457433</v>
      </c>
      <c r="Q3" s="79">
        <f>IF(N3=0,0,O3/N3)</f>
        <v>173.25533333333334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2016</v>
      </c>
      <c r="K4" s="365"/>
      <c r="L4" s="80"/>
      <c r="M4" s="80"/>
      <c r="N4" s="364">
        <v>2017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9"/>
      <c r="B5" s="457"/>
      <c r="C5" s="459"/>
      <c r="D5" s="475"/>
      <c r="E5" s="461"/>
      <c r="F5" s="476" t="s">
        <v>53</v>
      </c>
      <c r="G5" s="477" t="s">
        <v>10</v>
      </c>
      <c r="H5" s="478"/>
      <c r="I5" s="478"/>
      <c r="J5" s="476" t="s">
        <v>53</v>
      </c>
      <c r="K5" s="477" t="s">
        <v>10</v>
      </c>
      <c r="L5" s="478"/>
      <c r="M5" s="478"/>
      <c r="N5" s="476" t="s">
        <v>53</v>
      </c>
      <c r="O5" s="477" t="s">
        <v>10</v>
      </c>
      <c r="P5" s="479"/>
      <c r="Q5" s="466"/>
    </row>
    <row r="6" spans="1:17" ht="14.4" customHeight="1" x14ac:dyDescent="0.3">
      <c r="A6" s="406" t="s">
        <v>531</v>
      </c>
      <c r="B6" s="407" t="s">
        <v>457</v>
      </c>
      <c r="C6" s="407" t="s">
        <v>479</v>
      </c>
      <c r="D6" s="407" t="s">
        <v>482</v>
      </c>
      <c r="E6" s="407" t="s">
        <v>483</v>
      </c>
      <c r="F6" s="410"/>
      <c r="G6" s="410"/>
      <c r="H6" s="410"/>
      <c r="I6" s="410"/>
      <c r="J6" s="410"/>
      <c r="K6" s="410"/>
      <c r="L6" s="410"/>
      <c r="M6" s="410"/>
      <c r="N6" s="410">
        <v>1</v>
      </c>
      <c r="O6" s="410">
        <v>37</v>
      </c>
      <c r="P6" s="467"/>
      <c r="Q6" s="411">
        <v>37</v>
      </c>
    </row>
    <row r="7" spans="1:17" ht="14.4" customHeight="1" x14ac:dyDescent="0.3">
      <c r="A7" s="412" t="s">
        <v>532</v>
      </c>
      <c r="B7" s="413" t="s">
        <v>457</v>
      </c>
      <c r="C7" s="413" t="s">
        <v>479</v>
      </c>
      <c r="D7" s="413" t="s">
        <v>482</v>
      </c>
      <c r="E7" s="413" t="s">
        <v>483</v>
      </c>
      <c r="F7" s="416">
        <v>2</v>
      </c>
      <c r="G7" s="416">
        <v>70</v>
      </c>
      <c r="H7" s="416">
        <v>1.8918918918918919</v>
      </c>
      <c r="I7" s="416">
        <v>35</v>
      </c>
      <c r="J7" s="416">
        <v>1</v>
      </c>
      <c r="K7" s="416">
        <v>37</v>
      </c>
      <c r="L7" s="416">
        <v>1</v>
      </c>
      <c r="M7" s="416">
        <v>37</v>
      </c>
      <c r="N7" s="416">
        <v>4</v>
      </c>
      <c r="O7" s="416">
        <v>148</v>
      </c>
      <c r="P7" s="468">
        <v>4</v>
      </c>
      <c r="Q7" s="417">
        <v>37</v>
      </c>
    </row>
    <row r="8" spans="1:17" ht="14.4" customHeight="1" x14ac:dyDescent="0.3">
      <c r="A8" s="412" t="s">
        <v>532</v>
      </c>
      <c r="B8" s="413" t="s">
        <v>457</v>
      </c>
      <c r="C8" s="413" t="s">
        <v>479</v>
      </c>
      <c r="D8" s="413" t="s">
        <v>484</v>
      </c>
      <c r="E8" s="413" t="s">
        <v>485</v>
      </c>
      <c r="F8" s="416">
        <v>22</v>
      </c>
      <c r="G8" s="416">
        <v>9636</v>
      </c>
      <c r="H8" s="416">
        <v>2.568230277185501</v>
      </c>
      <c r="I8" s="416">
        <v>438</v>
      </c>
      <c r="J8" s="416">
        <v>8</v>
      </c>
      <c r="K8" s="416">
        <v>3752</v>
      </c>
      <c r="L8" s="416">
        <v>1</v>
      </c>
      <c r="M8" s="416">
        <v>469</v>
      </c>
      <c r="N8" s="416">
        <v>4</v>
      </c>
      <c r="O8" s="416">
        <v>1880</v>
      </c>
      <c r="P8" s="468">
        <v>0.50106609808102343</v>
      </c>
      <c r="Q8" s="417">
        <v>470</v>
      </c>
    </row>
    <row r="9" spans="1:17" ht="14.4" customHeight="1" x14ac:dyDescent="0.3">
      <c r="A9" s="412" t="s">
        <v>532</v>
      </c>
      <c r="B9" s="413" t="s">
        <v>457</v>
      </c>
      <c r="C9" s="413" t="s">
        <v>479</v>
      </c>
      <c r="D9" s="413" t="s">
        <v>486</v>
      </c>
      <c r="E9" s="413" t="s">
        <v>487</v>
      </c>
      <c r="F9" s="416">
        <v>7</v>
      </c>
      <c r="G9" s="416">
        <v>133.32999999999998</v>
      </c>
      <c r="H9" s="416"/>
      <c r="I9" s="416">
        <v>19.047142857142855</v>
      </c>
      <c r="J9" s="416"/>
      <c r="K9" s="416"/>
      <c r="L9" s="416"/>
      <c r="M9" s="416"/>
      <c r="N9" s="416">
        <v>2</v>
      </c>
      <c r="O9" s="416">
        <v>66.66</v>
      </c>
      <c r="P9" s="468"/>
      <c r="Q9" s="417">
        <v>33.33</v>
      </c>
    </row>
    <row r="10" spans="1:17" ht="14.4" customHeight="1" x14ac:dyDescent="0.3">
      <c r="A10" s="412" t="s">
        <v>532</v>
      </c>
      <c r="B10" s="413" t="s">
        <v>457</v>
      </c>
      <c r="C10" s="413" t="s">
        <v>479</v>
      </c>
      <c r="D10" s="413" t="s">
        <v>494</v>
      </c>
      <c r="E10" s="413" t="s">
        <v>495</v>
      </c>
      <c r="F10" s="416"/>
      <c r="G10" s="416"/>
      <c r="H10" s="416"/>
      <c r="I10" s="416"/>
      <c r="J10" s="416">
        <v>1</v>
      </c>
      <c r="K10" s="416">
        <v>235</v>
      </c>
      <c r="L10" s="416">
        <v>1</v>
      </c>
      <c r="M10" s="416">
        <v>235</v>
      </c>
      <c r="N10" s="416">
        <v>1</v>
      </c>
      <c r="O10" s="416">
        <v>235</v>
      </c>
      <c r="P10" s="468">
        <v>1</v>
      </c>
      <c r="Q10" s="417">
        <v>235</v>
      </c>
    </row>
    <row r="11" spans="1:17" ht="14.4" customHeight="1" x14ac:dyDescent="0.3">
      <c r="A11" s="412" t="s">
        <v>533</v>
      </c>
      <c r="B11" s="413" t="s">
        <v>457</v>
      </c>
      <c r="C11" s="413" t="s">
        <v>479</v>
      </c>
      <c r="D11" s="413" t="s">
        <v>482</v>
      </c>
      <c r="E11" s="413" t="s">
        <v>483</v>
      </c>
      <c r="F11" s="416"/>
      <c r="G11" s="416"/>
      <c r="H11" s="416"/>
      <c r="I11" s="416"/>
      <c r="J11" s="416">
        <v>2</v>
      </c>
      <c r="K11" s="416">
        <v>74</v>
      </c>
      <c r="L11" s="416">
        <v>1</v>
      </c>
      <c r="M11" s="416">
        <v>37</v>
      </c>
      <c r="N11" s="416">
        <v>3</v>
      </c>
      <c r="O11" s="416">
        <v>111</v>
      </c>
      <c r="P11" s="468">
        <v>1.5</v>
      </c>
      <c r="Q11" s="417">
        <v>37</v>
      </c>
    </row>
    <row r="12" spans="1:17" ht="14.4" customHeight="1" x14ac:dyDescent="0.3">
      <c r="A12" s="412" t="s">
        <v>533</v>
      </c>
      <c r="B12" s="413" t="s">
        <v>457</v>
      </c>
      <c r="C12" s="413" t="s">
        <v>479</v>
      </c>
      <c r="D12" s="413" t="s">
        <v>484</v>
      </c>
      <c r="E12" s="413" t="s">
        <v>485</v>
      </c>
      <c r="F12" s="416">
        <v>2</v>
      </c>
      <c r="G12" s="416">
        <v>876</v>
      </c>
      <c r="H12" s="416">
        <v>0.62260127931769726</v>
      </c>
      <c r="I12" s="416">
        <v>438</v>
      </c>
      <c r="J12" s="416">
        <v>3</v>
      </c>
      <c r="K12" s="416">
        <v>1407</v>
      </c>
      <c r="L12" s="416">
        <v>1</v>
      </c>
      <c r="M12" s="416">
        <v>469</v>
      </c>
      <c r="N12" s="416"/>
      <c r="O12" s="416"/>
      <c r="P12" s="468"/>
      <c r="Q12" s="417"/>
    </row>
    <row r="13" spans="1:17" ht="14.4" customHeight="1" x14ac:dyDescent="0.3">
      <c r="A13" s="412" t="s">
        <v>533</v>
      </c>
      <c r="B13" s="413" t="s">
        <v>457</v>
      </c>
      <c r="C13" s="413" t="s">
        <v>479</v>
      </c>
      <c r="D13" s="413" t="s">
        <v>494</v>
      </c>
      <c r="E13" s="413" t="s">
        <v>495</v>
      </c>
      <c r="F13" s="416"/>
      <c r="G13" s="416"/>
      <c r="H13" s="416"/>
      <c r="I13" s="416"/>
      <c r="J13" s="416">
        <v>1</v>
      </c>
      <c r="K13" s="416">
        <v>235</v>
      </c>
      <c r="L13" s="416">
        <v>1</v>
      </c>
      <c r="M13" s="416">
        <v>235</v>
      </c>
      <c r="N13" s="416"/>
      <c r="O13" s="416"/>
      <c r="P13" s="468"/>
      <c r="Q13" s="417"/>
    </row>
    <row r="14" spans="1:17" ht="14.4" customHeight="1" x14ac:dyDescent="0.3">
      <c r="A14" s="412" t="s">
        <v>533</v>
      </c>
      <c r="B14" s="413" t="s">
        <v>508</v>
      </c>
      <c r="C14" s="413" t="s">
        <v>479</v>
      </c>
      <c r="D14" s="413" t="s">
        <v>511</v>
      </c>
      <c r="E14" s="413" t="s">
        <v>512</v>
      </c>
      <c r="F14" s="416">
        <v>2</v>
      </c>
      <c r="G14" s="416">
        <v>470</v>
      </c>
      <c r="H14" s="416"/>
      <c r="I14" s="416">
        <v>235</v>
      </c>
      <c r="J14" s="416"/>
      <c r="K14" s="416"/>
      <c r="L14" s="416"/>
      <c r="M14" s="416"/>
      <c r="N14" s="416"/>
      <c r="O14" s="416"/>
      <c r="P14" s="468"/>
      <c r="Q14" s="417"/>
    </row>
    <row r="15" spans="1:17" ht="14.4" customHeight="1" x14ac:dyDescent="0.3">
      <c r="A15" s="412" t="s">
        <v>534</v>
      </c>
      <c r="B15" s="413" t="s">
        <v>457</v>
      </c>
      <c r="C15" s="413" t="s">
        <v>479</v>
      </c>
      <c r="D15" s="413" t="s">
        <v>482</v>
      </c>
      <c r="E15" s="413" t="s">
        <v>483</v>
      </c>
      <c r="F15" s="416"/>
      <c r="G15" s="416"/>
      <c r="H15" s="416"/>
      <c r="I15" s="416"/>
      <c r="J15" s="416">
        <v>2</v>
      </c>
      <c r="K15" s="416">
        <v>74</v>
      </c>
      <c r="L15" s="416">
        <v>1</v>
      </c>
      <c r="M15" s="416">
        <v>37</v>
      </c>
      <c r="N15" s="416">
        <v>3</v>
      </c>
      <c r="O15" s="416">
        <v>111</v>
      </c>
      <c r="P15" s="468">
        <v>1.5</v>
      </c>
      <c r="Q15" s="417">
        <v>37</v>
      </c>
    </row>
    <row r="16" spans="1:17" ht="14.4" customHeight="1" x14ac:dyDescent="0.3">
      <c r="A16" s="412" t="s">
        <v>534</v>
      </c>
      <c r="B16" s="413" t="s">
        <v>457</v>
      </c>
      <c r="C16" s="413" t="s">
        <v>479</v>
      </c>
      <c r="D16" s="413" t="s">
        <v>484</v>
      </c>
      <c r="E16" s="413" t="s">
        <v>485</v>
      </c>
      <c r="F16" s="416"/>
      <c r="G16" s="416"/>
      <c r="H16" s="416"/>
      <c r="I16" s="416"/>
      <c r="J16" s="416">
        <v>1</v>
      </c>
      <c r="K16" s="416">
        <v>469</v>
      </c>
      <c r="L16" s="416">
        <v>1</v>
      </c>
      <c r="M16" s="416">
        <v>469</v>
      </c>
      <c r="N16" s="416">
        <v>1</v>
      </c>
      <c r="O16" s="416">
        <v>470</v>
      </c>
      <c r="P16" s="468">
        <v>1.0021321961620469</v>
      </c>
      <c r="Q16" s="417">
        <v>470</v>
      </c>
    </row>
    <row r="17" spans="1:17" ht="14.4" customHeight="1" x14ac:dyDescent="0.3">
      <c r="A17" s="412" t="s">
        <v>534</v>
      </c>
      <c r="B17" s="413" t="s">
        <v>457</v>
      </c>
      <c r="C17" s="413" t="s">
        <v>479</v>
      </c>
      <c r="D17" s="413" t="s">
        <v>494</v>
      </c>
      <c r="E17" s="413" t="s">
        <v>495</v>
      </c>
      <c r="F17" s="416"/>
      <c r="G17" s="416"/>
      <c r="H17" s="416"/>
      <c r="I17" s="416"/>
      <c r="J17" s="416">
        <v>1</v>
      </c>
      <c r="K17" s="416">
        <v>235</v>
      </c>
      <c r="L17" s="416">
        <v>1</v>
      </c>
      <c r="M17" s="416">
        <v>235</v>
      </c>
      <c r="N17" s="416"/>
      <c r="O17" s="416"/>
      <c r="P17" s="468"/>
      <c r="Q17" s="417"/>
    </row>
    <row r="18" spans="1:17" ht="14.4" customHeight="1" x14ac:dyDescent="0.3">
      <c r="A18" s="412" t="s">
        <v>534</v>
      </c>
      <c r="B18" s="413" t="s">
        <v>505</v>
      </c>
      <c r="C18" s="413" t="s">
        <v>479</v>
      </c>
      <c r="D18" s="413" t="s">
        <v>506</v>
      </c>
      <c r="E18" s="413" t="s">
        <v>507</v>
      </c>
      <c r="F18" s="416">
        <v>6</v>
      </c>
      <c r="G18" s="416">
        <v>1410</v>
      </c>
      <c r="H18" s="416"/>
      <c r="I18" s="416">
        <v>235</v>
      </c>
      <c r="J18" s="416"/>
      <c r="K18" s="416"/>
      <c r="L18" s="416"/>
      <c r="M18" s="416"/>
      <c r="N18" s="416"/>
      <c r="O18" s="416"/>
      <c r="P18" s="468"/>
      <c r="Q18" s="417"/>
    </row>
    <row r="19" spans="1:17" ht="14.4" customHeight="1" x14ac:dyDescent="0.3">
      <c r="A19" s="412" t="s">
        <v>534</v>
      </c>
      <c r="B19" s="413" t="s">
        <v>505</v>
      </c>
      <c r="C19" s="413" t="s">
        <v>479</v>
      </c>
      <c r="D19" s="413" t="s">
        <v>486</v>
      </c>
      <c r="E19" s="413" t="s">
        <v>487</v>
      </c>
      <c r="F19" s="416">
        <v>2</v>
      </c>
      <c r="G19" s="416">
        <v>0</v>
      </c>
      <c r="H19" s="416"/>
      <c r="I19" s="416">
        <v>0</v>
      </c>
      <c r="J19" s="416"/>
      <c r="K19" s="416"/>
      <c r="L19" s="416"/>
      <c r="M19" s="416"/>
      <c r="N19" s="416"/>
      <c r="O19" s="416"/>
      <c r="P19" s="468"/>
      <c r="Q19" s="417"/>
    </row>
    <row r="20" spans="1:17" ht="14.4" customHeight="1" x14ac:dyDescent="0.3">
      <c r="A20" s="412" t="s">
        <v>534</v>
      </c>
      <c r="B20" s="413" t="s">
        <v>508</v>
      </c>
      <c r="C20" s="413" t="s">
        <v>479</v>
      </c>
      <c r="D20" s="413" t="s">
        <v>511</v>
      </c>
      <c r="E20" s="413" t="s">
        <v>512</v>
      </c>
      <c r="F20" s="416">
        <v>6</v>
      </c>
      <c r="G20" s="416">
        <v>1410</v>
      </c>
      <c r="H20" s="416"/>
      <c r="I20" s="416">
        <v>235</v>
      </c>
      <c r="J20" s="416"/>
      <c r="K20" s="416"/>
      <c r="L20" s="416"/>
      <c r="M20" s="416"/>
      <c r="N20" s="416"/>
      <c r="O20" s="416"/>
      <c r="P20" s="468"/>
      <c r="Q20" s="417"/>
    </row>
    <row r="21" spans="1:17" ht="14.4" customHeight="1" x14ac:dyDescent="0.3">
      <c r="A21" s="412" t="s">
        <v>535</v>
      </c>
      <c r="B21" s="413" t="s">
        <v>508</v>
      </c>
      <c r="C21" s="413" t="s">
        <v>479</v>
      </c>
      <c r="D21" s="413" t="s">
        <v>511</v>
      </c>
      <c r="E21" s="413" t="s">
        <v>512</v>
      </c>
      <c r="F21" s="416">
        <v>1</v>
      </c>
      <c r="G21" s="416">
        <v>235</v>
      </c>
      <c r="H21" s="416"/>
      <c r="I21" s="416">
        <v>235</v>
      </c>
      <c r="J21" s="416"/>
      <c r="K21" s="416"/>
      <c r="L21" s="416"/>
      <c r="M21" s="416"/>
      <c r="N21" s="416"/>
      <c r="O21" s="416"/>
      <c r="P21" s="468"/>
      <c r="Q21" s="417"/>
    </row>
    <row r="22" spans="1:17" ht="14.4" customHeight="1" x14ac:dyDescent="0.3">
      <c r="A22" s="412" t="s">
        <v>536</v>
      </c>
      <c r="B22" s="413" t="s">
        <v>457</v>
      </c>
      <c r="C22" s="413" t="s">
        <v>479</v>
      </c>
      <c r="D22" s="413" t="s">
        <v>482</v>
      </c>
      <c r="E22" s="413" t="s">
        <v>483</v>
      </c>
      <c r="F22" s="416">
        <v>1</v>
      </c>
      <c r="G22" s="416">
        <v>35</v>
      </c>
      <c r="H22" s="416"/>
      <c r="I22" s="416">
        <v>35</v>
      </c>
      <c r="J22" s="416"/>
      <c r="K22" s="416"/>
      <c r="L22" s="416"/>
      <c r="M22" s="416"/>
      <c r="N22" s="416"/>
      <c r="O22" s="416"/>
      <c r="P22" s="468"/>
      <c r="Q22" s="417"/>
    </row>
    <row r="23" spans="1:17" ht="14.4" customHeight="1" x14ac:dyDescent="0.3">
      <c r="A23" s="412" t="s">
        <v>537</v>
      </c>
      <c r="B23" s="413" t="s">
        <v>457</v>
      </c>
      <c r="C23" s="413" t="s">
        <v>479</v>
      </c>
      <c r="D23" s="413" t="s">
        <v>484</v>
      </c>
      <c r="E23" s="413" t="s">
        <v>485</v>
      </c>
      <c r="F23" s="416"/>
      <c r="G23" s="416"/>
      <c r="H23" s="416"/>
      <c r="I23" s="416"/>
      <c r="J23" s="416">
        <v>1</v>
      </c>
      <c r="K23" s="416">
        <v>469</v>
      </c>
      <c r="L23" s="416">
        <v>1</v>
      </c>
      <c r="M23" s="416">
        <v>469</v>
      </c>
      <c r="N23" s="416"/>
      <c r="O23" s="416"/>
      <c r="P23" s="468"/>
      <c r="Q23" s="417"/>
    </row>
    <row r="24" spans="1:17" ht="14.4" customHeight="1" x14ac:dyDescent="0.3">
      <c r="A24" s="412" t="s">
        <v>537</v>
      </c>
      <c r="B24" s="413" t="s">
        <v>457</v>
      </c>
      <c r="C24" s="413" t="s">
        <v>479</v>
      </c>
      <c r="D24" s="413" t="s">
        <v>486</v>
      </c>
      <c r="E24" s="413" t="s">
        <v>487</v>
      </c>
      <c r="F24" s="416">
        <v>1</v>
      </c>
      <c r="G24" s="416">
        <v>33.33</v>
      </c>
      <c r="H24" s="416"/>
      <c r="I24" s="416">
        <v>33.33</v>
      </c>
      <c r="J24" s="416"/>
      <c r="K24" s="416"/>
      <c r="L24" s="416"/>
      <c r="M24" s="416"/>
      <c r="N24" s="416"/>
      <c r="O24" s="416"/>
      <c r="P24" s="468"/>
      <c r="Q24" s="417"/>
    </row>
    <row r="25" spans="1:17" ht="14.4" customHeight="1" x14ac:dyDescent="0.3">
      <c r="A25" s="412" t="s">
        <v>537</v>
      </c>
      <c r="B25" s="413" t="s">
        <v>457</v>
      </c>
      <c r="C25" s="413" t="s">
        <v>479</v>
      </c>
      <c r="D25" s="413" t="s">
        <v>492</v>
      </c>
      <c r="E25" s="413" t="s">
        <v>493</v>
      </c>
      <c r="F25" s="416">
        <v>1</v>
      </c>
      <c r="G25" s="416">
        <v>653</v>
      </c>
      <c r="H25" s="416"/>
      <c r="I25" s="416">
        <v>653</v>
      </c>
      <c r="J25" s="416"/>
      <c r="K25" s="416"/>
      <c r="L25" s="416"/>
      <c r="M25" s="416"/>
      <c r="N25" s="416"/>
      <c r="O25" s="416"/>
      <c r="P25" s="468"/>
      <c r="Q25" s="417"/>
    </row>
    <row r="26" spans="1:17" ht="14.4" customHeight="1" x14ac:dyDescent="0.3">
      <c r="A26" s="412" t="s">
        <v>537</v>
      </c>
      <c r="B26" s="413" t="s">
        <v>508</v>
      </c>
      <c r="C26" s="413" t="s">
        <v>479</v>
      </c>
      <c r="D26" s="413" t="s">
        <v>511</v>
      </c>
      <c r="E26" s="413" t="s">
        <v>512</v>
      </c>
      <c r="F26" s="416">
        <v>1</v>
      </c>
      <c r="G26" s="416">
        <v>235</v>
      </c>
      <c r="H26" s="416"/>
      <c r="I26" s="416">
        <v>235</v>
      </c>
      <c r="J26" s="416"/>
      <c r="K26" s="416"/>
      <c r="L26" s="416"/>
      <c r="M26" s="416"/>
      <c r="N26" s="416"/>
      <c r="O26" s="416"/>
      <c r="P26" s="468"/>
      <c r="Q26" s="417"/>
    </row>
    <row r="27" spans="1:17" ht="14.4" customHeight="1" x14ac:dyDescent="0.3">
      <c r="A27" s="412" t="s">
        <v>538</v>
      </c>
      <c r="B27" s="413" t="s">
        <v>457</v>
      </c>
      <c r="C27" s="413" t="s">
        <v>479</v>
      </c>
      <c r="D27" s="413" t="s">
        <v>482</v>
      </c>
      <c r="E27" s="413" t="s">
        <v>483</v>
      </c>
      <c r="F27" s="416">
        <v>2</v>
      </c>
      <c r="G27" s="416">
        <v>70</v>
      </c>
      <c r="H27" s="416">
        <v>0.94594594594594594</v>
      </c>
      <c r="I27" s="416">
        <v>35</v>
      </c>
      <c r="J27" s="416">
        <v>2</v>
      </c>
      <c r="K27" s="416">
        <v>74</v>
      </c>
      <c r="L27" s="416">
        <v>1</v>
      </c>
      <c r="M27" s="416">
        <v>37</v>
      </c>
      <c r="N27" s="416">
        <v>5</v>
      </c>
      <c r="O27" s="416">
        <v>185</v>
      </c>
      <c r="P27" s="468">
        <v>2.5</v>
      </c>
      <c r="Q27" s="417">
        <v>37</v>
      </c>
    </row>
    <row r="28" spans="1:17" ht="14.4" customHeight="1" x14ac:dyDescent="0.3">
      <c r="A28" s="412" t="s">
        <v>538</v>
      </c>
      <c r="B28" s="413" t="s">
        <v>457</v>
      </c>
      <c r="C28" s="413" t="s">
        <v>479</v>
      </c>
      <c r="D28" s="413" t="s">
        <v>484</v>
      </c>
      <c r="E28" s="413" t="s">
        <v>485</v>
      </c>
      <c r="F28" s="416">
        <v>2</v>
      </c>
      <c r="G28" s="416">
        <v>876</v>
      </c>
      <c r="H28" s="416">
        <v>0.46695095948827292</v>
      </c>
      <c r="I28" s="416">
        <v>438</v>
      </c>
      <c r="J28" s="416">
        <v>4</v>
      </c>
      <c r="K28" s="416">
        <v>1876</v>
      </c>
      <c r="L28" s="416">
        <v>1</v>
      </c>
      <c r="M28" s="416">
        <v>469</v>
      </c>
      <c r="N28" s="416">
        <v>3</v>
      </c>
      <c r="O28" s="416">
        <v>1410</v>
      </c>
      <c r="P28" s="468">
        <v>0.75159914712153519</v>
      </c>
      <c r="Q28" s="417">
        <v>470</v>
      </c>
    </row>
    <row r="29" spans="1:17" ht="14.4" customHeight="1" x14ac:dyDescent="0.3">
      <c r="A29" s="412" t="s">
        <v>538</v>
      </c>
      <c r="B29" s="413" t="s">
        <v>508</v>
      </c>
      <c r="C29" s="413" t="s">
        <v>479</v>
      </c>
      <c r="D29" s="413" t="s">
        <v>511</v>
      </c>
      <c r="E29" s="413" t="s">
        <v>512</v>
      </c>
      <c r="F29" s="416">
        <v>1</v>
      </c>
      <c r="G29" s="416">
        <v>235</v>
      </c>
      <c r="H29" s="416"/>
      <c r="I29" s="416">
        <v>235</v>
      </c>
      <c r="J29" s="416"/>
      <c r="K29" s="416"/>
      <c r="L29" s="416"/>
      <c r="M29" s="416"/>
      <c r="N29" s="416"/>
      <c r="O29" s="416"/>
      <c r="P29" s="468"/>
      <c r="Q29" s="417"/>
    </row>
    <row r="30" spans="1:17" ht="14.4" customHeight="1" x14ac:dyDescent="0.3">
      <c r="A30" s="412" t="s">
        <v>539</v>
      </c>
      <c r="B30" s="413" t="s">
        <v>457</v>
      </c>
      <c r="C30" s="413" t="s">
        <v>479</v>
      </c>
      <c r="D30" s="413" t="s">
        <v>482</v>
      </c>
      <c r="E30" s="413" t="s">
        <v>483</v>
      </c>
      <c r="F30" s="416">
        <v>1</v>
      </c>
      <c r="G30" s="416">
        <v>35</v>
      </c>
      <c r="H30" s="416">
        <v>0.47297297297297297</v>
      </c>
      <c r="I30" s="416">
        <v>35</v>
      </c>
      <c r="J30" s="416">
        <v>2</v>
      </c>
      <c r="K30" s="416">
        <v>74</v>
      </c>
      <c r="L30" s="416">
        <v>1</v>
      </c>
      <c r="M30" s="416">
        <v>37</v>
      </c>
      <c r="N30" s="416">
        <v>1</v>
      </c>
      <c r="O30" s="416">
        <v>37</v>
      </c>
      <c r="P30" s="468">
        <v>0.5</v>
      </c>
      <c r="Q30" s="417">
        <v>37</v>
      </c>
    </row>
    <row r="31" spans="1:17" ht="14.4" customHeight="1" x14ac:dyDescent="0.3">
      <c r="A31" s="412" t="s">
        <v>539</v>
      </c>
      <c r="B31" s="413" t="s">
        <v>457</v>
      </c>
      <c r="C31" s="413" t="s">
        <v>479</v>
      </c>
      <c r="D31" s="413" t="s">
        <v>484</v>
      </c>
      <c r="E31" s="413" t="s">
        <v>485</v>
      </c>
      <c r="F31" s="416"/>
      <c r="G31" s="416"/>
      <c r="H31" s="416"/>
      <c r="I31" s="416"/>
      <c r="J31" s="416">
        <v>1</v>
      </c>
      <c r="K31" s="416">
        <v>469</v>
      </c>
      <c r="L31" s="416">
        <v>1</v>
      </c>
      <c r="M31" s="416">
        <v>469</v>
      </c>
      <c r="N31" s="416"/>
      <c r="O31" s="416"/>
      <c r="P31" s="468"/>
      <c r="Q31" s="417"/>
    </row>
    <row r="32" spans="1:17" ht="14.4" customHeight="1" x14ac:dyDescent="0.3">
      <c r="A32" s="412" t="s">
        <v>539</v>
      </c>
      <c r="B32" s="413" t="s">
        <v>505</v>
      </c>
      <c r="C32" s="413" t="s">
        <v>479</v>
      </c>
      <c r="D32" s="413" t="s">
        <v>506</v>
      </c>
      <c r="E32" s="413" t="s">
        <v>507</v>
      </c>
      <c r="F32" s="416">
        <v>2</v>
      </c>
      <c r="G32" s="416">
        <v>470</v>
      </c>
      <c r="H32" s="416"/>
      <c r="I32" s="416">
        <v>235</v>
      </c>
      <c r="J32" s="416"/>
      <c r="K32" s="416"/>
      <c r="L32" s="416"/>
      <c r="M32" s="416"/>
      <c r="N32" s="416"/>
      <c r="O32" s="416"/>
      <c r="P32" s="468"/>
      <c r="Q32" s="417"/>
    </row>
    <row r="33" spans="1:17" ht="14.4" customHeight="1" x14ac:dyDescent="0.3">
      <c r="A33" s="412" t="s">
        <v>539</v>
      </c>
      <c r="B33" s="413" t="s">
        <v>505</v>
      </c>
      <c r="C33" s="413" t="s">
        <v>479</v>
      </c>
      <c r="D33" s="413" t="s">
        <v>486</v>
      </c>
      <c r="E33" s="413" t="s">
        <v>487</v>
      </c>
      <c r="F33" s="416">
        <v>2</v>
      </c>
      <c r="G33" s="416">
        <v>0</v>
      </c>
      <c r="H33" s="416"/>
      <c r="I33" s="416">
        <v>0</v>
      </c>
      <c r="J33" s="416"/>
      <c r="K33" s="416"/>
      <c r="L33" s="416"/>
      <c r="M33" s="416"/>
      <c r="N33" s="416"/>
      <c r="O33" s="416"/>
      <c r="P33" s="468"/>
      <c r="Q33" s="417"/>
    </row>
    <row r="34" spans="1:17" ht="14.4" customHeight="1" x14ac:dyDescent="0.3">
      <c r="A34" s="412" t="s">
        <v>540</v>
      </c>
      <c r="B34" s="413" t="s">
        <v>457</v>
      </c>
      <c r="C34" s="413" t="s">
        <v>479</v>
      </c>
      <c r="D34" s="413" t="s">
        <v>482</v>
      </c>
      <c r="E34" s="413" t="s">
        <v>483</v>
      </c>
      <c r="F34" s="416">
        <v>2</v>
      </c>
      <c r="G34" s="416">
        <v>70</v>
      </c>
      <c r="H34" s="416"/>
      <c r="I34" s="416">
        <v>35</v>
      </c>
      <c r="J34" s="416"/>
      <c r="K34" s="416"/>
      <c r="L34" s="416"/>
      <c r="M34" s="416"/>
      <c r="N34" s="416">
        <v>1</v>
      </c>
      <c r="O34" s="416">
        <v>37</v>
      </c>
      <c r="P34" s="468"/>
      <c r="Q34" s="417">
        <v>37</v>
      </c>
    </row>
    <row r="35" spans="1:17" ht="14.4" customHeight="1" x14ac:dyDescent="0.3">
      <c r="A35" s="412" t="s">
        <v>540</v>
      </c>
      <c r="B35" s="413" t="s">
        <v>457</v>
      </c>
      <c r="C35" s="413" t="s">
        <v>479</v>
      </c>
      <c r="D35" s="413" t="s">
        <v>484</v>
      </c>
      <c r="E35" s="413" t="s">
        <v>485</v>
      </c>
      <c r="F35" s="416"/>
      <c r="G35" s="416"/>
      <c r="H35" s="416"/>
      <c r="I35" s="416"/>
      <c r="J35" s="416">
        <v>1</v>
      </c>
      <c r="K35" s="416">
        <v>469</v>
      </c>
      <c r="L35" s="416">
        <v>1</v>
      </c>
      <c r="M35" s="416">
        <v>469</v>
      </c>
      <c r="N35" s="416">
        <v>1</v>
      </c>
      <c r="O35" s="416">
        <v>470</v>
      </c>
      <c r="P35" s="468">
        <v>1.0021321961620469</v>
      </c>
      <c r="Q35" s="417">
        <v>470</v>
      </c>
    </row>
    <row r="36" spans="1:17" ht="14.4" customHeight="1" x14ac:dyDescent="0.3">
      <c r="A36" s="412" t="s">
        <v>541</v>
      </c>
      <c r="B36" s="413" t="s">
        <v>505</v>
      </c>
      <c r="C36" s="413" t="s">
        <v>479</v>
      </c>
      <c r="D36" s="413" t="s">
        <v>506</v>
      </c>
      <c r="E36" s="413" t="s">
        <v>507</v>
      </c>
      <c r="F36" s="416">
        <v>6</v>
      </c>
      <c r="G36" s="416">
        <v>1410</v>
      </c>
      <c r="H36" s="416"/>
      <c r="I36" s="416">
        <v>235</v>
      </c>
      <c r="J36" s="416"/>
      <c r="K36" s="416"/>
      <c r="L36" s="416"/>
      <c r="M36" s="416"/>
      <c r="N36" s="416"/>
      <c r="O36" s="416"/>
      <c r="P36" s="468"/>
      <c r="Q36" s="417"/>
    </row>
    <row r="37" spans="1:17" ht="14.4" customHeight="1" x14ac:dyDescent="0.3">
      <c r="A37" s="412" t="s">
        <v>541</v>
      </c>
      <c r="B37" s="413" t="s">
        <v>508</v>
      </c>
      <c r="C37" s="413" t="s">
        <v>479</v>
      </c>
      <c r="D37" s="413" t="s">
        <v>511</v>
      </c>
      <c r="E37" s="413" t="s">
        <v>512</v>
      </c>
      <c r="F37" s="416">
        <v>1</v>
      </c>
      <c r="G37" s="416">
        <v>235</v>
      </c>
      <c r="H37" s="416"/>
      <c r="I37" s="416">
        <v>235</v>
      </c>
      <c r="J37" s="416"/>
      <c r="K37" s="416"/>
      <c r="L37" s="416"/>
      <c r="M37" s="416"/>
      <c r="N37" s="416"/>
      <c r="O37" s="416"/>
      <c r="P37" s="468"/>
      <c r="Q37" s="417"/>
    </row>
    <row r="38" spans="1:17" ht="14.4" customHeight="1" thickBot="1" x14ac:dyDescent="0.35">
      <c r="A38" s="418" t="s">
        <v>542</v>
      </c>
      <c r="B38" s="419" t="s">
        <v>508</v>
      </c>
      <c r="C38" s="419" t="s">
        <v>479</v>
      </c>
      <c r="D38" s="419" t="s">
        <v>511</v>
      </c>
      <c r="E38" s="419" t="s">
        <v>512</v>
      </c>
      <c r="F38" s="422">
        <v>1</v>
      </c>
      <c r="G38" s="422">
        <v>235</v>
      </c>
      <c r="H38" s="422"/>
      <c r="I38" s="422">
        <v>235</v>
      </c>
      <c r="J38" s="422"/>
      <c r="K38" s="422"/>
      <c r="L38" s="422"/>
      <c r="M38" s="422"/>
      <c r="N38" s="422"/>
      <c r="O38" s="422"/>
      <c r="P38" s="469"/>
      <c r="Q38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1049.8356378173828</v>
      </c>
      <c r="D4" s="133">
        <f ca="1">IF(ISERROR(VLOOKUP("Náklady celkem",INDIRECT("HI!$A:$G"),5,0)),0,VLOOKUP("Náklady celkem",INDIRECT("HI!$A:$G"),5,0))</f>
        <v>907.8277700000001</v>
      </c>
      <c r="E4" s="134">
        <f ca="1">IF(C4=0,0,D4/C4)</f>
        <v>0.86473323756410259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988.50406250000003</v>
      </c>
      <c r="D11" s="141">
        <f>IF(ISERROR(HI!E6),"",HI!E6)</f>
        <v>857.68705000000011</v>
      </c>
      <c r="E11" s="138">
        <f t="shared" si="0"/>
        <v>0.86766163391463058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805.58100000000002</v>
      </c>
      <c r="D14" s="156">
        <f ca="1">IF(ISERROR(VLOOKUP("Výnosy celkem",INDIRECT("HI!$A:$G"),5,0)),0,VLOOKUP("Výnosy celkem",INDIRECT("HI!$A:$G"),5,0))</f>
        <v>1926.7309900000002</v>
      </c>
      <c r="E14" s="157">
        <f t="shared" ref="E14:E19" ca="1" si="1">IF(C14=0,0,D14/C14)</f>
        <v>2.3917284419567992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805.58100000000002</v>
      </c>
      <c r="D15" s="137">
        <f ca="1">IF(ISERROR(VLOOKUP("Ambulance *",INDIRECT("HI!$A:$G"),5,0)),0,VLOOKUP("Ambulance *",INDIRECT("HI!$A:$G"),5,0))</f>
        <v>1926.7309900000002</v>
      </c>
      <c r="E15" s="138">
        <f t="shared" ca="1" si="1"/>
        <v>2.3917284419567992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2.3917284419567992</v>
      </c>
      <c r="E16" s="138">
        <f t="shared" si="1"/>
        <v>2.3917284419567992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2.3917284419567992</v>
      </c>
      <c r="E17" s="138">
        <f t="shared" si="1"/>
        <v>2.3917284419567992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0.52243039501457433</v>
      </c>
      <c r="E19" s="138">
        <f t="shared" si="1"/>
        <v>0.61462399413479329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2016</v>
      </c>
      <c r="D3" s="7"/>
      <c r="E3" s="278">
        <v>2017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169</v>
      </c>
      <c r="J4" s="225" t="s">
        <v>170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439.41412000000003</v>
      </c>
      <c r="C6" s="31">
        <v>307.92673000000002</v>
      </c>
      <c r="D6" s="8"/>
      <c r="E6" s="93">
        <v>857.68705000000011</v>
      </c>
      <c r="F6" s="30">
        <v>988.50406250000003</v>
      </c>
      <c r="G6" s="94">
        <f>E6-F6</f>
        <v>-130.81701249999992</v>
      </c>
      <c r="H6" s="98">
        <f>IF(F6&lt;0.00000001,"",E6/F6)</f>
        <v>0.86766163391463058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34.410449999999969</v>
      </c>
      <c r="C8" s="33">
        <v>32.298049999999989</v>
      </c>
      <c r="D8" s="8"/>
      <c r="E8" s="95">
        <v>50.140719999999988</v>
      </c>
      <c r="F8" s="32">
        <v>61.331575317382772</v>
      </c>
      <c r="G8" s="96">
        <f>E8-F8</f>
        <v>-11.190855317382784</v>
      </c>
      <c r="H8" s="99">
        <f>IF(F8&lt;0.00000001,"",E8/F8)</f>
        <v>0.8175351723892369</v>
      </c>
    </row>
    <row r="9" spans="1:10" ht="14.4" customHeight="1" thickBot="1" x14ac:dyDescent="0.35">
      <c r="A9" s="2" t="s">
        <v>58</v>
      </c>
      <c r="B9" s="3">
        <v>473.82456999999999</v>
      </c>
      <c r="C9" s="35">
        <v>340.22478000000001</v>
      </c>
      <c r="D9" s="8"/>
      <c r="E9" s="3">
        <v>907.8277700000001</v>
      </c>
      <c r="F9" s="34">
        <v>1049.8356378173828</v>
      </c>
      <c r="G9" s="34">
        <f>E9-F9</f>
        <v>-142.0078678173827</v>
      </c>
      <c r="H9" s="100">
        <f>IF(F9&lt;0.00000001,"",E9/F9)</f>
        <v>0.86473323756410259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1111.19</v>
      </c>
      <c r="C11" s="29">
        <f>IF(ISERROR(VLOOKUP("Celkem:",'ZV Vykáz.-A'!A:H,5,0)),0,VLOOKUP("Celkem:",'ZV Vykáz.-A'!A:H,5,0)/1000)</f>
        <v>805.58100000000002</v>
      </c>
      <c r="D11" s="8"/>
      <c r="E11" s="92">
        <f>IF(ISERROR(VLOOKUP("Celkem:",'ZV Vykáz.-A'!A:H,8,0)),0,VLOOKUP("Celkem:",'ZV Vykáz.-A'!A:H,8,0)/1000)</f>
        <v>1926.7309900000002</v>
      </c>
      <c r="F11" s="28">
        <f>C11</f>
        <v>805.58100000000002</v>
      </c>
      <c r="G11" s="91">
        <f>E11-F11</f>
        <v>1121.1499900000003</v>
      </c>
      <c r="H11" s="97">
        <f>IF(F11&lt;0.00000001,"",E11/F11)</f>
        <v>2.3917284419567992</v>
      </c>
      <c r="I11" s="91">
        <f>E11-B11</f>
        <v>815.54099000000019</v>
      </c>
      <c r="J11" s="97">
        <f>IF(B11&lt;0.00000001,"",E11/B11)</f>
        <v>1.7339347816305044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1111.19</v>
      </c>
      <c r="C13" s="37">
        <f>SUM(C11:C12)</f>
        <v>805.58100000000002</v>
      </c>
      <c r="D13" s="8"/>
      <c r="E13" s="5">
        <f>SUM(E11:E12)</f>
        <v>1926.7309900000002</v>
      </c>
      <c r="F13" s="36">
        <f>SUM(F11:F12)</f>
        <v>805.58100000000002</v>
      </c>
      <c r="G13" s="36">
        <f>E13-F13</f>
        <v>1121.1499900000003</v>
      </c>
      <c r="H13" s="101">
        <f>IF(F13&lt;0.00000001,"",E13/F13)</f>
        <v>2.3917284419567992</v>
      </c>
      <c r="I13" s="36">
        <f>SUM(I11:I12)</f>
        <v>815.54099000000019</v>
      </c>
      <c r="J13" s="101">
        <f>IF(B13&lt;0.00000001,"",E13/B13)</f>
        <v>1.7339347816305044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2.3451506535425128</v>
      </c>
      <c r="C15" s="39">
        <f>IF(C9=0,"",C13/C9)</f>
        <v>2.3677904942726395</v>
      </c>
      <c r="D15" s="8"/>
      <c r="E15" s="6">
        <f>IF(E9=0,"",E13/E9)</f>
        <v>2.1223529987411598</v>
      </c>
      <c r="F15" s="38">
        <f>IF(F9=0,"",F13/F9)</f>
        <v>0.76734011590119933</v>
      </c>
      <c r="G15" s="38">
        <f>IF(ISERROR(F15-E15),"",E15-F15)</f>
        <v>1.3550128828399606</v>
      </c>
      <c r="H15" s="102">
        <f>IF(ISERROR(F15-E15),"",IF(F15&lt;0.00000001,"",E15/F15))</f>
        <v>2.765856958030366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168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2.5138676654716621</v>
      </c>
      <c r="C4" s="174">
        <f t="shared" ref="C4:M4" si="0">(C10+C8)/C6</f>
        <v>3.3809966448100899</v>
      </c>
      <c r="D4" s="174">
        <f t="shared" si="0"/>
        <v>3.0337717645853077</v>
      </c>
      <c r="E4" s="174">
        <f t="shared" si="0"/>
        <v>2.9567428304850933</v>
      </c>
      <c r="F4" s="174">
        <f t="shared" si="0"/>
        <v>2.8448351808538788</v>
      </c>
      <c r="G4" s="174">
        <f t="shared" si="0"/>
        <v>2.3181183084978265</v>
      </c>
      <c r="H4" s="174">
        <f t="shared" si="0"/>
        <v>2.2974561532789983</v>
      </c>
      <c r="I4" s="174">
        <f t="shared" si="0"/>
        <v>2.3148156494187848</v>
      </c>
      <c r="J4" s="174">
        <f t="shared" si="0"/>
        <v>2.3559789424486119</v>
      </c>
      <c r="K4" s="174">
        <f t="shared" si="0"/>
        <v>2.1223530097564649</v>
      </c>
      <c r="L4" s="174">
        <f t="shared" si="0"/>
        <v>2.1223530097564649</v>
      </c>
      <c r="M4" s="174">
        <f t="shared" si="0"/>
        <v>2.1223530097564649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72.895110000000003</v>
      </c>
      <c r="C5" s="174">
        <f>IF(ISERROR(VLOOKUP($A5,'Man Tab'!$A:$Q,COLUMN()+2,0)),0,VLOOKUP($A5,'Man Tab'!$A:$Q,COLUMN()+2,0))</f>
        <v>35.90052</v>
      </c>
      <c r="D5" s="174">
        <f>IF(ISERROR(VLOOKUP($A5,'Man Tab'!$A:$Q,COLUMN()+2,0)),0,VLOOKUP($A5,'Man Tab'!$A:$Q,COLUMN()+2,0))</f>
        <v>83.031480000000002</v>
      </c>
      <c r="E5" s="174">
        <f>IF(ISERROR(VLOOKUP($A5,'Man Tab'!$A:$Q,COLUMN()+2,0)),0,VLOOKUP($A5,'Man Tab'!$A:$Q,COLUMN()+2,0))</f>
        <v>79.249110000000002</v>
      </c>
      <c r="F5" s="174">
        <f>IF(ISERROR(VLOOKUP($A5,'Man Tab'!$A:$Q,COLUMN()+2,0)),0,VLOOKUP($A5,'Man Tab'!$A:$Q,COLUMN()+2,0))</f>
        <v>87.570220000000006</v>
      </c>
      <c r="G5" s="174">
        <f>IF(ISERROR(VLOOKUP($A5,'Man Tab'!$A:$Q,COLUMN()+2,0)),0,VLOOKUP($A5,'Man Tab'!$A:$Q,COLUMN()+2,0))</f>
        <v>162.63412</v>
      </c>
      <c r="H5" s="174">
        <f>IF(ISERROR(VLOOKUP($A5,'Man Tab'!$A:$Q,COLUMN()+2,0)),0,VLOOKUP($A5,'Man Tab'!$A:$Q,COLUMN()+2,0))</f>
        <v>80.359070000000003</v>
      </c>
      <c r="I5" s="174">
        <f>IF(ISERROR(VLOOKUP($A5,'Man Tab'!$A:$Q,COLUMN()+2,0)),0,VLOOKUP($A5,'Man Tab'!$A:$Q,COLUMN()+2,0))</f>
        <v>75.106269999999995</v>
      </c>
      <c r="J5" s="174">
        <f>IF(ISERROR(VLOOKUP($A5,'Man Tab'!$A:$Q,COLUMN()+2,0)),0,VLOOKUP($A5,'Man Tab'!$A:$Q,COLUMN()+2,0))</f>
        <v>58.798310000000001</v>
      </c>
      <c r="K5" s="174">
        <f>IF(ISERROR(VLOOKUP($A5,'Man Tab'!$A:$Q,COLUMN()+2,0)),0,VLOOKUP($A5,'Man Tab'!$A:$Q,COLUMN()+2,0))</f>
        <v>172.28355999999999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72.895110000000003</v>
      </c>
      <c r="C6" s="176">
        <f t="shared" ref="C6:M6" si="1">C5+B6</f>
        <v>108.79563</v>
      </c>
      <c r="D6" s="176">
        <f t="shared" si="1"/>
        <v>191.82711</v>
      </c>
      <c r="E6" s="176">
        <f t="shared" si="1"/>
        <v>271.07622000000003</v>
      </c>
      <c r="F6" s="176">
        <f t="shared" si="1"/>
        <v>358.64644000000004</v>
      </c>
      <c r="G6" s="176">
        <f t="shared" si="1"/>
        <v>521.28056000000004</v>
      </c>
      <c r="H6" s="176">
        <f t="shared" si="1"/>
        <v>601.63963000000001</v>
      </c>
      <c r="I6" s="176">
        <f t="shared" si="1"/>
        <v>676.74590000000001</v>
      </c>
      <c r="J6" s="176">
        <f t="shared" si="1"/>
        <v>735.54421000000002</v>
      </c>
      <c r="K6" s="176">
        <f t="shared" si="1"/>
        <v>907.82776999999999</v>
      </c>
      <c r="L6" s="176">
        <f t="shared" si="1"/>
        <v>907.82776999999999</v>
      </c>
      <c r="M6" s="176">
        <f t="shared" si="1"/>
        <v>907.82776999999999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183248.66</v>
      </c>
      <c r="C9" s="175">
        <v>184588.99999999997</v>
      </c>
      <c r="D9" s="175">
        <v>214122.01</v>
      </c>
      <c r="E9" s="175">
        <v>219543</v>
      </c>
      <c r="F9" s="175">
        <v>218787.33999999997</v>
      </c>
      <c r="G9" s="175">
        <v>188100</v>
      </c>
      <c r="H9" s="175">
        <v>173850.66</v>
      </c>
      <c r="I9" s="175">
        <v>184301.33000000002</v>
      </c>
      <c r="J9" s="175">
        <v>166384.66999999998</v>
      </c>
      <c r="K9" s="175">
        <v>193804.33000000002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183.24866</v>
      </c>
      <c r="C10" s="176">
        <f t="shared" ref="C10:M10" si="3">C9/1000+B10</f>
        <v>367.83765999999997</v>
      </c>
      <c r="D10" s="176">
        <f t="shared" si="3"/>
        <v>581.95966999999996</v>
      </c>
      <c r="E10" s="176">
        <f t="shared" si="3"/>
        <v>801.50266999999997</v>
      </c>
      <c r="F10" s="176">
        <f t="shared" si="3"/>
        <v>1020.2900099999999</v>
      </c>
      <c r="G10" s="176">
        <f t="shared" si="3"/>
        <v>1208.3900099999998</v>
      </c>
      <c r="H10" s="176">
        <f t="shared" si="3"/>
        <v>1382.2406699999999</v>
      </c>
      <c r="I10" s="176">
        <f t="shared" si="3"/>
        <v>1566.5419999999999</v>
      </c>
      <c r="J10" s="176">
        <f t="shared" si="3"/>
        <v>1732.9266699999998</v>
      </c>
      <c r="K10" s="176">
        <f t="shared" si="3"/>
        <v>1926.7309999999998</v>
      </c>
      <c r="L10" s="176">
        <f t="shared" si="3"/>
        <v>1926.7309999999998</v>
      </c>
      <c r="M10" s="176">
        <f t="shared" si="3"/>
        <v>1926.7309999999998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0.76734011590119933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0.76734011590119933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2017</v>
      </c>
      <c r="C4" s="113" t="s">
        <v>12</v>
      </c>
      <c r="D4" s="218" t="s">
        <v>144</v>
      </c>
      <c r="E4" s="218" t="s">
        <v>145</v>
      </c>
      <c r="F4" s="218" t="s">
        <v>146</v>
      </c>
      <c r="G4" s="218" t="s">
        <v>147</v>
      </c>
      <c r="H4" s="218" t="s">
        <v>148</v>
      </c>
      <c r="I4" s="218" t="s">
        <v>149</v>
      </c>
      <c r="J4" s="218" t="s">
        <v>150</v>
      </c>
      <c r="K4" s="218" t="s">
        <v>151</v>
      </c>
      <c r="L4" s="218" t="s">
        <v>152</v>
      </c>
      <c r="M4" s="218" t="s">
        <v>153</v>
      </c>
      <c r="N4" s="218" t="s">
        <v>154</v>
      </c>
      <c r="O4" s="218" t="s">
        <v>155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1186.20491285866</v>
      </c>
      <c r="C9" s="47">
        <v>98.850409404887998</v>
      </c>
      <c r="D9" s="47">
        <v>68.720330000000004</v>
      </c>
      <c r="E9" s="47">
        <v>32.641840000000002</v>
      </c>
      <c r="F9" s="47">
        <v>80.113699999999994</v>
      </c>
      <c r="G9" s="47">
        <v>75.969480000000004</v>
      </c>
      <c r="H9" s="47">
        <v>72.575749999999999</v>
      </c>
      <c r="I9" s="47">
        <v>151.62932000000001</v>
      </c>
      <c r="J9" s="47">
        <v>78.140990000000002</v>
      </c>
      <c r="K9" s="47">
        <v>72.91404</v>
      </c>
      <c r="L9" s="47">
        <v>56.38449</v>
      </c>
      <c r="M9" s="47">
        <v>168.59710999999999</v>
      </c>
      <c r="N9" s="47">
        <v>0</v>
      </c>
      <c r="O9" s="47">
        <v>0</v>
      </c>
      <c r="P9" s="48">
        <v>857.68705</v>
      </c>
      <c r="Q9" s="71">
        <v>0.86766160622199995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12.44364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12.44364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4.8627718474510004</v>
      </c>
      <c r="C13" s="47">
        <v>0.40523098728700002</v>
      </c>
      <c r="D13" s="47">
        <v>0.23377999999999999</v>
      </c>
      <c r="E13" s="47">
        <v>0.12867999999999999</v>
      </c>
      <c r="F13" s="47">
        <v>0.17158000000000001</v>
      </c>
      <c r="G13" s="47">
        <v>0.87263000000000002</v>
      </c>
      <c r="H13" s="47">
        <v>0.61982999999999999</v>
      </c>
      <c r="I13" s="47">
        <v>0</v>
      </c>
      <c r="J13" s="47">
        <v>0.76607999999999998</v>
      </c>
      <c r="K13" s="47">
        <v>0.57693000000000005</v>
      </c>
      <c r="L13" s="47">
        <v>0.61982000000000004</v>
      </c>
      <c r="M13" s="47">
        <v>1.25895</v>
      </c>
      <c r="N13" s="47">
        <v>0</v>
      </c>
      <c r="O13" s="47">
        <v>0</v>
      </c>
      <c r="P13" s="48">
        <v>5.2482800000000003</v>
      </c>
      <c r="Q13" s="71">
        <v>1.295132940135</v>
      </c>
    </row>
    <row r="14" spans="1:17" ht="14.4" customHeight="1" x14ac:dyDescent="0.3">
      <c r="A14" s="15" t="s">
        <v>24</v>
      </c>
      <c r="B14" s="46">
        <v>28.999999999999002</v>
      </c>
      <c r="C14" s="47">
        <v>2.4166666666659999</v>
      </c>
      <c r="D14" s="47">
        <v>3.9409999999999998</v>
      </c>
      <c r="E14" s="47">
        <v>3.13</v>
      </c>
      <c r="F14" s="47">
        <v>2.746</v>
      </c>
      <c r="G14" s="47">
        <v>2.407</v>
      </c>
      <c r="H14" s="47">
        <v>1.931</v>
      </c>
      <c r="I14" s="47">
        <v>1.56</v>
      </c>
      <c r="J14" s="47">
        <v>1.452</v>
      </c>
      <c r="K14" s="47">
        <v>1.615</v>
      </c>
      <c r="L14" s="47">
        <v>1.794</v>
      </c>
      <c r="M14" s="47">
        <v>2.427</v>
      </c>
      <c r="N14" s="47">
        <v>0</v>
      </c>
      <c r="O14" s="47">
        <v>0</v>
      </c>
      <c r="P14" s="48">
        <v>23.003</v>
      </c>
      <c r="Q14" s="71">
        <v>0.95184827586200005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2.3353000000000002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2.3353000000000002</v>
      </c>
      <c r="Q17" s="71" t="s">
        <v>203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6.7351172822879999</v>
      </c>
      <c r="C19" s="47">
        <v>0.56125977352400003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7.1094999999999997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7.1094999999999997</v>
      </c>
      <c r="Q19" s="71">
        <v>1.2667039997109999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1" t="s">
        <v>203</v>
      </c>
    </row>
    <row r="22" spans="1:17" ht="14.4" customHeight="1" x14ac:dyDescent="0.3">
      <c r="A22" s="15" t="s">
        <v>32</v>
      </c>
      <c r="B22" s="46">
        <v>13</v>
      </c>
      <c r="C22" s="47">
        <v>1.083333333333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>
        <v>0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4.5474735088646402E-13</v>
      </c>
      <c r="C24" s="47">
        <v>2.8421709430404001E-14</v>
      </c>
      <c r="D24" s="47">
        <v>1.4210854715202001E-14</v>
      </c>
      <c r="E24" s="47">
        <v>-7.1054273576010003E-15</v>
      </c>
      <c r="F24" s="47">
        <v>2.0000000000000001E-4</v>
      </c>
      <c r="G24" s="47">
        <v>0</v>
      </c>
      <c r="H24" s="47">
        <v>2.8421709430404001E-14</v>
      </c>
      <c r="I24" s="47">
        <v>0</v>
      </c>
      <c r="J24" s="47">
        <v>0</v>
      </c>
      <c r="K24" s="47">
        <v>2.9999999899999998E-4</v>
      </c>
      <c r="L24" s="47">
        <v>0</v>
      </c>
      <c r="M24" s="47">
        <v>5.0000000000000001E-4</v>
      </c>
      <c r="N24" s="47">
        <v>0</v>
      </c>
      <c r="O24" s="47">
        <v>0</v>
      </c>
      <c r="P24" s="48">
        <v>1E-3</v>
      </c>
      <c r="Q24" s="71"/>
    </row>
    <row r="25" spans="1:17" ht="14.4" customHeight="1" x14ac:dyDescent="0.3">
      <c r="A25" s="17" t="s">
        <v>35</v>
      </c>
      <c r="B25" s="49">
        <v>1239.8028019884</v>
      </c>
      <c r="C25" s="50">
        <v>103.31690016570001</v>
      </c>
      <c r="D25" s="50">
        <v>72.895110000000003</v>
      </c>
      <c r="E25" s="50">
        <v>35.90052</v>
      </c>
      <c r="F25" s="50">
        <v>83.031480000000002</v>
      </c>
      <c r="G25" s="50">
        <v>79.249110000000002</v>
      </c>
      <c r="H25" s="50">
        <v>87.570220000000006</v>
      </c>
      <c r="I25" s="50">
        <v>162.63412</v>
      </c>
      <c r="J25" s="50">
        <v>80.359070000000003</v>
      </c>
      <c r="K25" s="50">
        <v>75.106269999999995</v>
      </c>
      <c r="L25" s="50">
        <v>58.798310000000001</v>
      </c>
      <c r="M25" s="50">
        <v>172.28355999999999</v>
      </c>
      <c r="N25" s="50">
        <v>0</v>
      </c>
      <c r="O25" s="50">
        <v>0</v>
      </c>
      <c r="P25" s="51">
        <v>907.82776999999999</v>
      </c>
      <c r="Q25" s="72">
        <v>0.87868274071700003</v>
      </c>
    </row>
    <row r="26" spans="1:17" ht="14.4" customHeight="1" x14ac:dyDescent="0.3">
      <c r="A26" s="15" t="s">
        <v>36</v>
      </c>
      <c r="B26" s="46">
        <v>1.586127332987</v>
      </c>
      <c r="C26" s="47">
        <v>0.132177277748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>
        <v>0</v>
      </c>
    </row>
    <row r="27" spans="1:17" ht="14.4" customHeight="1" x14ac:dyDescent="0.3">
      <c r="A27" s="18" t="s">
        <v>37</v>
      </c>
      <c r="B27" s="49">
        <v>1241.3889293213899</v>
      </c>
      <c r="C27" s="50">
        <v>103.449077443449</v>
      </c>
      <c r="D27" s="50">
        <v>72.895110000000003</v>
      </c>
      <c r="E27" s="50">
        <v>35.90052</v>
      </c>
      <c r="F27" s="50">
        <v>83.031480000000002</v>
      </c>
      <c r="G27" s="50">
        <v>79.249110000000002</v>
      </c>
      <c r="H27" s="50">
        <v>87.570220000000006</v>
      </c>
      <c r="I27" s="50">
        <v>162.63412</v>
      </c>
      <c r="J27" s="50">
        <v>80.359070000000003</v>
      </c>
      <c r="K27" s="50">
        <v>75.106269999999995</v>
      </c>
      <c r="L27" s="50">
        <v>58.798310000000001</v>
      </c>
      <c r="M27" s="50">
        <v>172.28355999999999</v>
      </c>
      <c r="N27" s="50">
        <v>0</v>
      </c>
      <c r="O27" s="50">
        <v>0</v>
      </c>
      <c r="P27" s="51">
        <v>907.82776999999999</v>
      </c>
      <c r="Q27" s="72">
        <v>0.87756004445400004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156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157</v>
      </c>
      <c r="G4" s="296" t="s">
        <v>46</v>
      </c>
      <c r="H4" s="115" t="s">
        <v>110</v>
      </c>
      <c r="I4" s="294" t="s">
        <v>47</v>
      </c>
      <c r="J4" s="296" t="s">
        <v>164</v>
      </c>
      <c r="K4" s="297" t="s">
        <v>158</v>
      </c>
    </row>
    <row r="5" spans="1:11" ht="42" thickBot="1" x14ac:dyDescent="0.35">
      <c r="A5" s="62"/>
      <c r="B5" s="24" t="s">
        <v>160</v>
      </c>
      <c r="C5" s="25" t="s">
        <v>161</v>
      </c>
      <c r="D5" s="26" t="s">
        <v>162</v>
      </c>
      <c r="E5" s="26" t="s">
        <v>163</v>
      </c>
      <c r="F5" s="295"/>
      <c r="G5" s="295"/>
      <c r="H5" s="25" t="s">
        <v>159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553.85591339607095</v>
      </c>
      <c r="C6" s="368">
        <v>492.54966999999999</v>
      </c>
      <c r="D6" s="369">
        <v>-61.306243396070002</v>
      </c>
      <c r="E6" s="370">
        <v>0.889310122157</v>
      </c>
      <c r="F6" s="368">
        <v>1239.8028019884</v>
      </c>
      <c r="G6" s="369">
        <v>1033.1690016570001</v>
      </c>
      <c r="H6" s="371">
        <v>172.28355999999999</v>
      </c>
      <c r="I6" s="368">
        <v>907.82776999999999</v>
      </c>
      <c r="J6" s="369">
        <v>-125.341231656999</v>
      </c>
      <c r="K6" s="372">
        <v>0.73223561726399999</v>
      </c>
    </row>
    <row r="7" spans="1:11" ht="14.4" customHeight="1" thickBot="1" x14ac:dyDescent="0.35">
      <c r="A7" s="387" t="s">
        <v>206</v>
      </c>
      <c r="B7" s="368">
        <v>549.59921112023903</v>
      </c>
      <c r="C7" s="368">
        <v>485.90262000000001</v>
      </c>
      <c r="D7" s="369">
        <v>-63.696591120237997</v>
      </c>
      <c r="E7" s="370">
        <v>0.88410356159199999</v>
      </c>
      <c r="F7" s="368">
        <v>1220.06768470611</v>
      </c>
      <c r="G7" s="369">
        <v>1016.72307058843</v>
      </c>
      <c r="H7" s="371">
        <v>172.28355999999999</v>
      </c>
      <c r="I7" s="368">
        <v>898.38297</v>
      </c>
      <c r="J7" s="369">
        <v>-118.340100588425</v>
      </c>
      <c r="K7" s="372">
        <v>0.73633863207799999</v>
      </c>
    </row>
    <row r="8" spans="1:11" ht="14.4" customHeight="1" thickBot="1" x14ac:dyDescent="0.35">
      <c r="A8" s="388" t="s">
        <v>207</v>
      </c>
      <c r="B8" s="368">
        <v>523.98011195758897</v>
      </c>
      <c r="C8" s="368">
        <v>456.65661999999998</v>
      </c>
      <c r="D8" s="369">
        <v>-67.323491957588999</v>
      </c>
      <c r="E8" s="370">
        <v>0.87151517696699998</v>
      </c>
      <c r="F8" s="368">
        <v>1191.06768470611</v>
      </c>
      <c r="G8" s="369">
        <v>992.55640392175803</v>
      </c>
      <c r="H8" s="371">
        <v>169.85656</v>
      </c>
      <c r="I8" s="368">
        <v>875.37996999999996</v>
      </c>
      <c r="J8" s="369">
        <v>-117.176433921758</v>
      </c>
      <c r="K8" s="372">
        <v>0.73495400911300002</v>
      </c>
    </row>
    <row r="9" spans="1:11" ht="14.4" customHeight="1" thickBot="1" x14ac:dyDescent="0.35">
      <c r="A9" s="389" t="s">
        <v>208</v>
      </c>
      <c r="B9" s="373">
        <v>0</v>
      </c>
      <c r="C9" s="373">
        <v>-9.2000000000000003E-4</v>
      </c>
      <c r="D9" s="374">
        <v>-9.2000000000000003E-4</v>
      </c>
      <c r="E9" s="375" t="s">
        <v>203</v>
      </c>
      <c r="F9" s="373">
        <v>0</v>
      </c>
      <c r="G9" s="374">
        <v>0</v>
      </c>
      <c r="H9" s="376">
        <v>5.0000000000000001E-4</v>
      </c>
      <c r="I9" s="373">
        <v>1E-3</v>
      </c>
      <c r="J9" s="374">
        <v>1E-3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-9.2000000000000003E-4</v>
      </c>
      <c r="D10" s="369">
        <v>-9.2000000000000003E-4</v>
      </c>
      <c r="E10" s="378" t="s">
        <v>203</v>
      </c>
      <c r="F10" s="368">
        <v>0</v>
      </c>
      <c r="G10" s="369">
        <v>0</v>
      </c>
      <c r="H10" s="371">
        <v>5.0000000000000001E-4</v>
      </c>
      <c r="I10" s="368">
        <v>1E-3</v>
      </c>
      <c r="J10" s="369">
        <v>1E-3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521.00004703561103</v>
      </c>
      <c r="C11" s="373">
        <v>451.85942</v>
      </c>
      <c r="D11" s="374">
        <v>-69.140627035611004</v>
      </c>
      <c r="E11" s="380">
        <v>0.86729247448400004</v>
      </c>
      <c r="F11" s="373">
        <v>1186.20491285866</v>
      </c>
      <c r="G11" s="374">
        <v>988.50409404888205</v>
      </c>
      <c r="H11" s="376">
        <v>168.59710999999999</v>
      </c>
      <c r="I11" s="373">
        <v>857.68705</v>
      </c>
      <c r="J11" s="374">
        <v>-130.817044048882</v>
      </c>
      <c r="K11" s="381">
        <v>0.72305133851799996</v>
      </c>
    </row>
    <row r="12" spans="1:11" ht="14.4" customHeight="1" thickBot="1" x14ac:dyDescent="0.35">
      <c r="A12" s="390" t="s">
        <v>211</v>
      </c>
      <c r="B12" s="368">
        <v>30.000002708383999</v>
      </c>
      <c r="C12" s="368">
        <v>91.612620000000007</v>
      </c>
      <c r="D12" s="369">
        <v>61.612617291615003</v>
      </c>
      <c r="E12" s="370">
        <v>3.0537537243080002</v>
      </c>
      <c r="F12" s="368">
        <v>117.70841314159</v>
      </c>
      <c r="G12" s="369">
        <v>98.090344284658002</v>
      </c>
      <c r="H12" s="371">
        <v>21.803619999999999</v>
      </c>
      <c r="I12" s="368">
        <v>95.554079999999999</v>
      </c>
      <c r="J12" s="369">
        <v>-2.5362642846579999</v>
      </c>
      <c r="K12" s="372">
        <v>0.81178632393100003</v>
      </c>
    </row>
    <row r="13" spans="1:11" ht="14.4" customHeight="1" thickBot="1" x14ac:dyDescent="0.35">
      <c r="A13" s="390" t="s">
        <v>212</v>
      </c>
      <c r="B13" s="368">
        <v>370.00003340340902</v>
      </c>
      <c r="C13" s="368">
        <v>230.59182000000001</v>
      </c>
      <c r="D13" s="369">
        <v>-139.40821340340901</v>
      </c>
      <c r="E13" s="370">
        <v>0.62322107887099998</v>
      </c>
      <c r="F13" s="368">
        <v>449.89742712201399</v>
      </c>
      <c r="G13" s="369">
        <v>374.91452260167898</v>
      </c>
      <c r="H13" s="371">
        <v>32.996020000000001</v>
      </c>
      <c r="I13" s="368">
        <v>407.82826</v>
      </c>
      <c r="J13" s="369">
        <v>32.913737398320997</v>
      </c>
      <c r="K13" s="372">
        <v>0.90649164768199997</v>
      </c>
    </row>
    <row r="14" spans="1:11" ht="14.4" customHeight="1" thickBot="1" x14ac:dyDescent="0.35">
      <c r="A14" s="390" t="s">
        <v>213</v>
      </c>
      <c r="B14" s="368">
        <v>70.000006319562999</v>
      </c>
      <c r="C14" s="368">
        <v>72.808300000000003</v>
      </c>
      <c r="D14" s="369">
        <v>2.8082936804359999</v>
      </c>
      <c r="E14" s="370">
        <v>1.040118477527</v>
      </c>
      <c r="F14" s="368">
        <v>348.27670943943099</v>
      </c>
      <c r="G14" s="369">
        <v>290.23059119952597</v>
      </c>
      <c r="H14" s="371">
        <v>70.287869999999998</v>
      </c>
      <c r="I14" s="368">
        <v>223.75435999999999</v>
      </c>
      <c r="J14" s="369">
        <v>-66.476231199525003</v>
      </c>
      <c r="K14" s="372">
        <v>0.64246145072399996</v>
      </c>
    </row>
    <row r="15" spans="1:11" ht="14.4" customHeight="1" thickBot="1" x14ac:dyDescent="0.35">
      <c r="A15" s="390" t="s">
        <v>214</v>
      </c>
      <c r="B15" s="368">
        <v>17.000001534751</v>
      </c>
      <c r="C15" s="368">
        <v>16.741399999999999</v>
      </c>
      <c r="D15" s="369">
        <v>-0.25860153475100001</v>
      </c>
      <c r="E15" s="370">
        <v>0.98478814638699996</v>
      </c>
      <c r="F15" s="368">
        <v>20</v>
      </c>
      <c r="G15" s="369">
        <v>16.666666666666</v>
      </c>
      <c r="H15" s="371">
        <v>0.57399999999999995</v>
      </c>
      <c r="I15" s="368">
        <v>14.67717</v>
      </c>
      <c r="J15" s="369">
        <v>-1.9894966666659999</v>
      </c>
      <c r="K15" s="372">
        <v>0.73385849999999997</v>
      </c>
    </row>
    <row r="16" spans="1:11" ht="14.4" customHeight="1" thickBot="1" x14ac:dyDescent="0.35">
      <c r="A16" s="390" t="s">
        <v>215</v>
      </c>
      <c r="B16" s="368">
        <v>15.000001354191999</v>
      </c>
      <c r="C16" s="368">
        <v>24.488720000000001</v>
      </c>
      <c r="D16" s="369">
        <v>9.4887186458069994</v>
      </c>
      <c r="E16" s="370">
        <v>1.632581185944</v>
      </c>
      <c r="F16" s="368">
        <v>35.322363155623002</v>
      </c>
      <c r="G16" s="369">
        <v>29.435302629685999</v>
      </c>
      <c r="H16" s="371">
        <v>5.9619</v>
      </c>
      <c r="I16" s="368">
        <v>30.842199999999998</v>
      </c>
      <c r="J16" s="369">
        <v>1.406897370314</v>
      </c>
      <c r="K16" s="372">
        <v>0.87316354979099997</v>
      </c>
    </row>
    <row r="17" spans="1:11" ht="14.4" customHeight="1" thickBot="1" x14ac:dyDescent="0.35">
      <c r="A17" s="390" t="s">
        <v>216</v>
      </c>
      <c r="B17" s="368">
        <v>19.000001715309999</v>
      </c>
      <c r="C17" s="368">
        <v>15.61656</v>
      </c>
      <c r="D17" s="369">
        <v>-3.38344171531</v>
      </c>
      <c r="E17" s="370">
        <v>0.82192413632299999</v>
      </c>
      <c r="F17" s="368">
        <v>215</v>
      </c>
      <c r="G17" s="369">
        <v>179.166666666667</v>
      </c>
      <c r="H17" s="371">
        <v>36.973700000000001</v>
      </c>
      <c r="I17" s="368">
        <v>85.03098</v>
      </c>
      <c r="J17" s="369">
        <v>-94.135686666666004</v>
      </c>
      <c r="K17" s="372">
        <v>0.395492930232</v>
      </c>
    </row>
    <row r="18" spans="1:11" ht="14.4" customHeight="1" thickBot="1" x14ac:dyDescent="0.35">
      <c r="A18" s="389" t="s">
        <v>217</v>
      </c>
      <c r="B18" s="373">
        <v>0</v>
      </c>
      <c r="C18" s="373">
        <v>1.2099999999999999E-3</v>
      </c>
      <c r="D18" s="374">
        <v>1.2099999999999999E-3</v>
      </c>
      <c r="E18" s="375" t="s">
        <v>218</v>
      </c>
      <c r="F18" s="373">
        <v>0</v>
      </c>
      <c r="G18" s="374">
        <v>0</v>
      </c>
      <c r="H18" s="376">
        <v>0</v>
      </c>
      <c r="I18" s="373">
        <v>12.44364</v>
      </c>
      <c r="J18" s="374">
        <v>12.44364</v>
      </c>
      <c r="K18" s="377" t="s">
        <v>203</v>
      </c>
    </row>
    <row r="19" spans="1:11" ht="14.4" customHeight="1" thickBot="1" x14ac:dyDescent="0.35">
      <c r="A19" s="390" t="s">
        <v>219</v>
      </c>
      <c r="B19" s="368">
        <v>0</v>
      </c>
      <c r="C19" s="368">
        <v>1.2099999999999999E-3</v>
      </c>
      <c r="D19" s="369">
        <v>1.2099999999999999E-3</v>
      </c>
      <c r="E19" s="378" t="s">
        <v>218</v>
      </c>
      <c r="F19" s="368">
        <v>0</v>
      </c>
      <c r="G19" s="369">
        <v>0</v>
      </c>
      <c r="H19" s="371">
        <v>0</v>
      </c>
      <c r="I19" s="368">
        <v>12.44364</v>
      </c>
      <c r="J19" s="369">
        <v>12.44364</v>
      </c>
      <c r="K19" s="379" t="s">
        <v>203</v>
      </c>
    </row>
    <row r="20" spans="1:11" ht="14.4" customHeight="1" thickBot="1" x14ac:dyDescent="0.35">
      <c r="A20" s="389" t="s">
        <v>220</v>
      </c>
      <c r="B20" s="373">
        <v>2.9800649219770001</v>
      </c>
      <c r="C20" s="373">
        <v>4.7969099999999996</v>
      </c>
      <c r="D20" s="374">
        <v>1.816845078022</v>
      </c>
      <c r="E20" s="380">
        <v>1.6096662742550001</v>
      </c>
      <c r="F20" s="373">
        <v>4.8627718474510004</v>
      </c>
      <c r="G20" s="374">
        <v>4.0523098728760001</v>
      </c>
      <c r="H20" s="376">
        <v>1.25895</v>
      </c>
      <c r="I20" s="373">
        <v>5.2482800000000003</v>
      </c>
      <c r="J20" s="374">
        <v>1.1959701271230001</v>
      </c>
      <c r="K20" s="381">
        <v>1.079277450113</v>
      </c>
    </row>
    <row r="21" spans="1:11" ht="14.4" customHeight="1" thickBot="1" x14ac:dyDescent="0.35">
      <c r="A21" s="390" t="s">
        <v>221</v>
      </c>
      <c r="B21" s="368">
        <v>0</v>
      </c>
      <c r="C21" s="368">
        <v>0.18659999999999999</v>
      </c>
      <c r="D21" s="369">
        <v>0.18659999999999999</v>
      </c>
      <c r="E21" s="378" t="s">
        <v>218</v>
      </c>
      <c r="F21" s="368">
        <v>0.25260600713100001</v>
      </c>
      <c r="G21" s="369">
        <v>0.210505005942</v>
      </c>
      <c r="H21" s="371">
        <v>0.18659999999999999</v>
      </c>
      <c r="I21" s="368">
        <v>0.49759999999999999</v>
      </c>
      <c r="J21" s="369">
        <v>0.28709499405700001</v>
      </c>
      <c r="K21" s="372">
        <v>1.96986606</v>
      </c>
    </row>
    <row r="22" spans="1:11" ht="14.4" customHeight="1" thickBot="1" x14ac:dyDescent="0.35">
      <c r="A22" s="390" t="s">
        <v>222</v>
      </c>
      <c r="B22" s="368">
        <v>2.9800649219770001</v>
      </c>
      <c r="C22" s="368">
        <v>4.6103100000000001</v>
      </c>
      <c r="D22" s="369">
        <v>1.6302450780219999</v>
      </c>
      <c r="E22" s="370">
        <v>1.5470501887379999</v>
      </c>
      <c r="F22" s="368">
        <v>4.6101658403199997</v>
      </c>
      <c r="G22" s="369">
        <v>3.8418048669329998</v>
      </c>
      <c r="H22" s="371">
        <v>1.0723499999999999</v>
      </c>
      <c r="I22" s="368">
        <v>4.75068</v>
      </c>
      <c r="J22" s="369">
        <v>0.90887513306599998</v>
      </c>
      <c r="K22" s="372">
        <v>1.030479198481</v>
      </c>
    </row>
    <row r="23" spans="1:11" ht="14.4" customHeight="1" thickBot="1" x14ac:dyDescent="0.35">
      <c r="A23" s="388" t="s">
        <v>24</v>
      </c>
      <c r="B23" s="368">
        <v>25.619099162649</v>
      </c>
      <c r="C23" s="368">
        <v>29.245999999999999</v>
      </c>
      <c r="D23" s="369">
        <v>3.62690083735</v>
      </c>
      <c r="E23" s="370">
        <v>1.141570193952</v>
      </c>
      <c r="F23" s="368">
        <v>28.999999999999002</v>
      </c>
      <c r="G23" s="369">
        <v>24.166666666666</v>
      </c>
      <c r="H23" s="371">
        <v>2.427</v>
      </c>
      <c r="I23" s="368">
        <v>23.003</v>
      </c>
      <c r="J23" s="369">
        <v>-1.163666666666</v>
      </c>
      <c r="K23" s="372">
        <v>0.79320689655099996</v>
      </c>
    </row>
    <row r="24" spans="1:11" ht="14.4" customHeight="1" thickBot="1" x14ac:dyDescent="0.35">
      <c r="A24" s="389" t="s">
        <v>223</v>
      </c>
      <c r="B24" s="373">
        <v>25.619099162649</v>
      </c>
      <c r="C24" s="373">
        <v>29.245999999999999</v>
      </c>
      <c r="D24" s="374">
        <v>3.62690083735</v>
      </c>
      <c r="E24" s="380">
        <v>1.141570193952</v>
      </c>
      <c r="F24" s="373">
        <v>28.999999999999002</v>
      </c>
      <c r="G24" s="374">
        <v>24.166666666666</v>
      </c>
      <c r="H24" s="376">
        <v>2.427</v>
      </c>
      <c r="I24" s="373">
        <v>23.003</v>
      </c>
      <c r="J24" s="374">
        <v>-1.163666666666</v>
      </c>
      <c r="K24" s="381">
        <v>0.79320689655099996</v>
      </c>
    </row>
    <row r="25" spans="1:11" ht="14.4" customHeight="1" thickBot="1" x14ac:dyDescent="0.35">
      <c r="A25" s="390" t="s">
        <v>224</v>
      </c>
      <c r="B25" s="368">
        <v>10.999477962368999</v>
      </c>
      <c r="C25" s="368">
        <v>10.157999999999999</v>
      </c>
      <c r="D25" s="369">
        <v>-0.84147796236899997</v>
      </c>
      <c r="E25" s="370">
        <v>0.92349837280900005</v>
      </c>
      <c r="F25" s="368">
        <v>9.9999999999989999</v>
      </c>
      <c r="G25" s="369">
        <v>8.333333333333</v>
      </c>
      <c r="H25" s="371">
        <v>0.90500000000000003</v>
      </c>
      <c r="I25" s="368">
        <v>8.8689999999999998</v>
      </c>
      <c r="J25" s="369">
        <v>0.53566666666600005</v>
      </c>
      <c r="K25" s="372">
        <v>0.88690000000000002</v>
      </c>
    </row>
    <row r="26" spans="1:11" ht="14.4" customHeight="1" thickBot="1" x14ac:dyDescent="0.35">
      <c r="A26" s="390" t="s">
        <v>225</v>
      </c>
      <c r="B26" s="368">
        <v>14.619621200279999</v>
      </c>
      <c r="C26" s="368">
        <v>19.088000000000001</v>
      </c>
      <c r="D26" s="369">
        <v>4.4683787997189999</v>
      </c>
      <c r="E26" s="370">
        <v>1.305642583929</v>
      </c>
      <c r="F26" s="368">
        <v>18.999999999999002</v>
      </c>
      <c r="G26" s="369">
        <v>15.833333333333</v>
      </c>
      <c r="H26" s="371">
        <v>1.522</v>
      </c>
      <c r="I26" s="368">
        <v>14.134</v>
      </c>
      <c r="J26" s="369">
        <v>-1.6993333333330001</v>
      </c>
      <c r="K26" s="372">
        <v>0.74389473684200003</v>
      </c>
    </row>
    <row r="27" spans="1:11" ht="14.4" customHeight="1" thickBot="1" x14ac:dyDescent="0.35">
      <c r="A27" s="391" t="s">
        <v>226</v>
      </c>
      <c r="B27" s="373">
        <v>4.2567022758319997</v>
      </c>
      <c r="C27" s="373">
        <v>6.6470500000000001</v>
      </c>
      <c r="D27" s="374">
        <v>2.3903477241669999</v>
      </c>
      <c r="E27" s="380">
        <v>1.561549192138</v>
      </c>
      <c r="F27" s="373">
        <v>6.7351172822879999</v>
      </c>
      <c r="G27" s="374">
        <v>5.6125977352399996</v>
      </c>
      <c r="H27" s="376">
        <v>0</v>
      </c>
      <c r="I27" s="373">
        <v>9.4448000000000008</v>
      </c>
      <c r="J27" s="374">
        <v>3.8322022647590002</v>
      </c>
      <c r="K27" s="381">
        <v>1.402321534153</v>
      </c>
    </row>
    <row r="28" spans="1:11" ht="14.4" customHeight="1" thickBot="1" x14ac:dyDescent="0.35">
      <c r="A28" s="388" t="s">
        <v>27</v>
      </c>
      <c r="B28" s="368">
        <v>0</v>
      </c>
      <c r="C28" s="368">
        <v>0</v>
      </c>
      <c r="D28" s="369">
        <v>0</v>
      </c>
      <c r="E28" s="370">
        <v>1</v>
      </c>
      <c r="F28" s="368">
        <v>0</v>
      </c>
      <c r="G28" s="369">
        <v>0</v>
      </c>
      <c r="H28" s="371">
        <v>0</v>
      </c>
      <c r="I28" s="368">
        <v>2.3353000000000002</v>
      </c>
      <c r="J28" s="369">
        <v>2.3353000000000002</v>
      </c>
      <c r="K28" s="379" t="s">
        <v>218</v>
      </c>
    </row>
    <row r="29" spans="1:11" ht="14.4" customHeight="1" thickBot="1" x14ac:dyDescent="0.35">
      <c r="A29" s="392" t="s">
        <v>227</v>
      </c>
      <c r="B29" s="368">
        <v>0</v>
      </c>
      <c r="C29" s="368">
        <v>0</v>
      </c>
      <c r="D29" s="369">
        <v>0</v>
      </c>
      <c r="E29" s="370">
        <v>1</v>
      </c>
      <c r="F29" s="368">
        <v>0</v>
      </c>
      <c r="G29" s="369">
        <v>0</v>
      </c>
      <c r="H29" s="371">
        <v>0</v>
      </c>
      <c r="I29" s="368">
        <v>2.3353000000000002</v>
      </c>
      <c r="J29" s="369">
        <v>2.3353000000000002</v>
      </c>
      <c r="K29" s="379" t="s">
        <v>218</v>
      </c>
    </row>
    <row r="30" spans="1:11" ht="14.4" customHeight="1" thickBot="1" x14ac:dyDescent="0.35">
      <c r="A30" s="390" t="s">
        <v>228</v>
      </c>
      <c r="B30" s="368">
        <v>0</v>
      </c>
      <c r="C30" s="368">
        <v>0</v>
      </c>
      <c r="D30" s="369">
        <v>0</v>
      </c>
      <c r="E30" s="370">
        <v>1</v>
      </c>
      <c r="F30" s="368">
        <v>0</v>
      </c>
      <c r="G30" s="369">
        <v>0</v>
      </c>
      <c r="H30" s="371">
        <v>0</v>
      </c>
      <c r="I30" s="368">
        <v>2.3353000000000002</v>
      </c>
      <c r="J30" s="369">
        <v>2.3353000000000002</v>
      </c>
      <c r="K30" s="379" t="s">
        <v>218</v>
      </c>
    </row>
    <row r="31" spans="1:11" ht="14.4" customHeight="1" thickBot="1" x14ac:dyDescent="0.35">
      <c r="A31" s="388" t="s">
        <v>29</v>
      </c>
      <c r="B31" s="368">
        <v>4.2567022758319997</v>
      </c>
      <c r="C31" s="368">
        <v>6.6470500000000001</v>
      </c>
      <c r="D31" s="369">
        <v>2.3903477241669999</v>
      </c>
      <c r="E31" s="370">
        <v>1.561549192138</v>
      </c>
      <c r="F31" s="368">
        <v>6.7351172822879999</v>
      </c>
      <c r="G31" s="369">
        <v>5.6125977352399996</v>
      </c>
      <c r="H31" s="371">
        <v>0</v>
      </c>
      <c r="I31" s="368">
        <v>7.1094999999999997</v>
      </c>
      <c r="J31" s="369">
        <v>1.496902264759</v>
      </c>
      <c r="K31" s="372">
        <v>1.0555866664260001</v>
      </c>
    </row>
    <row r="32" spans="1:11" ht="14.4" customHeight="1" thickBot="1" x14ac:dyDescent="0.35">
      <c r="A32" s="389" t="s">
        <v>229</v>
      </c>
      <c r="B32" s="373">
        <v>4.2567022758319997</v>
      </c>
      <c r="C32" s="373">
        <v>6.6470500000000001</v>
      </c>
      <c r="D32" s="374">
        <v>2.3903477241669999</v>
      </c>
      <c r="E32" s="380">
        <v>1.561549192138</v>
      </c>
      <c r="F32" s="373">
        <v>6.7351172822879999</v>
      </c>
      <c r="G32" s="374">
        <v>5.6125977352399996</v>
      </c>
      <c r="H32" s="376">
        <v>0</v>
      </c>
      <c r="I32" s="373">
        <v>7.1094999999999997</v>
      </c>
      <c r="J32" s="374">
        <v>1.496902264759</v>
      </c>
      <c r="K32" s="381">
        <v>1.0555866664260001</v>
      </c>
    </row>
    <row r="33" spans="1:11" ht="14.4" customHeight="1" thickBot="1" x14ac:dyDescent="0.35">
      <c r="A33" s="390" t="s">
        <v>230</v>
      </c>
      <c r="B33" s="368">
        <v>4.2567022758319997</v>
      </c>
      <c r="C33" s="368">
        <v>6.6470500000000001</v>
      </c>
      <c r="D33" s="369">
        <v>2.3903477241669999</v>
      </c>
      <c r="E33" s="370">
        <v>1.561549192138</v>
      </c>
      <c r="F33" s="368">
        <v>6.7351172822879999</v>
      </c>
      <c r="G33" s="369">
        <v>5.6125977352399996</v>
      </c>
      <c r="H33" s="371">
        <v>0</v>
      </c>
      <c r="I33" s="368">
        <v>7.1094999999999997</v>
      </c>
      <c r="J33" s="369">
        <v>1.496902264759</v>
      </c>
      <c r="K33" s="372">
        <v>1.0555866664260001</v>
      </c>
    </row>
    <row r="34" spans="1:11" ht="14.4" customHeight="1" thickBot="1" x14ac:dyDescent="0.35">
      <c r="A34" s="387" t="s">
        <v>231</v>
      </c>
      <c r="B34" s="368">
        <v>0</v>
      </c>
      <c r="C34" s="368">
        <v>0</v>
      </c>
      <c r="D34" s="369">
        <v>0</v>
      </c>
      <c r="E34" s="378" t="s">
        <v>203</v>
      </c>
      <c r="F34" s="368">
        <v>13</v>
      </c>
      <c r="G34" s="369">
        <v>10.833333333333</v>
      </c>
      <c r="H34" s="371">
        <v>0</v>
      </c>
      <c r="I34" s="368">
        <v>0</v>
      </c>
      <c r="J34" s="369">
        <v>-10.833333333333</v>
      </c>
      <c r="K34" s="372">
        <v>0</v>
      </c>
    </row>
    <row r="35" spans="1:11" ht="14.4" customHeight="1" thickBot="1" x14ac:dyDescent="0.35">
      <c r="A35" s="388" t="s">
        <v>232</v>
      </c>
      <c r="B35" s="368">
        <v>0</v>
      </c>
      <c r="C35" s="368">
        <v>0</v>
      </c>
      <c r="D35" s="369">
        <v>0</v>
      </c>
      <c r="E35" s="370">
        <v>1</v>
      </c>
      <c r="F35" s="368">
        <v>13</v>
      </c>
      <c r="G35" s="369">
        <v>10.833333333333</v>
      </c>
      <c r="H35" s="371">
        <v>0</v>
      </c>
      <c r="I35" s="368">
        <v>0</v>
      </c>
      <c r="J35" s="369">
        <v>-10.833333333333</v>
      </c>
      <c r="K35" s="372">
        <v>0</v>
      </c>
    </row>
    <row r="36" spans="1:11" ht="14.4" customHeight="1" thickBot="1" x14ac:dyDescent="0.35">
      <c r="A36" s="389" t="s">
        <v>233</v>
      </c>
      <c r="B36" s="373">
        <v>0</v>
      </c>
      <c r="C36" s="373">
        <v>0</v>
      </c>
      <c r="D36" s="374">
        <v>0</v>
      </c>
      <c r="E36" s="380">
        <v>1</v>
      </c>
      <c r="F36" s="373">
        <v>13</v>
      </c>
      <c r="G36" s="374">
        <v>10.833333333333</v>
      </c>
      <c r="H36" s="376">
        <v>0</v>
      </c>
      <c r="I36" s="373">
        <v>0</v>
      </c>
      <c r="J36" s="374">
        <v>-10.833333333333</v>
      </c>
      <c r="K36" s="381">
        <v>0</v>
      </c>
    </row>
    <row r="37" spans="1:11" ht="14.4" customHeight="1" thickBot="1" x14ac:dyDescent="0.35">
      <c r="A37" s="390" t="s">
        <v>234</v>
      </c>
      <c r="B37" s="368">
        <v>0</v>
      </c>
      <c r="C37" s="368">
        <v>0</v>
      </c>
      <c r="D37" s="369">
        <v>0</v>
      </c>
      <c r="E37" s="370">
        <v>1</v>
      </c>
      <c r="F37" s="368">
        <v>13</v>
      </c>
      <c r="G37" s="369">
        <v>10.833333333333</v>
      </c>
      <c r="H37" s="371">
        <v>0</v>
      </c>
      <c r="I37" s="368">
        <v>0</v>
      </c>
      <c r="J37" s="369">
        <v>-10.833333333333</v>
      </c>
      <c r="K37" s="372">
        <v>0</v>
      </c>
    </row>
    <row r="38" spans="1:11" ht="14.4" customHeight="1" thickBot="1" x14ac:dyDescent="0.35">
      <c r="A38" s="386" t="s">
        <v>235</v>
      </c>
      <c r="B38" s="368">
        <v>1323.70863475077</v>
      </c>
      <c r="C38" s="368">
        <v>1176.8206700000001</v>
      </c>
      <c r="D38" s="369">
        <v>-146.88796475076501</v>
      </c>
      <c r="E38" s="370">
        <v>0.88903300855199996</v>
      </c>
      <c r="F38" s="368">
        <v>1425.41570264905</v>
      </c>
      <c r="G38" s="369">
        <v>1187.84641887421</v>
      </c>
      <c r="H38" s="371">
        <v>359.47253999999998</v>
      </c>
      <c r="I38" s="368">
        <v>2068.96675</v>
      </c>
      <c r="J38" s="369">
        <v>881.12033112579502</v>
      </c>
      <c r="K38" s="372">
        <v>1.4514830629090001</v>
      </c>
    </row>
    <row r="39" spans="1:11" ht="14.4" customHeight="1" thickBot="1" x14ac:dyDescent="0.35">
      <c r="A39" s="387" t="s">
        <v>236</v>
      </c>
      <c r="B39" s="368">
        <v>1323.70863475077</v>
      </c>
      <c r="C39" s="368">
        <v>1176.8206700000001</v>
      </c>
      <c r="D39" s="369">
        <v>-146.88796475076501</v>
      </c>
      <c r="E39" s="370">
        <v>0.88903300855199996</v>
      </c>
      <c r="F39" s="368">
        <v>1425.41570264905</v>
      </c>
      <c r="G39" s="369">
        <v>1187.84641887421</v>
      </c>
      <c r="H39" s="371">
        <v>359.47253999999998</v>
      </c>
      <c r="I39" s="368">
        <v>2068.96675</v>
      </c>
      <c r="J39" s="369">
        <v>881.12033112579502</v>
      </c>
      <c r="K39" s="372">
        <v>1.4514830629090001</v>
      </c>
    </row>
    <row r="40" spans="1:11" ht="14.4" customHeight="1" thickBot="1" x14ac:dyDescent="0.35">
      <c r="A40" s="388" t="s">
        <v>237</v>
      </c>
      <c r="B40" s="368">
        <v>1323.70863475077</v>
      </c>
      <c r="C40" s="368">
        <v>1176.8206700000001</v>
      </c>
      <c r="D40" s="369">
        <v>-146.88796475076501</v>
      </c>
      <c r="E40" s="370">
        <v>0.88903300855199996</v>
      </c>
      <c r="F40" s="368">
        <v>1425.41570264905</v>
      </c>
      <c r="G40" s="369">
        <v>1187.84641887421</v>
      </c>
      <c r="H40" s="371">
        <v>359.47253999999998</v>
      </c>
      <c r="I40" s="368">
        <v>2068.96675</v>
      </c>
      <c r="J40" s="369">
        <v>881.12033112579502</v>
      </c>
      <c r="K40" s="372">
        <v>1.4514830629090001</v>
      </c>
    </row>
    <row r="41" spans="1:11" ht="14.4" customHeight="1" thickBot="1" x14ac:dyDescent="0.35">
      <c r="A41" s="389" t="s">
        <v>238</v>
      </c>
      <c r="B41" s="373">
        <v>1.7085021955999999</v>
      </c>
      <c r="C41" s="373">
        <v>0.4788</v>
      </c>
      <c r="D41" s="374">
        <v>-1.2297021956</v>
      </c>
      <c r="E41" s="380">
        <v>0.28024546953000001</v>
      </c>
      <c r="F41" s="373">
        <v>2.4157026490460001</v>
      </c>
      <c r="G41" s="374">
        <v>2.0130855408709998</v>
      </c>
      <c r="H41" s="376">
        <v>38.37668</v>
      </c>
      <c r="I41" s="373">
        <v>113.25712</v>
      </c>
      <c r="J41" s="374">
        <v>111.244034459128</v>
      </c>
      <c r="K41" s="381">
        <v>0</v>
      </c>
    </row>
    <row r="42" spans="1:11" ht="14.4" customHeight="1" thickBot="1" x14ac:dyDescent="0.35">
      <c r="A42" s="390" t="s">
        <v>239</v>
      </c>
      <c r="B42" s="368">
        <v>1.0000001002679999</v>
      </c>
      <c r="C42" s="368">
        <v>0.4788</v>
      </c>
      <c r="D42" s="369">
        <v>-0.52120010026800001</v>
      </c>
      <c r="E42" s="370">
        <v>0.47879995199100001</v>
      </c>
      <c r="F42" s="368">
        <v>2.4157026490460001</v>
      </c>
      <c r="G42" s="369">
        <v>2.0130855408709998</v>
      </c>
      <c r="H42" s="371">
        <v>38.37668</v>
      </c>
      <c r="I42" s="368">
        <v>113.25712</v>
      </c>
      <c r="J42" s="369">
        <v>111.244034459128</v>
      </c>
      <c r="K42" s="372">
        <v>0</v>
      </c>
    </row>
    <row r="43" spans="1:11" ht="14.4" customHeight="1" thickBot="1" x14ac:dyDescent="0.35">
      <c r="A43" s="390" t="s">
        <v>240</v>
      </c>
      <c r="B43" s="368">
        <v>0.70850209533200004</v>
      </c>
      <c r="C43" s="368">
        <v>0</v>
      </c>
      <c r="D43" s="369">
        <v>-0.70850209533200004</v>
      </c>
      <c r="E43" s="370">
        <v>0</v>
      </c>
      <c r="F43" s="368">
        <v>0</v>
      </c>
      <c r="G43" s="369">
        <v>0</v>
      </c>
      <c r="H43" s="371">
        <v>0</v>
      </c>
      <c r="I43" s="368">
        <v>0</v>
      </c>
      <c r="J43" s="369">
        <v>0</v>
      </c>
      <c r="K43" s="372">
        <v>0</v>
      </c>
    </row>
    <row r="44" spans="1:11" ht="14.4" customHeight="1" thickBot="1" x14ac:dyDescent="0.35">
      <c r="A44" s="389" t="s">
        <v>241</v>
      </c>
      <c r="B44" s="373">
        <v>0</v>
      </c>
      <c r="C44" s="373">
        <v>0</v>
      </c>
      <c r="D44" s="374">
        <v>0</v>
      </c>
      <c r="E44" s="375" t="s">
        <v>203</v>
      </c>
      <c r="F44" s="373">
        <v>0</v>
      </c>
      <c r="G44" s="374">
        <v>0</v>
      </c>
      <c r="H44" s="376">
        <v>0</v>
      </c>
      <c r="I44" s="373">
        <v>7.9439999999999997E-2</v>
      </c>
      <c r="J44" s="374">
        <v>7.9439999999999997E-2</v>
      </c>
      <c r="K44" s="377" t="s">
        <v>218</v>
      </c>
    </row>
    <row r="45" spans="1:11" ht="14.4" customHeight="1" thickBot="1" x14ac:dyDescent="0.35">
      <c r="A45" s="390" t="s">
        <v>242</v>
      </c>
      <c r="B45" s="368">
        <v>0</v>
      </c>
      <c r="C45" s="368">
        <v>0</v>
      </c>
      <c r="D45" s="369">
        <v>0</v>
      </c>
      <c r="E45" s="378" t="s">
        <v>203</v>
      </c>
      <c r="F45" s="368">
        <v>0</v>
      </c>
      <c r="G45" s="369">
        <v>0</v>
      </c>
      <c r="H45" s="371">
        <v>0</v>
      </c>
      <c r="I45" s="368">
        <v>7.9439999999999997E-2</v>
      </c>
      <c r="J45" s="369">
        <v>7.9439999999999997E-2</v>
      </c>
      <c r="K45" s="379" t="s">
        <v>218</v>
      </c>
    </row>
    <row r="46" spans="1:11" ht="14.4" customHeight="1" thickBot="1" x14ac:dyDescent="0.35">
      <c r="A46" s="389" t="s">
        <v>243</v>
      </c>
      <c r="B46" s="373">
        <v>1322.00013255516</v>
      </c>
      <c r="C46" s="373">
        <v>1077.7545600000001</v>
      </c>
      <c r="D46" s="374">
        <v>-244.24557255516501</v>
      </c>
      <c r="E46" s="380">
        <v>0.815245425064</v>
      </c>
      <c r="F46" s="373">
        <v>1423</v>
      </c>
      <c r="G46" s="374">
        <v>1185.8333333333301</v>
      </c>
      <c r="H46" s="376">
        <v>316.25473</v>
      </c>
      <c r="I46" s="373">
        <v>1922.8629800000001</v>
      </c>
      <c r="J46" s="374">
        <v>737.02964666666696</v>
      </c>
      <c r="K46" s="381">
        <v>1.351274054813</v>
      </c>
    </row>
    <row r="47" spans="1:11" ht="14.4" customHeight="1" thickBot="1" x14ac:dyDescent="0.35">
      <c r="A47" s="390" t="s">
        <v>244</v>
      </c>
      <c r="B47" s="368">
        <v>524.00005254077598</v>
      </c>
      <c r="C47" s="368">
        <v>510.81576000000001</v>
      </c>
      <c r="D47" s="369">
        <v>-13.184292540775999</v>
      </c>
      <c r="E47" s="370">
        <v>0.97483913889499996</v>
      </c>
      <c r="F47" s="368">
        <v>554</v>
      </c>
      <c r="G47" s="369">
        <v>461.66666666666703</v>
      </c>
      <c r="H47" s="371">
        <v>108.34456</v>
      </c>
      <c r="I47" s="368">
        <v>836.12819000000002</v>
      </c>
      <c r="J47" s="369">
        <v>374.46152333333401</v>
      </c>
      <c r="K47" s="372">
        <v>1.5092566606490001</v>
      </c>
    </row>
    <row r="48" spans="1:11" ht="14.4" customHeight="1" thickBot="1" x14ac:dyDescent="0.35">
      <c r="A48" s="390" t="s">
        <v>245</v>
      </c>
      <c r="B48" s="368">
        <v>798.000080014388</v>
      </c>
      <c r="C48" s="368">
        <v>566.93880000000001</v>
      </c>
      <c r="D48" s="369">
        <v>-231.06128001438799</v>
      </c>
      <c r="E48" s="370">
        <v>0.71044955282400002</v>
      </c>
      <c r="F48" s="368">
        <v>869</v>
      </c>
      <c r="G48" s="369">
        <v>724.16666666666697</v>
      </c>
      <c r="H48" s="371">
        <v>207.91016999999999</v>
      </c>
      <c r="I48" s="368">
        <v>1086.73479</v>
      </c>
      <c r="J48" s="369">
        <v>362.56812333333301</v>
      </c>
      <c r="K48" s="372">
        <v>1.2505578711159999</v>
      </c>
    </row>
    <row r="49" spans="1:11" ht="14.4" customHeight="1" thickBot="1" x14ac:dyDescent="0.35">
      <c r="A49" s="389" t="s">
        <v>246</v>
      </c>
      <c r="B49" s="373">
        <v>0</v>
      </c>
      <c r="C49" s="373">
        <v>98.587310000000002</v>
      </c>
      <c r="D49" s="374">
        <v>98.587310000000002</v>
      </c>
      <c r="E49" s="375" t="s">
        <v>203</v>
      </c>
      <c r="F49" s="373">
        <v>0</v>
      </c>
      <c r="G49" s="374">
        <v>0</v>
      </c>
      <c r="H49" s="376">
        <v>4.8411299999999997</v>
      </c>
      <c r="I49" s="373">
        <v>32.767209999999999</v>
      </c>
      <c r="J49" s="374">
        <v>32.767209999999999</v>
      </c>
      <c r="K49" s="377" t="s">
        <v>203</v>
      </c>
    </row>
    <row r="50" spans="1:11" ht="14.4" customHeight="1" thickBot="1" x14ac:dyDescent="0.35">
      <c r="A50" s="390" t="s">
        <v>247</v>
      </c>
      <c r="B50" s="368">
        <v>0</v>
      </c>
      <c r="C50" s="368">
        <v>8.0187500000000007</v>
      </c>
      <c r="D50" s="369">
        <v>8.0187500000000007</v>
      </c>
      <c r="E50" s="378" t="s">
        <v>203</v>
      </c>
      <c r="F50" s="368">
        <v>0</v>
      </c>
      <c r="G50" s="369">
        <v>0</v>
      </c>
      <c r="H50" s="371">
        <v>0</v>
      </c>
      <c r="I50" s="368">
        <v>28.51042</v>
      </c>
      <c r="J50" s="369">
        <v>28.51042</v>
      </c>
      <c r="K50" s="379" t="s">
        <v>203</v>
      </c>
    </row>
    <row r="51" spans="1:11" ht="14.4" customHeight="1" thickBot="1" x14ac:dyDescent="0.35">
      <c r="A51" s="390" t="s">
        <v>248</v>
      </c>
      <c r="B51" s="368">
        <v>0</v>
      </c>
      <c r="C51" s="368">
        <v>90.568560000000005</v>
      </c>
      <c r="D51" s="369">
        <v>90.568560000000005</v>
      </c>
      <c r="E51" s="378" t="s">
        <v>203</v>
      </c>
      <c r="F51" s="368">
        <v>0</v>
      </c>
      <c r="G51" s="369">
        <v>0</v>
      </c>
      <c r="H51" s="371">
        <v>4.8411299999999997</v>
      </c>
      <c r="I51" s="368">
        <v>4.2567899999999996</v>
      </c>
      <c r="J51" s="369">
        <v>4.2567899999999996</v>
      </c>
      <c r="K51" s="379" t="s">
        <v>203</v>
      </c>
    </row>
    <row r="52" spans="1:11" ht="14.4" customHeight="1" thickBot="1" x14ac:dyDescent="0.35">
      <c r="A52" s="386" t="s">
        <v>249</v>
      </c>
      <c r="B52" s="368">
        <v>0</v>
      </c>
      <c r="C52" s="368">
        <v>1.76217</v>
      </c>
      <c r="D52" s="369">
        <v>1.76217</v>
      </c>
      <c r="E52" s="378" t="s">
        <v>218</v>
      </c>
      <c r="F52" s="368">
        <v>1.586127332987</v>
      </c>
      <c r="G52" s="369">
        <v>1.321772777489</v>
      </c>
      <c r="H52" s="371">
        <v>0</v>
      </c>
      <c r="I52" s="368">
        <v>0</v>
      </c>
      <c r="J52" s="369">
        <v>-1.321772777489</v>
      </c>
      <c r="K52" s="372">
        <v>0</v>
      </c>
    </row>
    <row r="53" spans="1:11" ht="14.4" customHeight="1" thickBot="1" x14ac:dyDescent="0.35">
      <c r="A53" s="391" t="s">
        <v>250</v>
      </c>
      <c r="B53" s="373">
        <v>0</v>
      </c>
      <c r="C53" s="373">
        <v>1.76217</v>
      </c>
      <c r="D53" s="374">
        <v>1.76217</v>
      </c>
      <c r="E53" s="375" t="s">
        <v>218</v>
      </c>
      <c r="F53" s="373">
        <v>1.586127332987</v>
      </c>
      <c r="G53" s="374">
        <v>1.321772777489</v>
      </c>
      <c r="H53" s="376">
        <v>0</v>
      </c>
      <c r="I53" s="373">
        <v>0</v>
      </c>
      <c r="J53" s="374">
        <v>-1.321772777489</v>
      </c>
      <c r="K53" s="381">
        <v>0</v>
      </c>
    </row>
    <row r="54" spans="1:11" ht="14.4" customHeight="1" thickBot="1" x14ac:dyDescent="0.35">
      <c r="A54" s="393" t="s">
        <v>36</v>
      </c>
      <c r="B54" s="373">
        <v>0</v>
      </c>
      <c r="C54" s="373">
        <v>1.76217</v>
      </c>
      <c r="D54" s="374">
        <v>1.76217</v>
      </c>
      <c r="E54" s="375" t="s">
        <v>218</v>
      </c>
      <c r="F54" s="373">
        <v>1.586127332987</v>
      </c>
      <c r="G54" s="374">
        <v>1.321772777489</v>
      </c>
      <c r="H54" s="376">
        <v>0</v>
      </c>
      <c r="I54" s="373">
        <v>0</v>
      </c>
      <c r="J54" s="374">
        <v>-1.321772777489</v>
      </c>
      <c r="K54" s="381">
        <v>0</v>
      </c>
    </row>
    <row r="55" spans="1:11" ht="14.4" customHeight="1" thickBot="1" x14ac:dyDescent="0.35">
      <c r="A55" s="389" t="s">
        <v>251</v>
      </c>
      <c r="B55" s="373">
        <v>0</v>
      </c>
      <c r="C55" s="373">
        <v>1.62094</v>
      </c>
      <c r="D55" s="374">
        <v>1.62094</v>
      </c>
      <c r="E55" s="375" t="s">
        <v>218</v>
      </c>
      <c r="F55" s="373">
        <v>1.586127332987</v>
      </c>
      <c r="G55" s="374">
        <v>1.321772777489</v>
      </c>
      <c r="H55" s="376">
        <v>0</v>
      </c>
      <c r="I55" s="373">
        <v>0</v>
      </c>
      <c r="J55" s="374">
        <v>-1.321772777489</v>
      </c>
      <c r="K55" s="381">
        <v>0</v>
      </c>
    </row>
    <row r="56" spans="1:11" ht="14.4" customHeight="1" thickBot="1" x14ac:dyDescent="0.35">
      <c r="A56" s="390" t="s">
        <v>252</v>
      </c>
      <c r="B56" s="368">
        <v>0</v>
      </c>
      <c r="C56" s="368">
        <v>1.62094</v>
      </c>
      <c r="D56" s="369">
        <v>1.62094</v>
      </c>
      <c r="E56" s="378" t="s">
        <v>218</v>
      </c>
      <c r="F56" s="368">
        <v>1.586127332987</v>
      </c>
      <c r="G56" s="369">
        <v>1.321772777489</v>
      </c>
      <c r="H56" s="371">
        <v>0</v>
      </c>
      <c r="I56" s="368">
        <v>0</v>
      </c>
      <c r="J56" s="369">
        <v>-1.321772777489</v>
      </c>
      <c r="K56" s="372">
        <v>0</v>
      </c>
    </row>
    <row r="57" spans="1:11" ht="14.4" customHeight="1" thickBot="1" x14ac:dyDescent="0.35">
      <c r="A57" s="389" t="s">
        <v>253</v>
      </c>
      <c r="B57" s="373">
        <v>0</v>
      </c>
      <c r="C57" s="373">
        <v>0.14122999999999999</v>
      </c>
      <c r="D57" s="374">
        <v>0.14122999999999999</v>
      </c>
      <c r="E57" s="375" t="s">
        <v>218</v>
      </c>
      <c r="F57" s="373">
        <v>0</v>
      </c>
      <c r="G57" s="374">
        <v>0</v>
      </c>
      <c r="H57" s="376">
        <v>0</v>
      </c>
      <c r="I57" s="373">
        <v>0</v>
      </c>
      <c r="J57" s="374">
        <v>0</v>
      </c>
      <c r="K57" s="381">
        <v>0</v>
      </c>
    </row>
    <row r="58" spans="1:11" ht="14.4" customHeight="1" thickBot="1" x14ac:dyDescent="0.35">
      <c r="A58" s="390" t="s">
        <v>254</v>
      </c>
      <c r="B58" s="368">
        <v>0</v>
      </c>
      <c r="C58" s="368">
        <v>0.14122999999999999</v>
      </c>
      <c r="D58" s="369">
        <v>0.14122999999999999</v>
      </c>
      <c r="E58" s="378" t="s">
        <v>218</v>
      </c>
      <c r="F58" s="368">
        <v>0</v>
      </c>
      <c r="G58" s="369">
        <v>0</v>
      </c>
      <c r="H58" s="371">
        <v>0</v>
      </c>
      <c r="I58" s="368">
        <v>0</v>
      </c>
      <c r="J58" s="369">
        <v>0</v>
      </c>
      <c r="K58" s="372">
        <v>0</v>
      </c>
    </row>
    <row r="59" spans="1:11" ht="14.4" customHeight="1" thickBot="1" x14ac:dyDescent="0.35">
      <c r="A59" s="386" t="s">
        <v>255</v>
      </c>
      <c r="B59" s="368">
        <v>0</v>
      </c>
      <c r="C59" s="368">
        <v>0.47064</v>
      </c>
      <c r="D59" s="369">
        <v>0.47064</v>
      </c>
      <c r="E59" s="378" t="s">
        <v>218</v>
      </c>
      <c r="F59" s="368">
        <v>0</v>
      </c>
      <c r="G59" s="369">
        <v>0</v>
      </c>
      <c r="H59" s="371">
        <v>0</v>
      </c>
      <c r="I59" s="368">
        <v>4.5987499999999999</v>
      </c>
      <c r="J59" s="369">
        <v>4.5987499999999999</v>
      </c>
      <c r="K59" s="379" t="s">
        <v>218</v>
      </c>
    </row>
    <row r="60" spans="1:11" ht="14.4" customHeight="1" thickBot="1" x14ac:dyDescent="0.35">
      <c r="A60" s="391" t="s">
        <v>256</v>
      </c>
      <c r="B60" s="373">
        <v>0</v>
      </c>
      <c r="C60" s="373">
        <v>0.47064</v>
      </c>
      <c r="D60" s="374">
        <v>0.47064</v>
      </c>
      <c r="E60" s="375" t="s">
        <v>218</v>
      </c>
      <c r="F60" s="373">
        <v>0</v>
      </c>
      <c r="G60" s="374">
        <v>0</v>
      </c>
      <c r="H60" s="376">
        <v>0</v>
      </c>
      <c r="I60" s="373">
        <v>4.5987499999999999</v>
      </c>
      <c r="J60" s="374">
        <v>4.5987499999999999</v>
      </c>
      <c r="K60" s="377" t="s">
        <v>218</v>
      </c>
    </row>
    <row r="61" spans="1:11" ht="14.4" customHeight="1" thickBot="1" x14ac:dyDescent="0.35">
      <c r="A61" s="393" t="s">
        <v>257</v>
      </c>
      <c r="B61" s="373">
        <v>0</v>
      </c>
      <c r="C61" s="373">
        <v>0.47064</v>
      </c>
      <c r="D61" s="374">
        <v>0.47064</v>
      </c>
      <c r="E61" s="375" t="s">
        <v>218</v>
      </c>
      <c r="F61" s="373">
        <v>0</v>
      </c>
      <c r="G61" s="374">
        <v>0</v>
      </c>
      <c r="H61" s="376">
        <v>0</v>
      </c>
      <c r="I61" s="373">
        <v>4.5987499999999999</v>
      </c>
      <c r="J61" s="374">
        <v>4.5987499999999999</v>
      </c>
      <c r="K61" s="377" t="s">
        <v>218</v>
      </c>
    </row>
    <row r="62" spans="1:11" ht="14.4" customHeight="1" thickBot="1" x14ac:dyDescent="0.35">
      <c r="A62" s="389" t="s">
        <v>258</v>
      </c>
      <c r="B62" s="373">
        <v>0</v>
      </c>
      <c r="C62" s="373">
        <v>0.47064</v>
      </c>
      <c r="D62" s="374">
        <v>0.47064</v>
      </c>
      <c r="E62" s="375" t="s">
        <v>218</v>
      </c>
      <c r="F62" s="373">
        <v>0</v>
      </c>
      <c r="G62" s="374">
        <v>0</v>
      </c>
      <c r="H62" s="376">
        <v>0</v>
      </c>
      <c r="I62" s="373">
        <v>4.5987499999999999</v>
      </c>
      <c r="J62" s="374">
        <v>4.5987499999999999</v>
      </c>
      <c r="K62" s="377" t="s">
        <v>218</v>
      </c>
    </row>
    <row r="63" spans="1:11" ht="14.4" customHeight="1" thickBot="1" x14ac:dyDescent="0.35">
      <c r="A63" s="390" t="s">
        <v>259</v>
      </c>
      <c r="B63" s="368">
        <v>0</v>
      </c>
      <c r="C63" s="368">
        <v>0.47064</v>
      </c>
      <c r="D63" s="369">
        <v>0.47064</v>
      </c>
      <c r="E63" s="378" t="s">
        <v>218</v>
      </c>
      <c r="F63" s="368">
        <v>0</v>
      </c>
      <c r="G63" s="369">
        <v>0</v>
      </c>
      <c r="H63" s="371">
        <v>0</v>
      </c>
      <c r="I63" s="368">
        <v>4.5987499999999999</v>
      </c>
      <c r="J63" s="369">
        <v>4.5987499999999999</v>
      </c>
      <c r="K63" s="379" t="s">
        <v>218</v>
      </c>
    </row>
    <row r="64" spans="1:11" ht="14.4" customHeight="1" thickBot="1" x14ac:dyDescent="0.35">
      <c r="A64" s="394"/>
      <c r="B64" s="368">
        <v>769.85272135469404</v>
      </c>
      <c r="C64" s="368">
        <v>682.97946999999999</v>
      </c>
      <c r="D64" s="369">
        <v>-86.873251354694005</v>
      </c>
      <c r="E64" s="370">
        <v>0.88715601186399995</v>
      </c>
      <c r="F64" s="368">
        <v>184.02677332765899</v>
      </c>
      <c r="G64" s="369">
        <v>153.355644439716</v>
      </c>
      <c r="H64" s="371">
        <v>187.18897999999999</v>
      </c>
      <c r="I64" s="368">
        <v>1165.7377300000001</v>
      </c>
      <c r="J64" s="369">
        <v>1012.38208556028</v>
      </c>
      <c r="K64" s="372">
        <v>6.3346094099270003</v>
      </c>
    </row>
    <row r="65" spans="1:11" ht="14.4" customHeight="1" thickBot="1" x14ac:dyDescent="0.35">
      <c r="A65" s="395" t="s">
        <v>48</v>
      </c>
      <c r="B65" s="382">
        <v>769.85272135469404</v>
      </c>
      <c r="C65" s="382">
        <v>682.97946999999999</v>
      </c>
      <c r="D65" s="383">
        <v>-86.873251354694005</v>
      </c>
      <c r="E65" s="384" t="s">
        <v>218</v>
      </c>
      <c r="F65" s="382">
        <v>184.02677332765899</v>
      </c>
      <c r="G65" s="383">
        <v>153.355644439716</v>
      </c>
      <c r="H65" s="382">
        <v>187.18897999999999</v>
      </c>
      <c r="I65" s="382">
        <v>1165.7377300000001</v>
      </c>
      <c r="J65" s="383">
        <v>1012.38208556028</v>
      </c>
      <c r="K65" s="385">
        <v>6.3346094099270003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2016</v>
      </c>
      <c r="E3" s="7"/>
      <c r="F3" s="281">
        <v>2017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260</v>
      </c>
      <c r="B5" s="397" t="s">
        <v>261</v>
      </c>
      <c r="C5" s="398" t="s">
        <v>262</v>
      </c>
      <c r="D5" s="398" t="s">
        <v>262</v>
      </c>
      <c r="E5" s="398"/>
      <c r="F5" s="398" t="s">
        <v>262</v>
      </c>
      <c r="G5" s="398" t="s">
        <v>262</v>
      </c>
      <c r="H5" s="398" t="s">
        <v>262</v>
      </c>
      <c r="I5" s="399" t="s">
        <v>262</v>
      </c>
      <c r="J5" s="400" t="s">
        <v>50</v>
      </c>
    </row>
    <row r="6" spans="1:10" ht="14.4" customHeight="1" x14ac:dyDescent="0.3">
      <c r="A6" s="396" t="s">
        <v>260</v>
      </c>
      <c r="B6" s="397" t="s">
        <v>263</v>
      </c>
      <c r="C6" s="398">
        <v>27.0763</v>
      </c>
      <c r="D6" s="398">
        <v>47.635099999999994</v>
      </c>
      <c r="E6" s="398"/>
      <c r="F6" s="398">
        <v>95.554080000000013</v>
      </c>
      <c r="G6" s="398">
        <v>98.090343750000002</v>
      </c>
      <c r="H6" s="398">
        <v>-2.5362637499999892</v>
      </c>
      <c r="I6" s="399">
        <v>0.97414359402731743</v>
      </c>
      <c r="J6" s="400" t="s">
        <v>1</v>
      </c>
    </row>
    <row r="7" spans="1:10" ht="14.4" customHeight="1" x14ac:dyDescent="0.3">
      <c r="A7" s="396" t="s">
        <v>260</v>
      </c>
      <c r="B7" s="397" t="s">
        <v>264</v>
      </c>
      <c r="C7" s="398">
        <v>315.00488999999999</v>
      </c>
      <c r="D7" s="398">
        <v>180.78829000000007</v>
      </c>
      <c r="E7" s="398"/>
      <c r="F7" s="398">
        <v>407.82826000000017</v>
      </c>
      <c r="G7" s="398">
        <v>374.91453124999998</v>
      </c>
      <c r="H7" s="398">
        <v>32.913728750000189</v>
      </c>
      <c r="I7" s="399">
        <v>1.0877899521265895</v>
      </c>
      <c r="J7" s="400" t="s">
        <v>1</v>
      </c>
    </row>
    <row r="8" spans="1:10" ht="14.4" customHeight="1" x14ac:dyDescent="0.3">
      <c r="A8" s="396" t="s">
        <v>260</v>
      </c>
      <c r="B8" s="397" t="s">
        <v>265</v>
      </c>
      <c r="C8" s="398">
        <v>62.603579999999994</v>
      </c>
      <c r="D8" s="398">
        <v>35.185849999999988</v>
      </c>
      <c r="E8" s="398"/>
      <c r="F8" s="398">
        <v>223.75435999999999</v>
      </c>
      <c r="G8" s="398">
        <v>290.23056250000002</v>
      </c>
      <c r="H8" s="398">
        <v>-66.476202500000028</v>
      </c>
      <c r="I8" s="399">
        <v>0.77095381710532285</v>
      </c>
      <c r="J8" s="400" t="s">
        <v>1</v>
      </c>
    </row>
    <row r="9" spans="1:10" ht="14.4" customHeight="1" x14ac:dyDescent="0.3">
      <c r="A9" s="396" t="s">
        <v>260</v>
      </c>
      <c r="B9" s="397" t="s">
        <v>266</v>
      </c>
      <c r="C9" s="398">
        <v>9.8905799999999999</v>
      </c>
      <c r="D9" s="398">
        <v>14.391640000000001</v>
      </c>
      <c r="E9" s="398"/>
      <c r="F9" s="398">
        <v>14.67717</v>
      </c>
      <c r="G9" s="398">
        <v>16.666666015625001</v>
      </c>
      <c r="H9" s="398">
        <v>-1.9894960156250008</v>
      </c>
      <c r="I9" s="399">
        <v>0.88063023439961852</v>
      </c>
      <c r="J9" s="400" t="s">
        <v>1</v>
      </c>
    </row>
    <row r="10" spans="1:10" ht="14.4" customHeight="1" x14ac:dyDescent="0.3">
      <c r="A10" s="396" t="s">
        <v>260</v>
      </c>
      <c r="B10" s="397" t="s">
        <v>267</v>
      </c>
      <c r="C10" s="398">
        <v>10.951000000000001</v>
      </c>
      <c r="D10" s="398">
        <v>16.559740000000001</v>
      </c>
      <c r="E10" s="398"/>
      <c r="F10" s="398">
        <v>30.842199999999998</v>
      </c>
      <c r="G10" s="398">
        <v>29.435302734375</v>
      </c>
      <c r="H10" s="398">
        <v>1.4068972656249983</v>
      </c>
      <c r="I10" s="399">
        <v>1.0477962560236216</v>
      </c>
      <c r="J10" s="400" t="s">
        <v>1</v>
      </c>
    </row>
    <row r="11" spans="1:10" ht="14.4" customHeight="1" x14ac:dyDescent="0.3">
      <c r="A11" s="396" t="s">
        <v>260</v>
      </c>
      <c r="B11" s="397" t="s">
        <v>268</v>
      </c>
      <c r="C11" s="398">
        <v>13.88777</v>
      </c>
      <c r="D11" s="398">
        <v>13.366110000000001</v>
      </c>
      <c r="E11" s="398"/>
      <c r="F11" s="398">
        <v>85.03098</v>
      </c>
      <c r="G11" s="398">
        <v>179.16665624999999</v>
      </c>
      <c r="H11" s="398">
        <v>-94.135676249999989</v>
      </c>
      <c r="I11" s="399">
        <v>0.47459154387160141</v>
      </c>
      <c r="J11" s="400" t="s">
        <v>1</v>
      </c>
    </row>
    <row r="12" spans="1:10" ht="14.4" customHeight="1" x14ac:dyDescent="0.3">
      <c r="A12" s="396" t="s">
        <v>260</v>
      </c>
      <c r="B12" s="397" t="s">
        <v>269</v>
      </c>
      <c r="C12" s="398">
        <v>439.41411999999997</v>
      </c>
      <c r="D12" s="398">
        <v>307.92673000000002</v>
      </c>
      <c r="E12" s="398"/>
      <c r="F12" s="398">
        <v>857.68705000000023</v>
      </c>
      <c r="G12" s="398">
        <v>988.50406249999992</v>
      </c>
      <c r="H12" s="398">
        <v>-130.81701249999969</v>
      </c>
      <c r="I12" s="399">
        <v>0.8676616339146308</v>
      </c>
      <c r="J12" s="400" t="s">
        <v>270</v>
      </c>
    </row>
    <row r="14" spans="1:10" ht="14.4" customHeight="1" x14ac:dyDescent="0.3">
      <c r="A14" s="396" t="s">
        <v>260</v>
      </c>
      <c r="B14" s="397" t="s">
        <v>261</v>
      </c>
      <c r="C14" s="398" t="s">
        <v>262</v>
      </c>
      <c r="D14" s="398" t="s">
        <v>262</v>
      </c>
      <c r="E14" s="398"/>
      <c r="F14" s="398" t="s">
        <v>262</v>
      </c>
      <c r="G14" s="398" t="s">
        <v>262</v>
      </c>
      <c r="H14" s="398" t="s">
        <v>262</v>
      </c>
      <c r="I14" s="399" t="s">
        <v>262</v>
      </c>
      <c r="J14" s="400" t="s">
        <v>50</v>
      </c>
    </row>
    <row r="15" spans="1:10" ht="14.4" customHeight="1" x14ac:dyDescent="0.3">
      <c r="A15" s="396" t="s">
        <v>271</v>
      </c>
      <c r="B15" s="397" t="s">
        <v>272</v>
      </c>
      <c r="C15" s="398" t="s">
        <v>262</v>
      </c>
      <c r="D15" s="398" t="s">
        <v>262</v>
      </c>
      <c r="E15" s="398"/>
      <c r="F15" s="398" t="s">
        <v>262</v>
      </c>
      <c r="G15" s="398" t="s">
        <v>262</v>
      </c>
      <c r="H15" s="398" t="s">
        <v>262</v>
      </c>
      <c r="I15" s="399" t="s">
        <v>262</v>
      </c>
      <c r="J15" s="400" t="s">
        <v>0</v>
      </c>
    </row>
    <row r="16" spans="1:10" ht="14.4" customHeight="1" x14ac:dyDescent="0.3">
      <c r="A16" s="396" t="s">
        <v>271</v>
      </c>
      <c r="B16" s="397" t="s">
        <v>263</v>
      </c>
      <c r="C16" s="398">
        <v>27.0763</v>
      </c>
      <c r="D16" s="398">
        <v>47.635099999999994</v>
      </c>
      <c r="E16" s="398"/>
      <c r="F16" s="398">
        <v>95.554080000000013</v>
      </c>
      <c r="G16" s="398">
        <v>98</v>
      </c>
      <c r="H16" s="398">
        <v>-2.4459199999999868</v>
      </c>
      <c r="I16" s="399">
        <v>0.97504163265306132</v>
      </c>
      <c r="J16" s="400" t="s">
        <v>1</v>
      </c>
    </row>
    <row r="17" spans="1:10" ht="14.4" customHeight="1" x14ac:dyDescent="0.3">
      <c r="A17" s="396" t="s">
        <v>271</v>
      </c>
      <c r="B17" s="397" t="s">
        <v>264</v>
      </c>
      <c r="C17" s="398">
        <v>315.00488999999999</v>
      </c>
      <c r="D17" s="398">
        <v>180.78829000000007</v>
      </c>
      <c r="E17" s="398"/>
      <c r="F17" s="398">
        <v>407.82826000000017</v>
      </c>
      <c r="G17" s="398">
        <v>375</v>
      </c>
      <c r="H17" s="398">
        <v>32.828260000000171</v>
      </c>
      <c r="I17" s="399">
        <v>1.0875420266666671</v>
      </c>
      <c r="J17" s="400" t="s">
        <v>1</v>
      </c>
    </row>
    <row r="18" spans="1:10" ht="14.4" customHeight="1" x14ac:dyDescent="0.3">
      <c r="A18" s="396" t="s">
        <v>271</v>
      </c>
      <c r="B18" s="397" t="s">
        <v>265</v>
      </c>
      <c r="C18" s="398">
        <v>62.603579999999994</v>
      </c>
      <c r="D18" s="398">
        <v>35.185849999999988</v>
      </c>
      <c r="E18" s="398"/>
      <c r="F18" s="398">
        <v>223.75435999999999</v>
      </c>
      <c r="G18" s="398">
        <v>290</v>
      </c>
      <c r="H18" s="398">
        <v>-66.245640000000009</v>
      </c>
      <c r="I18" s="399">
        <v>0.77156675862068957</v>
      </c>
      <c r="J18" s="400" t="s">
        <v>1</v>
      </c>
    </row>
    <row r="19" spans="1:10" ht="14.4" customHeight="1" x14ac:dyDescent="0.3">
      <c r="A19" s="396" t="s">
        <v>271</v>
      </c>
      <c r="B19" s="397" t="s">
        <v>266</v>
      </c>
      <c r="C19" s="398">
        <v>9.8905799999999999</v>
      </c>
      <c r="D19" s="398">
        <v>14.391640000000001</v>
      </c>
      <c r="E19" s="398"/>
      <c r="F19" s="398">
        <v>14.67717</v>
      </c>
      <c r="G19" s="398">
        <v>17</v>
      </c>
      <c r="H19" s="398">
        <v>-2.3228299999999997</v>
      </c>
      <c r="I19" s="399">
        <v>0.86336294117647061</v>
      </c>
      <c r="J19" s="400" t="s">
        <v>1</v>
      </c>
    </row>
    <row r="20" spans="1:10" ht="14.4" customHeight="1" x14ac:dyDescent="0.3">
      <c r="A20" s="396" t="s">
        <v>271</v>
      </c>
      <c r="B20" s="397" t="s">
        <v>267</v>
      </c>
      <c r="C20" s="398">
        <v>10.951000000000001</v>
      </c>
      <c r="D20" s="398">
        <v>16.559740000000001</v>
      </c>
      <c r="E20" s="398"/>
      <c r="F20" s="398">
        <v>30.842199999999998</v>
      </c>
      <c r="G20" s="398">
        <v>29</v>
      </c>
      <c r="H20" s="398">
        <v>1.8421999999999983</v>
      </c>
      <c r="I20" s="399">
        <v>1.0635241379310345</v>
      </c>
      <c r="J20" s="400" t="s">
        <v>1</v>
      </c>
    </row>
    <row r="21" spans="1:10" ht="14.4" customHeight="1" x14ac:dyDescent="0.3">
      <c r="A21" s="396" t="s">
        <v>271</v>
      </c>
      <c r="B21" s="397" t="s">
        <v>268</v>
      </c>
      <c r="C21" s="398">
        <v>13.88777</v>
      </c>
      <c r="D21" s="398">
        <v>13.366110000000001</v>
      </c>
      <c r="E21" s="398"/>
      <c r="F21" s="398">
        <v>85.03098</v>
      </c>
      <c r="G21" s="398">
        <v>179</v>
      </c>
      <c r="H21" s="398">
        <v>-93.96902</v>
      </c>
      <c r="I21" s="399">
        <v>0.47503340782122905</v>
      </c>
      <c r="J21" s="400" t="s">
        <v>1</v>
      </c>
    </row>
    <row r="22" spans="1:10" ht="14.4" customHeight="1" x14ac:dyDescent="0.3">
      <c r="A22" s="396" t="s">
        <v>271</v>
      </c>
      <c r="B22" s="397" t="s">
        <v>273</v>
      </c>
      <c r="C22" s="398">
        <v>439.41411999999997</v>
      </c>
      <c r="D22" s="398">
        <v>307.92673000000002</v>
      </c>
      <c r="E22" s="398"/>
      <c r="F22" s="398">
        <v>857.68705000000023</v>
      </c>
      <c r="G22" s="398">
        <v>989</v>
      </c>
      <c r="H22" s="398">
        <v>-131.31294999999977</v>
      </c>
      <c r="I22" s="399">
        <v>0.86722654196157756</v>
      </c>
      <c r="J22" s="400" t="s">
        <v>274</v>
      </c>
    </row>
    <row r="23" spans="1:10" ht="14.4" customHeight="1" x14ac:dyDescent="0.3">
      <c r="A23" s="396" t="s">
        <v>262</v>
      </c>
      <c r="B23" s="397" t="s">
        <v>262</v>
      </c>
      <c r="C23" s="398" t="s">
        <v>262</v>
      </c>
      <c r="D23" s="398" t="s">
        <v>262</v>
      </c>
      <c r="E23" s="398"/>
      <c r="F23" s="398" t="s">
        <v>262</v>
      </c>
      <c r="G23" s="398" t="s">
        <v>262</v>
      </c>
      <c r="H23" s="398" t="s">
        <v>262</v>
      </c>
      <c r="I23" s="399" t="s">
        <v>262</v>
      </c>
      <c r="J23" s="400" t="s">
        <v>275</v>
      </c>
    </row>
    <row r="24" spans="1:10" ht="14.4" customHeight="1" x14ac:dyDescent="0.3">
      <c r="A24" s="396" t="s">
        <v>260</v>
      </c>
      <c r="B24" s="397" t="s">
        <v>269</v>
      </c>
      <c r="C24" s="398">
        <v>439.41411999999997</v>
      </c>
      <c r="D24" s="398">
        <v>307.92673000000002</v>
      </c>
      <c r="E24" s="398"/>
      <c r="F24" s="398">
        <v>857.68705000000023</v>
      </c>
      <c r="G24" s="398">
        <v>989</v>
      </c>
      <c r="H24" s="398">
        <v>-131.31294999999977</v>
      </c>
      <c r="I24" s="399">
        <v>0.86722654196157756</v>
      </c>
      <c r="J24" s="400" t="s">
        <v>270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424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16.464529218774569</v>
      </c>
      <c r="J3" s="74">
        <f>SUBTOTAL(9,J5:J1048576)</f>
        <v>47347</v>
      </c>
      <c r="K3" s="75">
        <f>SUBTOTAL(9,K5:K1048576)</f>
        <v>779546.06492131948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260</v>
      </c>
      <c r="B5" s="407" t="s">
        <v>261</v>
      </c>
      <c r="C5" s="408" t="s">
        <v>271</v>
      </c>
      <c r="D5" s="409" t="s">
        <v>272</v>
      </c>
      <c r="E5" s="408" t="s">
        <v>276</v>
      </c>
      <c r="F5" s="409" t="s">
        <v>277</v>
      </c>
      <c r="G5" s="408" t="s">
        <v>278</v>
      </c>
      <c r="H5" s="408" t="s">
        <v>279</v>
      </c>
      <c r="I5" s="410">
        <v>0.41999998688697815</v>
      </c>
      <c r="J5" s="410">
        <v>3000</v>
      </c>
      <c r="K5" s="411">
        <v>1259.25</v>
      </c>
    </row>
    <row r="6" spans="1:11" ht="14.4" customHeight="1" x14ac:dyDescent="0.3">
      <c r="A6" s="412" t="s">
        <v>260</v>
      </c>
      <c r="B6" s="413" t="s">
        <v>261</v>
      </c>
      <c r="C6" s="414" t="s">
        <v>271</v>
      </c>
      <c r="D6" s="415" t="s">
        <v>272</v>
      </c>
      <c r="E6" s="414" t="s">
        <v>276</v>
      </c>
      <c r="F6" s="415" t="s">
        <v>277</v>
      </c>
      <c r="G6" s="414" t="s">
        <v>280</v>
      </c>
      <c r="H6" s="414" t="s">
        <v>281</v>
      </c>
      <c r="I6" s="416">
        <v>0.5899999737739563</v>
      </c>
      <c r="J6" s="416">
        <v>2300</v>
      </c>
      <c r="K6" s="417">
        <v>1357</v>
      </c>
    </row>
    <row r="7" spans="1:11" ht="14.4" customHeight="1" x14ac:dyDescent="0.3">
      <c r="A7" s="412" t="s">
        <v>260</v>
      </c>
      <c r="B7" s="413" t="s">
        <v>261</v>
      </c>
      <c r="C7" s="414" t="s">
        <v>271</v>
      </c>
      <c r="D7" s="415" t="s">
        <v>272</v>
      </c>
      <c r="E7" s="414" t="s">
        <v>276</v>
      </c>
      <c r="F7" s="415" t="s">
        <v>277</v>
      </c>
      <c r="G7" s="414" t="s">
        <v>282</v>
      </c>
      <c r="H7" s="414" t="s">
        <v>283</v>
      </c>
      <c r="I7" s="416">
        <v>0.87999999523162842</v>
      </c>
      <c r="J7" s="416">
        <v>600</v>
      </c>
      <c r="K7" s="417">
        <v>528</v>
      </c>
    </row>
    <row r="8" spans="1:11" ht="14.4" customHeight="1" x14ac:dyDescent="0.3">
      <c r="A8" s="412" t="s">
        <v>260</v>
      </c>
      <c r="B8" s="413" t="s">
        <v>261</v>
      </c>
      <c r="C8" s="414" t="s">
        <v>271</v>
      </c>
      <c r="D8" s="415" t="s">
        <v>272</v>
      </c>
      <c r="E8" s="414" t="s">
        <v>276</v>
      </c>
      <c r="F8" s="415" t="s">
        <v>277</v>
      </c>
      <c r="G8" s="414" t="s">
        <v>284</v>
      </c>
      <c r="H8" s="414" t="s">
        <v>285</v>
      </c>
      <c r="I8" s="416">
        <v>0.4699999988079071</v>
      </c>
      <c r="J8" s="416">
        <v>1000</v>
      </c>
      <c r="K8" s="417">
        <v>470</v>
      </c>
    </row>
    <row r="9" spans="1:11" ht="14.4" customHeight="1" x14ac:dyDescent="0.3">
      <c r="A9" s="412" t="s">
        <v>260</v>
      </c>
      <c r="B9" s="413" t="s">
        <v>261</v>
      </c>
      <c r="C9" s="414" t="s">
        <v>271</v>
      </c>
      <c r="D9" s="415" t="s">
        <v>272</v>
      </c>
      <c r="E9" s="414" t="s">
        <v>276</v>
      </c>
      <c r="F9" s="415" t="s">
        <v>277</v>
      </c>
      <c r="G9" s="414" t="s">
        <v>286</v>
      </c>
      <c r="H9" s="414" t="s">
        <v>287</v>
      </c>
      <c r="I9" s="416">
        <v>1.1733332872390747</v>
      </c>
      <c r="J9" s="416">
        <v>2000</v>
      </c>
      <c r="K9" s="417">
        <v>2348</v>
      </c>
    </row>
    <row r="10" spans="1:11" ht="14.4" customHeight="1" x14ac:dyDescent="0.3">
      <c r="A10" s="412" t="s">
        <v>260</v>
      </c>
      <c r="B10" s="413" t="s">
        <v>261</v>
      </c>
      <c r="C10" s="414" t="s">
        <v>271</v>
      </c>
      <c r="D10" s="415" t="s">
        <v>272</v>
      </c>
      <c r="E10" s="414" t="s">
        <v>276</v>
      </c>
      <c r="F10" s="415" t="s">
        <v>277</v>
      </c>
      <c r="G10" s="414" t="s">
        <v>288</v>
      </c>
      <c r="H10" s="414" t="s">
        <v>289</v>
      </c>
      <c r="I10" s="416">
        <v>2.7549999952316284</v>
      </c>
      <c r="J10" s="416">
        <v>140</v>
      </c>
      <c r="K10" s="417">
        <v>385.72000122070312</v>
      </c>
    </row>
    <row r="11" spans="1:11" ht="14.4" customHeight="1" x14ac:dyDescent="0.3">
      <c r="A11" s="412" t="s">
        <v>260</v>
      </c>
      <c r="B11" s="413" t="s">
        <v>261</v>
      </c>
      <c r="C11" s="414" t="s">
        <v>271</v>
      </c>
      <c r="D11" s="415" t="s">
        <v>272</v>
      </c>
      <c r="E11" s="414" t="s">
        <v>276</v>
      </c>
      <c r="F11" s="415" t="s">
        <v>277</v>
      </c>
      <c r="G11" s="414" t="s">
        <v>290</v>
      </c>
      <c r="H11" s="414" t="s">
        <v>291</v>
      </c>
      <c r="I11" s="416">
        <v>43.860000610351563</v>
      </c>
      <c r="J11" s="416">
        <v>500</v>
      </c>
      <c r="K11" s="417">
        <v>21930.5302734375</v>
      </c>
    </row>
    <row r="12" spans="1:11" ht="14.4" customHeight="1" x14ac:dyDescent="0.3">
      <c r="A12" s="412" t="s">
        <v>260</v>
      </c>
      <c r="B12" s="413" t="s">
        <v>261</v>
      </c>
      <c r="C12" s="414" t="s">
        <v>271</v>
      </c>
      <c r="D12" s="415" t="s">
        <v>272</v>
      </c>
      <c r="E12" s="414" t="s">
        <v>276</v>
      </c>
      <c r="F12" s="415" t="s">
        <v>277</v>
      </c>
      <c r="G12" s="414" t="s">
        <v>292</v>
      </c>
      <c r="H12" s="414" t="s">
        <v>293</v>
      </c>
      <c r="I12" s="416">
        <v>4.8400001525878906</v>
      </c>
      <c r="J12" s="416">
        <v>50</v>
      </c>
      <c r="K12" s="417">
        <v>242</v>
      </c>
    </row>
    <row r="13" spans="1:11" ht="14.4" customHeight="1" x14ac:dyDescent="0.3">
      <c r="A13" s="412" t="s">
        <v>260</v>
      </c>
      <c r="B13" s="413" t="s">
        <v>261</v>
      </c>
      <c r="C13" s="414" t="s">
        <v>271</v>
      </c>
      <c r="D13" s="415" t="s">
        <v>272</v>
      </c>
      <c r="E13" s="414" t="s">
        <v>276</v>
      </c>
      <c r="F13" s="415" t="s">
        <v>277</v>
      </c>
      <c r="G13" s="414" t="s">
        <v>294</v>
      </c>
      <c r="H13" s="414" t="s">
        <v>295</v>
      </c>
      <c r="I13" s="416">
        <v>257.05999755859375</v>
      </c>
      <c r="J13" s="416">
        <v>50</v>
      </c>
      <c r="K13" s="417">
        <v>12852.98046875</v>
      </c>
    </row>
    <row r="14" spans="1:11" ht="14.4" customHeight="1" x14ac:dyDescent="0.3">
      <c r="A14" s="412" t="s">
        <v>260</v>
      </c>
      <c r="B14" s="413" t="s">
        <v>261</v>
      </c>
      <c r="C14" s="414" t="s">
        <v>271</v>
      </c>
      <c r="D14" s="415" t="s">
        <v>272</v>
      </c>
      <c r="E14" s="414" t="s">
        <v>276</v>
      </c>
      <c r="F14" s="415" t="s">
        <v>277</v>
      </c>
      <c r="G14" s="414" t="s">
        <v>296</v>
      </c>
      <c r="H14" s="414" t="s">
        <v>297</v>
      </c>
      <c r="I14" s="416">
        <v>217.80999755859375</v>
      </c>
      <c r="J14" s="416">
        <v>175</v>
      </c>
      <c r="K14" s="417">
        <v>38116.75</v>
      </c>
    </row>
    <row r="15" spans="1:11" ht="14.4" customHeight="1" x14ac:dyDescent="0.3">
      <c r="A15" s="412" t="s">
        <v>260</v>
      </c>
      <c r="B15" s="413" t="s">
        <v>261</v>
      </c>
      <c r="C15" s="414" t="s">
        <v>271</v>
      </c>
      <c r="D15" s="415" t="s">
        <v>272</v>
      </c>
      <c r="E15" s="414" t="s">
        <v>276</v>
      </c>
      <c r="F15" s="415" t="s">
        <v>277</v>
      </c>
      <c r="G15" s="414" t="s">
        <v>298</v>
      </c>
      <c r="H15" s="414" t="s">
        <v>299</v>
      </c>
      <c r="I15" s="416">
        <v>45.889999389648437</v>
      </c>
      <c r="J15" s="416">
        <v>50</v>
      </c>
      <c r="K15" s="417">
        <v>2294.25</v>
      </c>
    </row>
    <row r="16" spans="1:11" ht="14.4" customHeight="1" x14ac:dyDescent="0.3">
      <c r="A16" s="412" t="s">
        <v>260</v>
      </c>
      <c r="B16" s="413" t="s">
        <v>261</v>
      </c>
      <c r="C16" s="414" t="s">
        <v>271</v>
      </c>
      <c r="D16" s="415" t="s">
        <v>272</v>
      </c>
      <c r="E16" s="414" t="s">
        <v>276</v>
      </c>
      <c r="F16" s="415" t="s">
        <v>277</v>
      </c>
      <c r="G16" s="414" t="s">
        <v>300</v>
      </c>
      <c r="H16" s="414" t="s">
        <v>301</v>
      </c>
      <c r="I16" s="416">
        <v>0.8566666841506958</v>
      </c>
      <c r="J16" s="416">
        <v>120</v>
      </c>
      <c r="K16" s="417">
        <v>102.20000076293945</v>
      </c>
    </row>
    <row r="17" spans="1:11" ht="14.4" customHeight="1" x14ac:dyDescent="0.3">
      <c r="A17" s="412" t="s">
        <v>260</v>
      </c>
      <c r="B17" s="413" t="s">
        <v>261</v>
      </c>
      <c r="C17" s="414" t="s">
        <v>271</v>
      </c>
      <c r="D17" s="415" t="s">
        <v>272</v>
      </c>
      <c r="E17" s="414" t="s">
        <v>276</v>
      </c>
      <c r="F17" s="415" t="s">
        <v>277</v>
      </c>
      <c r="G17" s="414" t="s">
        <v>302</v>
      </c>
      <c r="H17" s="414" t="s">
        <v>303</v>
      </c>
      <c r="I17" s="416">
        <v>1.5166666507720947</v>
      </c>
      <c r="J17" s="416">
        <v>365</v>
      </c>
      <c r="K17" s="417">
        <v>552.67000770568848</v>
      </c>
    </row>
    <row r="18" spans="1:11" ht="14.4" customHeight="1" x14ac:dyDescent="0.3">
      <c r="A18" s="412" t="s">
        <v>260</v>
      </c>
      <c r="B18" s="413" t="s">
        <v>261</v>
      </c>
      <c r="C18" s="414" t="s">
        <v>271</v>
      </c>
      <c r="D18" s="415" t="s">
        <v>272</v>
      </c>
      <c r="E18" s="414" t="s">
        <v>276</v>
      </c>
      <c r="F18" s="415" t="s">
        <v>277</v>
      </c>
      <c r="G18" s="414" t="s">
        <v>304</v>
      </c>
      <c r="H18" s="414" t="s">
        <v>305</v>
      </c>
      <c r="I18" s="416">
        <v>2.0649999380111694</v>
      </c>
      <c r="J18" s="416">
        <v>75</v>
      </c>
      <c r="K18" s="417">
        <v>154.94999694824219</v>
      </c>
    </row>
    <row r="19" spans="1:11" ht="14.4" customHeight="1" x14ac:dyDescent="0.3">
      <c r="A19" s="412" t="s">
        <v>260</v>
      </c>
      <c r="B19" s="413" t="s">
        <v>261</v>
      </c>
      <c r="C19" s="414" t="s">
        <v>271</v>
      </c>
      <c r="D19" s="415" t="s">
        <v>272</v>
      </c>
      <c r="E19" s="414" t="s">
        <v>276</v>
      </c>
      <c r="F19" s="415" t="s">
        <v>277</v>
      </c>
      <c r="G19" s="414" t="s">
        <v>306</v>
      </c>
      <c r="H19" s="414" t="s">
        <v>307</v>
      </c>
      <c r="I19" s="416">
        <v>7.7300000190734863</v>
      </c>
      <c r="J19" s="416">
        <v>5</v>
      </c>
      <c r="K19" s="417">
        <v>38.65000057220459</v>
      </c>
    </row>
    <row r="20" spans="1:11" ht="14.4" customHeight="1" x14ac:dyDescent="0.3">
      <c r="A20" s="412" t="s">
        <v>260</v>
      </c>
      <c r="B20" s="413" t="s">
        <v>261</v>
      </c>
      <c r="C20" s="414" t="s">
        <v>271</v>
      </c>
      <c r="D20" s="415" t="s">
        <v>272</v>
      </c>
      <c r="E20" s="414" t="s">
        <v>276</v>
      </c>
      <c r="F20" s="415" t="s">
        <v>277</v>
      </c>
      <c r="G20" s="414" t="s">
        <v>308</v>
      </c>
      <c r="H20" s="414" t="s">
        <v>309</v>
      </c>
      <c r="I20" s="416">
        <v>13.159999847412109</v>
      </c>
      <c r="J20" s="416">
        <v>24</v>
      </c>
      <c r="K20" s="417">
        <v>315.739990234375</v>
      </c>
    </row>
    <row r="21" spans="1:11" ht="14.4" customHeight="1" x14ac:dyDescent="0.3">
      <c r="A21" s="412" t="s">
        <v>260</v>
      </c>
      <c r="B21" s="413" t="s">
        <v>261</v>
      </c>
      <c r="C21" s="414" t="s">
        <v>271</v>
      </c>
      <c r="D21" s="415" t="s">
        <v>272</v>
      </c>
      <c r="E21" s="414" t="s">
        <v>276</v>
      </c>
      <c r="F21" s="415" t="s">
        <v>277</v>
      </c>
      <c r="G21" s="414" t="s">
        <v>310</v>
      </c>
      <c r="H21" s="414" t="s">
        <v>311</v>
      </c>
      <c r="I21" s="416">
        <v>42.445555369059242</v>
      </c>
      <c r="J21" s="416">
        <v>27</v>
      </c>
      <c r="K21" s="417">
        <v>1146.0499954223633</v>
      </c>
    </row>
    <row r="22" spans="1:11" ht="14.4" customHeight="1" x14ac:dyDescent="0.3">
      <c r="A22" s="412" t="s">
        <v>260</v>
      </c>
      <c r="B22" s="413" t="s">
        <v>261</v>
      </c>
      <c r="C22" s="414" t="s">
        <v>271</v>
      </c>
      <c r="D22" s="415" t="s">
        <v>272</v>
      </c>
      <c r="E22" s="414" t="s">
        <v>276</v>
      </c>
      <c r="F22" s="415" t="s">
        <v>277</v>
      </c>
      <c r="G22" s="414" t="s">
        <v>312</v>
      </c>
      <c r="H22" s="414" t="s">
        <v>313</v>
      </c>
      <c r="I22" s="416">
        <v>85.279998779296875</v>
      </c>
      <c r="J22" s="416">
        <v>1</v>
      </c>
      <c r="K22" s="417">
        <v>85.279998779296875</v>
      </c>
    </row>
    <row r="23" spans="1:11" ht="14.4" customHeight="1" x14ac:dyDescent="0.3">
      <c r="A23" s="412" t="s">
        <v>260</v>
      </c>
      <c r="B23" s="413" t="s">
        <v>261</v>
      </c>
      <c r="C23" s="414" t="s">
        <v>271</v>
      </c>
      <c r="D23" s="415" t="s">
        <v>272</v>
      </c>
      <c r="E23" s="414" t="s">
        <v>276</v>
      </c>
      <c r="F23" s="415" t="s">
        <v>277</v>
      </c>
      <c r="G23" s="414" t="s">
        <v>314</v>
      </c>
      <c r="H23" s="414" t="s">
        <v>315</v>
      </c>
      <c r="I23" s="416">
        <v>120</v>
      </c>
      <c r="J23" s="416">
        <v>2</v>
      </c>
      <c r="K23" s="417">
        <v>240</v>
      </c>
    </row>
    <row r="24" spans="1:11" ht="14.4" customHeight="1" x14ac:dyDescent="0.3">
      <c r="A24" s="412" t="s">
        <v>260</v>
      </c>
      <c r="B24" s="413" t="s">
        <v>261</v>
      </c>
      <c r="C24" s="414" t="s">
        <v>271</v>
      </c>
      <c r="D24" s="415" t="s">
        <v>272</v>
      </c>
      <c r="E24" s="414" t="s">
        <v>276</v>
      </c>
      <c r="F24" s="415" t="s">
        <v>277</v>
      </c>
      <c r="G24" s="414" t="s">
        <v>316</v>
      </c>
      <c r="H24" s="414" t="s">
        <v>317</v>
      </c>
      <c r="I24" s="416">
        <v>72.220001220703125</v>
      </c>
      <c r="J24" s="416">
        <v>11</v>
      </c>
      <c r="K24" s="417">
        <v>794.42001342773437</v>
      </c>
    </row>
    <row r="25" spans="1:11" ht="14.4" customHeight="1" x14ac:dyDescent="0.3">
      <c r="A25" s="412" t="s">
        <v>260</v>
      </c>
      <c r="B25" s="413" t="s">
        <v>261</v>
      </c>
      <c r="C25" s="414" t="s">
        <v>271</v>
      </c>
      <c r="D25" s="415" t="s">
        <v>272</v>
      </c>
      <c r="E25" s="414" t="s">
        <v>276</v>
      </c>
      <c r="F25" s="415" t="s">
        <v>277</v>
      </c>
      <c r="G25" s="414" t="s">
        <v>318</v>
      </c>
      <c r="H25" s="414" t="s">
        <v>319</v>
      </c>
      <c r="I25" s="416">
        <v>35.392499923706055</v>
      </c>
      <c r="J25" s="416">
        <v>125</v>
      </c>
      <c r="K25" s="417">
        <v>4423.6600341796875</v>
      </c>
    </row>
    <row r="26" spans="1:11" ht="14.4" customHeight="1" x14ac:dyDescent="0.3">
      <c r="A26" s="412" t="s">
        <v>260</v>
      </c>
      <c r="B26" s="413" t="s">
        <v>261</v>
      </c>
      <c r="C26" s="414" t="s">
        <v>271</v>
      </c>
      <c r="D26" s="415" t="s">
        <v>272</v>
      </c>
      <c r="E26" s="414" t="s">
        <v>276</v>
      </c>
      <c r="F26" s="415" t="s">
        <v>277</v>
      </c>
      <c r="G26" s="414" t="s">
        <v>320</v>
      </c>
      <c r="H26" s="414" t="s">
        <v>321</v>
      </c>
      <c r="I26" s="416">
        <v>0.66761906657900127</v>
      </c>
      <c r="J26" s="416">
        <v>3200</v>
      </c>
      <c r="K26" s="417">
        <v>2135.5</v>
      </c>
    </row>
    <row r="27" spans="1:11" ht="14.4" customHeight="1" x14ac:dyDescent="0.3">
      <c r="A27" s="412" t="s">
        <v>260</v>
      </c>
      <c r="B27" s="413" t="s">
        <v>261</v>
      </c>
      <c r="C27" s="414" t="s">
        <v>271</v>
      </c>
      <c r="D27" s="415" t="s">
        <v>272</v>
      </c>
      <c r="E27" s="414" t="s">
        <v>322</v>
      </c>
      <c r="F27" s="415" t="s">
        <v>323</v>
      </c>
      <c r="G27" s="414" t="s">
        <v>324</v>
      </c>
      <c r="H27" s="414" t="s">
        <v>325</v>
      </c>
      <c r="I27" s="416">
        <v>12.340000152587891</v>
      </c>
      <c r="J27" s="416">
        <v>40</v>
      </c>
      <c r="K27" s="417">
        <v>493.60000610351562</v>
      </c>
    </row>
    <row r="28" spans="1:11" ht="14.4" customHeight="1" x14ac:dyDescent="0.3">
      <c r="A28" s="412" t="s">
        <v>260</v>
      </c>
      <c r="B28" s="413" t="s">
        <v>261</v>
      </c>
      <c r="C28" s="414" t="s">
        <v>271</v>
      </c>
      <c r="D28" s="415" t="s">
        <v>272</v>
      </c>
      <c r="E28" s="414" t="s">
        <v>322</v>
      </c>
      <c r="F28" s="415" t="s">
        <v>323</v>
      </c>
      <c r="G28" s="414" t="s">
        <v>326</v>
      </c>
      <c r="H28" s="414" t="s">
        <v>327</v>
      </c>
      <c r="I28" s="416">
        <v>11.144999980926514</v>
      </c>
      <c r="J28" s="416">
        <v>150</v>
      </c>
      <c r="K28" s="417">
        <v>1671.5</v>
      </c>
    </row>
    <row r="29" spans="1:11" ht="14.4" customHeight="1" x14ac:dyDescent="0.3">
      <c r="A29" s="412" t="s">
        <v>260</v>
      </c>
      <c r="B29" s="413" t="s">
        <v>261</v>
      </c>
      <c r="C29" s="414" t="s">
        <v>271</v>
      </c>
      <c r="D29" s="415" t="s">
        <v>272</v>
      </c>
      <c r="E29" s="414" t="s">
        <v>322</v>
      </c>
      <c r="F29" s="415" t="s">
        <v>323</v>
      </c>
      <c r="G29" s="414" t="s">
        <v>328</v>
      </c>
      <c r="H29" s="414" t="s">
        <v>329</v>
      </c>
      <c r="I29" s="416">
        <v>6.13883330821991</v>
      </c>
      <c r="J29" s="416">
        <v>2480</v>
      </c>
      <c r="K29" s="417">
        <v>15219.699981689453</v>
      </c>
    </row>
    <row r="30" spans="1:11" ht="14.4" customHeight="1" x14ac:dyDescent="0.3">
      <c r="A30" s="412" t="s">
        <v>260</v>
      </c>
      <c r="B30" s="413" t="s">
        <v>261</v>
      </c>
      <c r="C30" s="414" t="s">
        <v>271</v>
      </c>
      <c r="D30" s="415" t="s">
        <v>272</v>
      </c>
      <c r="E30" s="414" t="s">
        <v>322</v>
      </c>
      <c r="F30" s="415" t="s">
        <v>323</v>
      </c>
      <c r="G30" s="414" t="s">
        <v>330</v>
      </c>
      <c r="H30" s="414" t="s">
        <v>331</v>
      </c>
      <c r="I30" s="416">
        <v>3.4508333802223206</v>
      </c>
      <c r="J30" s="416">
        <v>590</v>
      </c>
      <c r="K30" s="417">
        <v>2037.4999847412109</v>
      </c>
    </row>
    <row r="31" spans="1:11" ht="14.4" customHeight="1" x14ac:dyDescent="0.3">
      <c r="A31" s="412" t="s">
        <v>260</v>
      </c>
      <c r="B31" s="413" t="s">
        <v>261</v>
      </c>
      <c r="C31" s="414" t="s">
        <v>271</v>
      </c>
      <c r="D31" s="415" t="s">
        <v>272</v>
      </c>
      <c r="E31" s="414" t="s">
        <v>322</v>
      </c>
      <c r="F31" s="415" t="s">
        <v>323</v>
      </c>
      <c r="G31" s="414" t="s">
        <v>332</v>
      </c>
      <c r="H31" s="414" t="s">
        <v>333</v>
      </c>
      <c r="I31" s="416">
        <v>37.751666386922203</v>
      </c>
      <c r="J31" s="416">
        <v>240</v>
      </c>
      <c r="K31" s="417">
        <v>9060.599853515625</v>
      </c>
    </row>
    <row r="32" spans="1:11" ht="14.4" customHeight="1" x14ac:dyDescent="0.3">
      <c r="A32" s="412" t="s">
        <v>260</v>
      </c>
      <c r="B32" s="413" t="s">
        <v>261</v>
      </c>
      <c r="C32" s="414" t="s">
        <v>271</v>
      </c>
      <c r="D32" s="415" t="s">
        <v>272</v>
      </c>
      <c r="E32" s="414" t="s">
        <v>322</v>
      </c>
      <c r="F32" s="415" t="s">
        <v>323</v>
      </c>
      <c r="G32" s="414" t="s">
        <v>334</v>
      </c>
      <c r="H32" s="414" t="s">
        <v>335</v>
      </c>
      <c r="I32" s="416">
        <v>4.0300002098083496</v>
      </c>
      <c r="J32" s="416">
        <v>590</v>
      </c>
      <c r="K32" s="417">
        <v>2377.7000122070312</v>
      </c>
    </row>
    <row r="33" spans="1:11" ht="14.4" customHeight="1" x14ac:dyDescent="0.3">
      <c r="A33" s="412" t="s">
        <v>260</v>
      </c>
      <c r="B33" s="413" t="s">
        <v>261</v>
      </c>
      <c r="C33" s="414" t="s">
        <v>271</v>
      </c>
      <c r="D33" s="415" t="s">
        <v>272</v>
      </c>
      <c r="E33" s="414" t="s">
        <v>322</v>
      </c>
      <c r="F33" s="415" t="s">
        <v>323</v>
      </c>
      <c r="G33" s="414" t="s">
        <v>336</v>
      </c>
      <c r="H33" s="414" t="s">
        <v>337</v>
      </c>
      <c r="I33" s="416">
        <v>9.6800003051757812</v>
      </c>
      <c r="J33" s="416">
        <v>1450</v>
      </c>
      <c r="K33" s="417">
        <v>14035.999938964844</v>
      </c>
    </row>
    <row r="34" spans="1:11" ht="14.4" customHeight="1" x14ac:dyDescent="0.3">
      <c r="A34" s="412" t="s">
        <v>260</v>
      </c>
      <c r="B34" s="413" t="s">
        <v>261</v>
      </c>
      <c r="C34" s="414" t="s">
        <v>271</v>
      </c>
      <c r="D34" s="415" t="s">
        <v>272</v>
      </c>
      <c r="E34" s="414" t="s">
        <v>322</v>
      </c>
      <c r="F34" s="415" t="s">
        <v>323</v>
      </c>
      <c r="G34" s="414" t="s">
        <v>338</v>
      </c>
      <c r="H34" s="414" t="s">
        <v>339</v>
      </c>
      <c r="I34" s="416">
        <v>10.077142715454102</v>
      </c>
      <c r="J34" s="416">
        <v>210</v>
      </c>
      <c r="K34" s="417">
        <v>2115.9390258789062</v>
      </c>
    </row>
    <row r="35" spans="1:11" ht="14.4" customHeight="1" x14ac:dyDescent="0.3">
      <c r="A35" s="412" t="s">
        <v>260</v>
      </c>
      <c r="B35" s="413" t="s">
        <v>261</v>
      </c>
      <c r="C35" s="414" t="s">
        <v>271</v>
      </c>
      <c r="D35" s="415" t="s">
        <v>272</v>
      </c>
      <c r="E35" s="414" t="s">
        <v>322</v>
      </c>
      <c r="F35" s="415" t="s">
        <v>323</v>
      </c>
      <c r="G35" s="414" t="s">
        <v>340</v>
      </c>
      <c r="H35" s="414" t="s">
        <v>341</v>
      </c>
      <c r="I35" s="416">
        <v>10.07555537753635</v>
      </c>
      <c r="J35" s="416">
        <v>930</v>
      </c>
      <c r="K35" s="417">
        <v>9369.9300842285156</v>
      </c>
    </row>
    <row r="36" spans="1:11" ht="14.4" customHeight="1" x14ac:dyDescent="0.3">
      <c r="A36" s="412" t="s">
        <v>260</v>
      </c>
      <c r="B36" s="413" t="s">
        <v>261</v>
      </c>
      <c r="C36" s="414" t="s">
        <v>271</v>
      </c>
      <c r="D36" s="415" t="s">
        <v>272</v>
      </c>
      <c r="E36" s="414" t="s">
        <v>322</v>
      </c>
      <c r="F36" s="415" t="s">
        <v>323</v>
      </c>
      <c r="G36" s="414" t="s">
        <v>342</v>
      </c>
      <c r="H36" s="414" t="s">
        <v>343</v>
      </c>
      <c r="I36" s="416">
        <v>10.076666514078775</v>
      </c>
      <c r="J36" s="416">
        <v>450</v>
      </c>
      <c r="K36" s="417">
        <v>4533.9000244140625</v>
      </c>
    </row>
    <row r="37" spans="1:11" ht="14.4" customHeight="1" x14ac:dyDescent="0.3">
      <c r="A37" s="412" t="s">
        <v>260</v>
      </c>
      <c r="B37" s="413" t="s">
        <v>261</v>
      </c>
      <c r="C37" s="414" t="s">
        <v>271</v>
      </c>
      <c r="D37" s="415" t="s">
        <v>272</v>
      </c>
      <c r="E37" s="414" t="s">
        <v>322</v>
      </c>
      <c r="F37" s="415" t="s">
        <v>323</v>
      </c>
      <c r="G37" s="414" t="s">
        <v>342</v>
      </c>
      <c r="H37" s="414" t="s">
        <v>344</v>
      </c>
      <c r="I37" s="416">
        <v>10.073333263397217</v>
      </c>
      <c r="J37" s="416">
        <v>270</v>
      </c>
      <c r="K37" s="417">
        <v>2720.3099670410156</v>
      </c>
    </row>
    <row r="38" spans="1:11" ht="14.4" customHeight="1" x14ac:dyDescent="0.3">
      <c r="A38" s="412" t="s">
        <v>260</v>
      </c>
      <c r="B38" s="413" t="s">
        <v>261</v>
      </c>
      <c r="C38" s="414" t="s">
        <v>271</v>
      </c>
      <c r="D38" s="415" t="s">
        <v>272</v>
      </c>
      <c r="E38" s="414" t="s">
        <v>322</v>
      </c>
      <c r="F38" s="415" t="s">
        <v>323</v>
      </c>
      <c r="G38" s="414" t="s">
        <v>345</v>
      </c>
      <c r="H38" s="414" t="s">
        <v>346</v>
      </c>
      <c r="I38" s="416">
        <v>3.1466667652130127</v>
      </c>
      <c r="J38" s="416">
        <v>26</v>
      </c>
      <c r="K38" s="417">
        <v>81.799999713897705</v>
      </c>
    </row>
    <row r="39" spans="1:11" ht="14.4" customHeight="1" x14ac:dyDescent="0.3">
      <c r="A39" s="412" t="s">
        <v>260</v>
      </c>
      <c r="B39" s="413" t="s">
        <v>261</v>
      </c>
      <c r="C39" s="414" t="s">
        <v>271</v>
      </c>
      <c r="D39" s="415" t="s">
        <v>272</v>
      </c>
      <c r="E39" s="414" t="s">
        <v>322</v>
      </c>
      <c r="F39" s="415" t="s">
        <v>323</v>
      </c>
      <c r="G39" s="414" t="s">
        <v>347</v>
      </c>
      <c r="H39" s="414" t="s">
        <v>348</v>
      </c>
      <c r="I39" s="416">
        <v>11.738928318023682</v>
      </c>
      <c r="J39" s="416">
        <v>44</v>
      </c>
      <c r="K39" s="417">
        <v>516.4899959564209</v>
      </c>
    </row>
    <row r="40" spans="1:11" ht="14.4" customHeight="1" x14ac:dyDescent="0.3">
      <c r="A40" s="412" t="s">
        <v>260</v>
      </c>
      <c r="B40" s="413" t="s">
        <v>261</v>
      </c>
      <c r="C40" s="414" t="s">
        <v>271</v>
      </c>
      <c r="D40" s="415" t="s">
        <v>272</v>
      </c>
      <c r="E40" s="414" t="s">
        <v>322</v>
      </c>
      <c r="F40" s="415" t="s">
        <v>323</v>
      </c>
      <c r="G40" s="414" t="s">
        <v>349</v>
      </c>
      <c r="H40" s="414" t="s">
        <v>350</v>
      </c>
      <c r="I40" s="416">
        <v>2.6350001096725464</v>
      </c>
      <c r="J40" s="416">
        <v>80</v>
      </c>
      <c r="K40" s="417">
        <v>210.89999580383301</v>
      </c>
    </row>
    <row r="41" spans="1:11" ht="14.4" customHeight="1" x14ac:dyDescent="0.3">
      <c r="A41" s="412" t="s">
        <v>260</v>
      </c>
      <c r="B41" s="413" t="s">
        <v>261</v>
      </c>
      <c r="C41" s="414" t="s">
        <v>271</v>
      </c>
      <c r="D41" s="415" t="s">
        <v>272</v>
      </c>
      <c r="E41" s="414" t="s">
        <v>322</v>
      </c>
      <c r="F41" s="415" t="s">
        <v>323</v>
      </c>
      <c r="G41" s="414" t="s">
        <v>351</v>
      </c>
      <c r="H41" s="414" t="s">
        <v>352</v>
      </c>
      <c r="I41" s="416">
        <v>217.4375</v>
      </c>
      <c r="J41" s="416">
        <v>1226</v>
      </c>
      <c r="K41" s="417">
        <v>266578.455078125</v>
      </c>
    </row>
    <row r="42" spans="1:11" ht="14.4" customHeight="1" x14ac:dyDescent="0.3">
      <c r="A42" s="412" t="s">
        <v>260</v>
      </c>
      <c r="B42" s="413" t="s">
        <v>261</v>
      </c>
      <c r="C42" s="414" t="s">
        <v>271</v>
      </c>
      <c r="D42" s="415" t="s">
        <v>272</v>
      </c>
      <c r="E42" s="414" t="s">
        <v>322</v>
      </c>
      <c r="F42" s="415" t="s">
        <v>323</v>
      </c>
      <c r="G42" s="414" t="s">
        <v>353</v>
      </c>
      <c r="H42" s="414" t="s">
        <v>354</v>
      </c>
      <c r="I42" s="416">
        <v>217.44000244140625</v>
      </c>
      <c r="J42" s="416">
        <v>60</v>
      </c>
      <c r="K42" s="417">
        <v>13046.400390625</v>
      </c>
    </row>
    <row r="43" spans="1:11" ht="14.4" customHeight="1" x14ac:dyDescent="0.3">
      <c r="A43" s="412" t="s">
        <v>260</v>
      </c>
      <c r="B43" s="413" t="s">
        <v>261</v>
      </c>
      <c r="C43" s="414" t="s">
        <v>271</v>
      </c>
      <c r="D43" s="415" t="s">
        <v>272</v>
      </c>
      <c r="E43" s="414" t="s">
        <v>322</v>
      </c>
      <c r="F43" s="415" t="s">
        <v>323</v>
      </c>
      <c r="G43" s="414" t="s">
        <v>355</v>
      </c>
      <c r="H43" s="414" t="s">
        <v>356</v>
      </c>
      <c r="I43" s="416">
        <v>18.149999618530273</v>
      </c>
      <c r="J43" s="416">
        <v>30</v>
      </c>
      <c r="K43" s="417">
        <v>544.5</v>
      </c>
    </row>
    <row r="44" spans="1:11" ht="14.4" customHeight="1" x14ac:dyDescent="0.3">
      <c r="A44" s="412" t="s">
        <v>260</v>
      </c>
      <c r="B44" s="413" t="s">
        <v>261</v>
      </c>
      <c r="C44" s="414" t="s">
        <v>271</v>
      </c>
      <c r="D44" s="415" t="s">
        <v>272</v>
      </c>
      <c r="E44" s="414" t="s">
        <v>322</v>
      </c>
      <c r="F44" s="415" t="s">
        <v>323</v>
      </c>
      <c r="G44" s="414" t="s">
        <v>357</v>
      </c>
      <c r="H44" s="414" t="s">
        <v>358</v>
      </c>
      <c r="I44" s="416">
        <v>1.090357175895146</v>
      </c>
      <c r="J44" s="416">
        <v>5700</v>
      </c>
      <c r="K44" s="417">
        <v>6214.5</v>
      </c>
    </row>
    <row r="45" spans="1:11" ht="14.4" customHeight="1" x14ac:dyDescent="0.3">
      <c r="A45" s="412" t="s">
        <v>260</v>
      </c>
      <c r="B45" s="413" t="s">
        <v>261</v>
      </c>
      <c r="C45" s="414" t="s">
        <v>271</v>
      </c>
      <c r="D45" s="415" t="s">
        <v>272</v>
      </c>
      <c r="E45" s="414" t="s">
        <v>322</v>
      </c>
      <c r="F45" s="415" t="s">
        <v>323</v>
      </c>
      <c r="G45" s="414" t="s">
        <v>359</v>
      </c>
      <c r="H45" s="414" t="s">
        <v>360</v>
      </c>
      <c r="I45" s="416">
        <v>1.6755555073420207</v>
      </c>
      <c r="J45" s="416">
        <v>1300</v>
      </c>
      <c r="K45" s="417">
        <v>2179.5</v>
      </c>
    </row>
    <row r="46" spans="1:11" ht="14.4" customHeight="1" x14ac:dyDescent="0.3">
      <c r="A46" s="412" t="s">
        <v>260</v>
      </c>
      <c r="B46" s="413" t="s">
        <v>261</v>
      </c>
      <c r="C46" s="414" t="s">
        <v>271</v>
      </c>
      <c r="D46" s="415" t="s">
        <v>272</v>
      </c>
      <c r="E46" s="414" t="s">
        <v>322</v>
      </c>
      <c r="F46" s="415" t="s">
        <v>323</v>
      </c>
      <c r="G46" s="414" t="s">
        <v>361</v>
      </c>
      <c r="H46" s="414" t="s">
        <v>362</v>
      </c>
      <c r="I46" s="416">
        <v>0.67000001668930054</v>
      </c>
      <c r="J46" s="416">
        <v>160</v>
      </c>
      <c r="K46" s="417">
        <v>107.19999980926514</v>
      </c>
    </row>
    <row r="47" spans="1:11" ht="14.4" customHeight="1" x14ac:dyDescent="0.3">
      <c r="A47" s="412" t="s">
        <v>260</v>
      </c>
      <c r="B47" s="413" t="s">
        <v>261</v>
      </c>
      <c r="C47" s="414" t="s">
        <v>271</v>
      </c>
      <c r="D47" s="415" t="s">
        <v>272</v>
      </c>
      <c r="E47" s="414" t="s">
        <v>322</v>
      </c>
      <c r="F47" s="415" t="s">
        <v>323</v>
      </c>
      <c r="G47" s="414" t="s">
        <v>363</v>
      </c>
      <c r="H47" s="414" t="s">
        <v>364</v>
      </c>
      <c r="I47" s="416">
        <v>1.7333333690961201</v>
      </c>
      <c r="J47" s="416">
        <v>180</v>
      </c>
      <c r="K47" s="417">
        <v>312</v>
      </c>
    </row>
    <row r="48" spans="1:11" ht="14.4" customHeight="1" x14ac:dyDescent="0.3">
      <c r="A48" s="412" t="s">
        <v>260</v>
      </c>
      <c r="B48" s="413" t="s">
        <v>261</v>
      </c>
      <c r="C48" s="414" t="s">
        <v>271</v>
      </c>
      <c r="D48" s="415" t="s">
        <v>272</v>
      </c>
      <c r="E48" s="414" t="s">
        <v>322</v>
      </c>
      <c r="F48" s="415" t="s">
        <v>323</v>
      </c>
      <c r="G48" s="414" t="s">
        <v>365</v>
      </c>
      <c r="H48" s="414" t="s">
        <v>366</v>
      </c>
      <c r="I48" s="416">
        <v>5.2039998054504393</v>
      </c>
      <c r="J48" s="416">
        <v>450</v>
      </c>
      <c r="K48" s="417">
        <v>2341</v>
      </c>
    </row>
    <row r="49" spans="1:11" ht="14.4" customHeight="1" x14ac:dyDescent="0.3">
      <c r="A49" s="412" t="s">
        <v>260</v>
      </c>
      <c r="B49" s="413" t="s">
        <v>261</v>
      </c>
      <c r="C49" s="414" t="s">
        <v>271</v>
      </c>
      <c r="D49" s="415" t="s">
        <v>272</v>
      </c>
      <c r="E49" s="414" t="s">
        <v>322</v>
      </c>
      <c r="F49" s="415" t="s">
        <v>323</v>
      </c>
      <c r="G49" s="414" t="s">
        <v>367</v>
      </c>
      <c r="H49" s="414" t="s">
        <v>368</v>
      </c>
      <c r="I49" s="416">
        <v>3.6600000858306885</v>
      </c>
      <c r="J49" s="416">
        <v>500</v>
      </c>
      <c r="K49" s="417">
        <v>1830</v>
      </c>
    </row>
    <row r="50" spans="1:11" ht="14.4" customHeight="1" x14ac:dyDescent="0.3">
      <c r="A50" s="412" t="s">
        <v>260</v>
      </c>
      <c r="B50" s="413" t="s">
        <v>261</v>
      </c>
      <c r="C50" s="414" t="s">
        <v>271</v>
      </c>
      <c r="D50" s="415" t="s">
        <v>272</v>
      </c>
      <c r="E50" s="414" t="s">
        <v>322</v>
      </c>
      <c r="F50" s="415" t="s">
        <v>323</v>
      </c>
      <c r="G50" s="414" t="s">
        <v>369</v>
      </c>
      <c r="H50" s="414" t="s">
        <v>370</v>
      </c>
      <c r="I50" s="416">
        <v>7.380000114440918</v>
      </c>
      <c r="J50" s="416">
        <v>1000</v>
      </c>
      <c r="K50" s="417">
        <v>7380.999755859375</v>
      </c>
    </row>
    <row r="51" spans="1:11" ht="14.4" customHeight="1" x14ac:dyDescent="0.3">
      <c r="A51" s="412" t="s">
        <v>260</v>
      </c>
      <c r="B51" s="413" t="s">
        <v>261</v>
      </c>
      <c r="C51" s="414" t="s">
        <v>271</v>
      </c>
      <c r="D51" s="415" t="s">
        <v>272</v>
      </c>
      <c r="E51" s="414" t="s">
        <v>322</v>
      </c>
      <c r="F51" s="415" t="s">
        <v>323</v>
      </c>
      <c r="G51" s="414" t="s">
        <v>371</v>
      </c>
      <c r="H51" s="414" t="s">
        <v>372</v>
      </c>
      <c r="I51" s="416">
        <v>0.47999998927116394</v>
      </c>
      <c r="J51" s="416">
        <v>100</v>
      </c>
      <c r="K51" s="417">
        <v>48</v>
      </c>
    </row>
    <row r="52" spans="1:11" ht="14.4" customHeight="1" x14ac:dyDescent="0.3">
      <c r="A52" s="412" t="s">
        <v>260</v>
      </c>
      <c r="B52" s="413" t="s">
        <v>261</v>
      </c>
      <c r="C52" s="414" t="s">
        <v>271</v>
      </c>
      <c r="D52" s="415" t="s">
        <v>272</v>
      </c>
      <c r="E52" s="414" t="s">
        <v>373</v>
      </c>
      <c r="F52" s="415" t="s">
        <v>374</v>
      </c>
      <c r="G52" s="414" t="s">
        <v>375</v>
      </c>
      <c r="H52" s="414" t="s">
        <v>376</v>
      </c>
      <c r="I52" s="416">
        <v>396.57998657226562</v>
      </c>
      <c r="J52" s="416">
        <v>340</v>
      </c>
      <c r="K52" s="417">
        <v>134836.34912109375</v>
      </c>
    </row>
    <row r="53" spans="1:11" ht="14.4" customHeight="1" x14ac:dyDescent="0.3">
      <c r="A53" s="412" t="s">
        <v>260</v>
      </c>
      <c r="B53" s="413" t="s">
        <v>261</v>
      </c>
      <c r="C53" s="414" t="s">
        <v>271</v>
      </c>
      <c r="D53" s="415" t="s">
        <v>272</v>
      </c>
      <c r="E53" s="414" t="s">
        <v>373</v>
      </c>
      <c r="F53" s="415" t="s">
        <v>374</v>
      </c>
      <c r="G53" s="414" t="s">
        <v>377</v>
      </c>
      <c r="H53" s="414" t="s">
        <v>378</v>
      </c>
      <c r="I53" s="416">
        <v>10.229516398522161</v>
      </c>
      <c r="J53" s="416">
        <v>2910</v>
      </c>
      <c r="K53" s="417">
        <v>29476.200439453125</v>
      </c>
    </row>
    <row r="54" spans="1:11" ht="14.4" customHeight="1" x14ac:dyDescent="0.3">
      <c r="A54" s="412" t="s">
        <v>260</v>
      </c>
      <c r="B54" s="413" t="s">
        <v>261</v>
      </c>
      <c r="C54" s="414" t="s">
        <v>271</v>
      </c>
      <c r="D54" s="415" t="s">
        <v>272</v>
      </c>
      <c r="E54" s="414" t="s">
        <v>373</v>
      </c>
      <c r="F54" s="415" t="s">
        <v>374</v>
      </c>
      <c r="G54" s="414" t="s">
        <v>379</v>
      </c>
      <c r="H54" s="414" t="s">
        <v>380</v>
      </c>
      <c r="I54" s="416">
        <v>162.62428501674108</v>
      </c>
      <c r="J54" s="416">
        <v>210</v>
      </c>
      <c r="K54" s="417">
        <v>34151.43017578125</v>
      </c>
    </row>
    <row r="55" spans="1:11" ht="14.4" customHeight="1" x14ac:dyDescent="0.3">
      <c r="A55" s="412" t="s">
        <v>260</v>
      </c>
      <c r="B55" s="413" t="s">
        <v>261</v>
      </c>
      <c r="C55" s="414" t="s">
        <v>271</v>
      </c>
      <c r="D55" s="415" t="s">
        <v>272</v>
      </c>
      <c r="E55" s="414" t="s">
        <v>373</v>
      </c>
      <c r="F55" s="415" t="s">
        <v>374</v>
      </c>
      <c r="G55" s="414" t="s">
        <v>379</v>
      </c>
      <c r="H55" s="414" t="s">
        <v>381</v>
      </c>
      <c r="I55" s="416">
        <v>162.62666829427084</v>
      </c>
      <c r="J55" s="416">
        <v>90</v>
      </c>
      <c r="K55" s="417">
        <v>14636.3701171875</v>
      </c>
    </row>
    <row r="56" spans="1:11" ht="14.4" customHeight="1" x14ac:dyDescent="0.3">
      <c r="A56" s="412" t="s">
        <v>260</v>
      </c>
      <c r="B56" s="413" t="s">
        <v>261</v>
      </c>
      <c r="C56" s="414" t="s">
        <v>271</v>
      </c>
      <c r="D56" s="415" t="s">
        <v>272</v>
      </c>
      <c r="E56" s="414" t="s">
        <v>382</v>
      </c>
      <c r="F56" s="415" t="s">
        <v>383</v>
      </c>
      <c r="G56" s="414" t="s">
        <v>384</v>
      </c>
      <c r="H56" s="414" t="s">
        <v>385</v>
      </c>
      <c r="I56" s="416">
        <v>132.67999267578125</v>
      </c>
      <c r="J56" s="416">
        <v>25</v>
      </c>
      <c r="K56" s="417">
        <v>3317</v>
      </c>
    </row>
    <row r="57" spans="1:11" ht="14.4" customHeight="1" x14ac:dyDescent="0.3">
      <c r="A57" s="412" t="s">
        <v>260</v>
      </c>
      <c r="B57" s="413" t="s">
        <v>261</v>
      </c>
      <c r="C57" s="414" t="s">
        <v>271</v>
      </c>
      <c r="D57" s="415" t="s">
        <v>272</v>
      </c>
      <c r="E57" s="414" t="s">
        <v>382</v>
      </c>
      <c r="F57" s="415" t="s">
        <v>383</v>
      </c>
      <c r="G57" s="414" t="s">
        <v>386</v>
      </c>
      <c r="H57" s="414" t="s">
        <v>387</v>
      </c>
      <c r="I57" s="416">
        <v>125.48000335693359</v>
      </c>
      <c r="J57" s="416">
        <v>48</v>
      </c>
      <c r="K57" s="417">
        <v>6022.81982421875</v>
      </c>
    </row>
    <row r="58" spans="1:11" ht="14.4" customHeight="1" x14ac:dyDescent="0.3">
      <c r="A58" s="412" t="s">
        <v>260</v>
      </c>
      <c r="B58" s="413" t="s">
        <v>261</v>
      </c>
      <c r="C58" s="414" t="s">
        <v>271</v>
      </c>
      <c r="D58" s="415" t="s">
        <v>272</v>
      </c>
      <c r="E58" s="414" t="s">
        <v>382</v>
      </c>
      <c r="F58" s="415" t="s">
        <v>383</v>
      </c>
      <c r="G58" s="414" t="s">
        <v>388</v>
      </c>
      <c r="H58" s="414" t="s">
        <v>389</v>
      </c>
      <c r="I58" s="416">
        <v>0.30000001192092896</v>
      </c>
      <c r="J58" s="416">
        <v>100</v>
      </c>
      <c r="K58" s="417">
        <v>30</v>
      </c>
    </row>
    <row r="59" spans="1:11" ht="14.4" customHeight="1" x14ac:dyDescent="0.3">
      <c r="A59" s="412" t="s">
        <v>260</v>
      </c>
      <c r="B59" s="413" t="s">
        <v>261</v>
      </c>
      <c r="C59" s="414" t="s">
        <v>271</v>
      </c>
      <c r="D59" s="415" t="s">
        <v>272</v>
      </c>
      <c r="E59" s="414" t="s">
        <v>382</v>
      </c>
      <c r="F59" s="415" t="s">
        <v>383</v>
      </c>
      <c r="G59" s="414" t="s">
        <v>390</v>
      </c>
      <c r="H59" s="414" t="s">
        <v>391</v>
      </c>
      <c r="I59" s="416">
        <v>0.52660378476358805</v>
      </c>
      <c r="J59" s="416">
        <v>6403</v>
      </c>
      <c r="K59" s="417">
        <v>3366.6500000357628</v>
      </c>
    </row>
    <row r="60" spans="1:11" ht="14.4" customHeight="1" x14ac:dyDescent="0.3">
      <c r="A60" s="412" t="s">
        <v>260</v>
      </c>
      <c r="B60" s="413" t="s">
        <v>261</v>
      </c>
      <c r="C60" s="414" t="s">
        <v>271</v>
      </c>
      <c r="D60" s="415" t="s">
        <v>272</v>
      </c>
      <c r="E60" s="414" t="s">
        <v>392</v>
      </c>
      <c r="F60" s="415" t="s">
        <v>393</v>
      </c>
      <c r="G60" s="414" t="s">
        <v>394</v>
      </c>
      <c r="H60" s="414" t="s">
        <v>395</v>
      </c>
      <c r="I60" s="416">
        <v>0.68500000238418579</v>
      </c>
      <c r="J60" s="416">
        <v>600</v>
      </c>
      <c r="K60" s="417">
        <v>410</v>
      </c>
    </row>
    <row r="61" spans="1:11" ht="14.4" customHeight="1" x14ac:dyDescent="0.3">
      <c r="A61" s="412" t="s">
        <v>260</v>
      </c>
      <c r="B61" s="413" t="s">
        <v>261</v>
      </c>
      <c r="C61" s="414" t="s">
        <v>271</v>
      </c>
      <c r="D61" s="415" t="s">
        <v>272</v>
      </c>
      <c r="E61" s="414" t="s">
        <v>392</v>
      </c>
      <c r="F61" s="415" t="s">
        <v>393</v>
      </c>
      <c r="G61" s="414" t="s">
        <v>396</v>
      </c>
      <c r="H61" s="414" t="s">
        <v>397</v>
      </c>
      <c r="I61" s="416">
        <v>0.68999999761581421</v>
      </c>
      <c r="J61" s="416">
        <v>800</v>
      </c>
      <c r="K61" s="417">
        <v>552</v>
      </c>
    </row>
    <row r="62" spans="1:11" ht="14.4" customHeight="1" x14ac:dyDescent="0.3">
      <c r="A62" s="412" t="s">
        <v>260</v>
      </c>
      <c r="B62" s="413" t="s">
        <v>261</v>
      </c>
      <c r="C62" s="414" t="s">
        <v>271</v>
      </c>
      <c r="D62" s="415" t="s">
        <v>272</v>
      </c>
      <c r="E62" s="414" t="s">
        <v>392</v>
      </c>
      <c r="F62" s="415" t="s">
        <v>393</v>
      </c>
      <c r="G62" s="414" t="s">
        <v>398</v>
      </c>
      <c r="H62" s="414" t="s">
        <v>399</v>
      </c>
      <c r="I62" s="416">
        <v>7.5</v>
      </c>
      <c r="J62" s="416">
        <v>290</v>
      </c>
      <c r="K62" s="417">
        <v>2175</v>
      </c>
    </row>
    <row r="63" spans="1:11" ht="14.4" customHeight="1" x14ac:dyDescent="0.3">
      <c r="A63" s="412" t="s">
        <v>260</v>
      </c>
      <c r="B63" s="413" t="s">
        <v>261</v>
      </c>
      <c r="C63" s="414" t="s">
        <v>271</v>
      </c>
      <c r="D63" s="415" t="s">
        <v>272</v>
      </c>
      <c r="E63" s="414" t="s">
        <v>392</v>
      </c>
      <c r="F63" s="415" t="s">
        <v>393</v>
      </c>
      <c r="G63" s="414" t="s">
        <v>400</v>
      </c>
      <c r="H63" s="414" t="s">
        <v>401</v>
      </c>
      <c r="I63" s="416">
        <v>7.5031818910078565</v>
      </c>
      <c r="J63" s="416">
        <v>1780</v>
      </c>
      <c r="K63" s="417">
        <v>13354</v>
      </c>
    </row>
    <row r="64" spans="1:11" ht="14.4" customHeight="1" x14ac:dyDescent="0.3">
      <c r="A64" s="412" t="s">
        <v>260</v>
      </c>
      <c r="B64" s="413" t="s">
        <v>261</v>
      </c>
      <c r="C64" s="414" t="s">
        <v>271</v>
      </c>
      <c r="D64" s="415" t="s">
        <v>272</v>
      </c>
      <c r="E64" s="414" t="s">
        <v>392</v>
      </c>
      <c r="F64" s="415" t="s">
        <v>393</v>
      </c>
      <c r="G64" s="414" t="s">
        <v>402</v>
      </c>
      <c r="H64" s="414" t="s">
        <v>403</v>
      </c>
      <c r="I64" s="416">
        <v>7.5022727792913262</v>
      </c>
      <c r="J64" s="416">
        <v>1450</v>
      </c>
      <c r="K64" s="417">
        <v>10879.700073242188</v>
      </c>
    </row>
    <row r="65" spans="1:11" ht="14.4" customHeight="1" x14ac:dyDescent="0.3">
      <c r="A65" s="412" t="s">
        <v>260</v>
      </c>
      <c r="B65" s="413" t="s">
        <v>261</v>
      </c>
      <c r="C65" s="414" t="s">
        <v>271</v>
      </c>
      <c r="D65" s="415" t="s">
        <v>272</v>
      </c>
      <c r="E65" s="414" t="s">
        <v>392</v>
      </c>
      <c r="F65" s="415" t="s">
        <v>393</v>
      </c>
      <c r="G65" s="414" t="s">
        <v>404</v>
      </c>
      <c r="H65" s="414" t="s">
        <v>405</v>
      </c>
      <c r="I65" s="416">
        <v>7.5</v>
      </c>
      <c r="J65" s="416">
        <v>60</v>
      </c>
      <c r="K65" s="417">
        <v>450</v>
      </c>
    </row>
    <row r="66" spans="1:11" ht="14.4" customHeight="1" x14ac:dyDescent="0.3">
      <c r="A66" s="412" t="s">
        <v>260</v>
      </c>
      <c r="B66" s="413" t="s">
        <v>261</v>
      </c>
      <c r="C66" s="414" t="s">
        <v>271</v>
      </c>
      <c r="D66" s="415" t="s">
        <v>272</v>
      </c>
      <c r="E66" s="414" t="s">
        <v>392</v>
      </c>
      <c r="F66" s="415" t="s">
        <v>393</v>
      </c>
      <c r="G66" s="414" t="s">
        <v>406</v>
      </c>
      <c r="H66" s="414" t="s">
        <v>407</v>
      </c>
      <c r="I66" s="416">
        <v>6.2300000190734863</v>
      </c>
      <c r="J66" s="416">
        <v>30</v>
      </c>
      <c r="K66" s="417">
        <v>186.89999389648437</v>
      </c>
    </row>
    <row r="67" spans="1:11" ht="14.4" customHeight="1" x14ac:dyDescent="0.3">
      <c r="A67" s="412" t="s">
        <v>260</v>
      </c>
      <c r="B67" s="413" t="s">
        <v>261</v>
      </c>
      <c r="C67" s="414" t="s">
        <v>271</v>
      </c>
      <c r="D67" s="415" t="s">
        <v>272</v>
      </c>
      <c r="E67" s="414" t="s">
        <v>392</v>
      </c>
      <c r="F67" s="415" t="s">
        <v>393</v>
      </c>
      <c r="G67" s="414" t="s">
        <v>408</v>
      </c>
      <c r="H67" s="414" t="s">
        <v>409</v>
      </c>
      <c r="I67" s="416">
        <v>6.2399997711181641</v>
      </c>
      <c r="J67" s="416">
        <v>120</v>
      </c>
      <c r="K67" s="417">
        <v>748.79998779296875</v>
      </c>
    </row>
    <row r="68" spans="1:11" ht="14.4" customHeight="1" x14ac:dyDescent="0.3">
      <c r="A68" s="412" t="s">
        <v>260</v>
      </c>
      <c r="B68" s="413" t="s">
        <v>261</v>
      </c>
      <c r="C68" s="414" t="s">
        <v>271</v>
      </c>
      <c r="D68" s="415" t="s">
        <v>272</v>
      </c>
      <c r="E68" s="414" t="s">
        <v>410</v>
      </c>
      <c r="F68" s="415" t="s">
        <v>411</v>
      </c>
      <c r="G68" s="414" t="s">
        <v>412</v>
      </c>
      <c r="H68" s="414" t="s">
        <v>413</v>
      </c>
      <c r="I68" s="416">
        <v>4629.259765625</v>
      </c>
      <c r="J68" s="416">
        <v>2</v>
      </c>
      <c r="K68" s="417">
        <v>9258.51953125</v>
      </c>
    </row>
    <row r="69" spans="1:11" ht="14.4" customHeight="1" x14ac:dyDescent="0.3">
      <c r="A69" s="412" t="s">
        <v>260</v>
      </c>
      <c r="B69" s="413" t="s">
        <v>261</v>
      </c>
      <c r="C69" s="414" t="s">
        <v>271</v>
      </c>
      <c r="D69" s="415" t="s">
        <v>272</v>
      </c>
      <c r="E69" s="414" t="s">
        <v>410</v>
      </c>
      <c r="F69" s="415" t="s">
        <v>411</v>
      </c>
      <c r="G69" s="414" t="s">
        <v>414</v>
      </c>
      <c r="H69" s="414" t="s">
        <v>415</v>
      </c>
      <c r="I69" s="416">
        <v>5433.25</v>
      </c>
      <c r="J69" s="416">
        <v>2</v>
      </c>
      <c r="K69" s="417">
        <v>10866.490234375</v>
      </c>
    </row>
    <row r="70" spans="1:11" ht="14.4" customHeight="1" x14ac:dyDescent="0.3">
      <c r="A70" s="412" t="s">
        <v>260</v>
      </c>
      <c r="B70" s="413" t="s">
        <v>261</v>
      </c>
      <c r="C70" s="414" t="s">
        <v>271</v>
      </c>
      <c r="D70" s="415" t="s">
        <v>272</v>
      </c>
      <c r="E70" s="414" t="s">
        <v>410</v>
      </c>
      <c r="F70" s="415" t="s">
        <v>411</v>
      </c>
      <c r="G70" s="414" t="s">
        <v>416</v>
      </c>
      <c r="H70" s="414" t="s">
        <v>417</v>
      </c>
      <c r="I70" s="416">
        <v>3782.889892578125</v>
      </c>
      <c r="J70" s="416">
        <v>2</v>
      </c>
      <c r="K70" s="417">
        <v>7565.77978515625</v>
      </c>
    </row>
    <row r="71" spans="1:11" ht="14.4" customHeight="1" x14ac:dyDescent="0.3">
      <c r="A71" s="412" t="s">
        <v>260</v>
      </c>
      <c r="B71" s="413" t="s">
        <v>261</v>
      </c>
      <c r="C71" s="414" t="s">
        <v>271</v>
      </c>
      <c r="D71" s="415" t="s">
        <v>272</v>
      </c>
      <c r="E71" s="414" t="s">
        <v>410</v>
      </c>
      <c r="F71" s="415" t="s">
        <v>411</v>
      </c>
      <c r="G71" s="414" t="s">
        <v>418</v>
      </c>
      <c r="H71" s="414" t="s">
        <v>419</v>
      </c>
      <c r="I71" s="416">
        <v>3782.889892578125</v>
      </c>
      <c r="J71" s="416">
        <v>2</v>
      </c>
      <c r="K71" s="417">
        <v>7565.77978515625</v>
      </c>
    </row>
    <row r="72" spans="1:11" ht="14.4" customHeight="1" x14ac:dyDescent="0.3">
      <c r="A72" s="412" t="s">
        <v>260</v>
      </c>
      <c r="B72" s="413" t="s">
        <v>261</v>
      </c>
      <c r="C72" s="414" t="s">
        <v>271</v>
      </c>
      <c r="D72" s="415" t="s">
        <v>272</v>
      </c>
      <c r="E72" s="414" t="s">
        <v>410</v>
      </c>
      <c r="F72" s="415" t="s">
        <v>411</v>
      </c>
      <c r="G72" s="414" t="s">
        <v>420</v>
      </c>
      <c r="H72" s="414" t="s">
        <v>421</v>
      </c>
      <c r="I72" s="416">
        <v>4368.43017578125</v>
      </c>
      <c r="J72" s="416">
        <v>5</v>
      </c>
      <c r="K72" s="417">
        <v>21842.140625</v>
      </c>
    </row>
    <row r="73" spans="1:11" ht="14.4" customHeight="1" thickBot="1" x14ac:dyDescent="0.35">
      <c r="A73" s="418" t="s">
        <v>260</v>
      </c>
      <c r="B73" s="419" t="s">
        <v>261</v>
      </c>
      <c r="C73" s="420" t="s">
        <v>271</v>
      </c>
      <c r="D73" s="421" t="s">
        <v>272</v>
      </c>
      <c r="E73" s="420" t="s">
        <v>410</v>
      </c>
      <c r="F73" s="421" t="s">
        <v>411</v>
      </c>
      <c r="G73" s="420" t="s">
        <v>422</v>
      </c>
      <c r="H73" s="420" t="s">
        <v>423</v>
      </c>
      <c r="I73" s="422">
        <v>5526.06005859375</v>
      </c>
      <c r="J73" s="422">
        <v>2</v>
      </c>
      <c r="K73" s="423">
        <v>11052.1103515625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36" t="s">
        <v>135</v>
      </c>
      <c r="B3" s="337"/>
      <c r="C3" s="338" t="s">
        <v>124</v>
      </c>
      <c r="D3" s="339"/>
      <c r="E3" s="339"/>
      <c r="F3" s="340"/>
      <c r="G3" s="341" t="s">
        <v>125</v>
      </c>
      <c r="H3" s="342"/>
      <c r="I3" s="342"/>
      <c r="J3" s="343"/>
      <c r="K3" s="344" t="s">
        <v>134</v>
      </c>
      <c r="L3" s="345"/>
      <c r="M3" s="345"/>
      <c r="N3" s="345"/>
      <c r="O3" s="346"/>
      <c r="P3" s="342" t="s">
        <v>200</v>
      </c>
      <c r="Q3" s="342"/>
      <c r="R3" s="342"/>
      <c r="S3" s="343"/>
    </row>
    <row r="4" spans="1:19" ht="15" thickBot="1" x14ac:dyDescent="0.35">
      <c r="A4" s="330">
        <v>2017</v>
      </c>
      <c r="B4" s="331"/>
      <c r="C4" s="332" t="s">
        <v>199</v>
      </c>
      <c r="D4" s="334" t="s">
        <v>88</v>
      </c>
      <c r="E4" s="334" t="s">
        <v>56</v>
      </c>
      <c r="F4" s="320" t="s">
        <v>49</v>
      </c>
      <c r="G4" s="324" t="s">
        <v>126</v>
      </c>
      <c r="H4" s="326" t="s">
        <v>130</v>
      </c>
      <c r="I4" s="326" t="s">
        <v>198</v>
      </c>
      <c r="J4" s="328" t="s">
        <v>127</v>
      </c>
      <c r="K4" s="317" t="s">
        <v>197</v>
      </c>
      <c r="L4" s="318"/>
      <c r="M4" s="318"/>
      <c r="N4" s="319"/>
      <c r="O4" s="320" t="s">
        <v>196</v>
      </c>
      <c r="P4" s="309" t="s">
        <v>195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194</v>
      </c>
      <c r="B5" s="316"/>
      <c r="C5" s="333"/>
      <c r="D5" s="335"/>
      <c r="E5" s="335"/>
      <c r="F5" s="321"/>
      <c r="G5" s="325"/>
      <c r="H5" s="327"/>
      <c r="I5" s="327"/>
      <c r="J5" s="329"/>
      <c r="K5" s="267" t="s">
        <v>128</v>
      </c>
      <c r="L5" s="266" t="s">
        <v>129</v>
      </c>
      <c r="M5" s="266" t="s">
        <v>193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22" t="s">
        <v>123</v>
      </c>
      <c r="B6" s="323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192</v>
      </c>
      <c r="B7" s="255" t="s">
        <v>191</v>
      </c>
      <c r="C7" s="254" t="s">
        <v>190</v>
      </c>
      <c r="D7" s="253" t="s">
        <v>189</v>
      </c>
      <c r="E7" s="252" t="s">
        <v>188</v>
      </c>
      <c r="F7" s="251" t="s">
        <v>187</v>
      </c>
      <c r="G7" s="250" t="s">
        <v>186</v>
      </c>
      <c r="H7" s="248" t="s">
        <v>185</v>
      </c>
      <c r="I7" s="248" t="s">
        <v>184</v>
      </c>
      <c r="J7" s="247" t="s">
        <v>183</v>
      </c>
      <c r="K7" s="249" t="s">
        <v>182</v>
      </c>
      <c r="L7" s="248" t="s">
        <v>181</v>
      </c>
      <c r="M7" s="248" t="s">
        <v>180</v>
      </c>
      <c r="N7" s="247" t="s">
        <v>179</v>
      </c>
      <c r="O7" s="246" t="s">
        <v>178</v>
      </c>
      <c r="P7" s="245" t="s">
        <v>177</v>
      </c>
      <c r="Q7" s="244" t="s">
        <v>176</v>
      </c>
      <c r="R7" s="243" t="s">
        <v>175</v>
      </c>
      <c r="S7" s="242" t="s">
        <v>174</v>
      </c>
    </row>
    <row r="8" spans="1:19" x14ac:dyDescent="0.3">
      <c r="A8" s="239" t="s">
        <v>173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201</v>
      </c>
    </row>
    <row r="10" spans="1:19" x14ac:dyDescent="0.3">
      <c r="A10" s="88" t="s">
        <v>120</v>
      </c>
    </row>
    <row r="11" spans="1:19" x14ac:dyDescent="0.3">
      <c r="A11" s="89" t="s">
        <v>172</v>
      </c>
    </row>
    <row r="12" spans="1:19" x14ac:dyDescent="0.3">
      <c r="A12" s="231" t="s">
        <v>171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2017-11-27T11:22:21Z</dcterms:modified>
</cp:coreProperties>
</file>