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87" i="371" l="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U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U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27" i="371" l="1"/>
  <c r="V17" i="371"/>
  <c r="V21" i="371"/>
  <c r="V37" i="371"/>
  <c r="V41" i="371"/>
  <c r="V57" i="371"/>
  <c r="U80" i="371"/>
  <c r="U31" i="371"/>
  <c r="U33" i="371"/>
  <c r="U39" i="371"/>
  <c r="U45" i="371"/>
  <c r="U55" i="371"/>
  <c r="U63" i="371"/>
  <c r="U65" i="371"/>
  <c r="U67" i="371"/>
  <c r="U77" i="371"/>
  <c r="U85" i="371"/>
  <c r="U11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<sst xmlns="http://schemas.openxmlformats.org/spreadsheetml/2006/main" count="15094" uniqueCount="5019">
  <si>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</si>
  <si>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</si>
  <si>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</si>
  <si>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</si>
  <si>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</si>
  <si>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</si>
  <si>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</si>
  <si>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</si>
  <si>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</si>
  <si>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</si>
  <si>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</si>
  <si>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</si>
  <si>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</si>
  <si>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</si>
  <si>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</si>
  <si>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</si>
  <si>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</si>
  <si>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</si>
  <si>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</si>
  <si>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</si>
  <si>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</si>
  <si>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</si>
  <si>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</si>
  <si>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</si>
  <si>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</si>
  <si>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</si>
  <si>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</si>
  <si>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</si>
  <si>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</si>
  <si>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</si>
  <si>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</si>
  <si>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</si>
  <si>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</si>
  <si>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</si>
  <si>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</si>
  <si>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</si>
  <si>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</si>
  <si>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</si>
  <si>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</si>
  <si>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</si>
  <si>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</si>
  <si>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</si>
  <si>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</si>
  <si>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</si>
  <si>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</si>
  <si>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</si>
  <si>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</si>
  <si>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</si>
  <si>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</si>
  <si>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</si>
  <si>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</si>
  <si>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</si>
  <si>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</si>
  <si>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</si>
  <si>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</si>
  <si>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</si>
  <si>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</si>
  <si>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</si>
  <si>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</si>
  <si>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</si>
  <si>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</si>
  <si>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</si>
  <si>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</si>
  <si>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</si>
  <si>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</si>
  <si>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</si>
  <si>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</si>
  <si>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</si>
  <si>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</si>
  <si>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</si>
  <si>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</si>
  <si>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</si>
  <si>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</si>
  <si>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</si>
  <si>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</si>
  <si>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</si>
  <si>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</si>
  <si>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</si>
  <si>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</si>
  <si>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</si>
  <si>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</si>
  <si>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</si>
  <si>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</si>
  <si>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</si>
  <si>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</si>
  <si>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</si>
  <si>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</si>
  <si>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</si>
  <si>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</si>
  <si>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</si>
  <si>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</si>
  <si>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</si>
  <si>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</si>
  <si>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</si>
  <si>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</si>
  <si>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</si>
  <si>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</si>
  <si>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</si>
  <si>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</si>
  <si>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</si>
  <si>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</si>
  <si>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</si>
  <si>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</si>
  <si>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</si>
  <si>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</si>
  <si>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</si>
  <si>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</si>
  <si>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</si>
  <si>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</si>
  <si>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</si>
  <si>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</si>
  <si>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</si>
  <si>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</si>
  <si>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</si>
  <si>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</si>
  <si>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</si>
  <si>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</si>
  <si>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</si>
  <si>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</si>
  <si>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</si>
  <si>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</si>
  <si>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</si>
  <si>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</si>
  <si>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</si>
  <si>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</si>
  <si>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</si>
  <si>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</si>
  <si>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</si>
  <si>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</si>
  <si>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</si>
  <si>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</si>
  <si>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</si>
  <si>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</si>
  <si>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</si>
  <si>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</si>
  <si>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</si>
  <si>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</si>
  <si>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</si>
  <si>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</si>
  <si>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</si>
  <si>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</si>
  <si>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</si>
  <si>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</si>
  <si>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</si>
  <si>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</si>
  <si>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</si>
  <si>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</si>
  <si>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</si>
  <si>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</si>
  <si>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</si>
  <si>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</si>
  <si>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</si>
  <si>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</si>
  <si>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</si>
  <si>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</si>
  <si>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</si>
  <si>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</si>
  <si>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</si>
  <si>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</si>
  <si>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</si>
  <si>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</si>
  <si>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</si>
  <si>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</si>
  <si>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</si>
  <si>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</si>
  <si>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</si>
  <si>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</si>
  <si>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</si>
  <si>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</si>
  <si>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</si>
  <si>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</si>
  <si>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</si>
  <si>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</si>
  <si>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</si>
  <si>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</si>
  <si>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</si>
  <si>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</si>
  <si>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</si>
  <si>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</si>
  <si>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</si>
  <si>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</si>
  <si>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</si>
  <si>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</si>
  <si>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</si>
  <si>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</si>
  <si>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</si>
  <si>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</si>
  <si>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</si>
  <si>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</si>
  <si>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</si>
  <si>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</si>
  <si>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</si>
  <si>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</si>
  <si>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</si>
  <si>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</si>
  <si>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</si>
  <si>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</si>
  <si>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</si>
  <si>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</si>
  <si>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</si>
  <si>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</si>
  <si>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</si>
  <si>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</si>
  <si>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</si>
  <si>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</si>
  <si>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</si>
  <si>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</si>
  <si>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</si>
  <si>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</si>
  <si>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</si>
  <si>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</si>
  <si>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</si>
  <si>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</si>
  <si>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</si>
  <si>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</si>
  <si>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</si>
  <si>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</si>
  <si>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</si>
  <si>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</si>
  <si>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</si>
  <si>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</si>
  <si>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</si>
  <si>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</si>
  <si>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</si>
  <si>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</si>
  <si>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</si>
  <si>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</si>
  <si>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</si>
  <si>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</si>
  <si>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</si>
  <si>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</si>
  <si>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</si>
  <si>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</si>
  <si>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</si>
  <si>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</si>
  <si>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</si>
  <si>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</si>
  <si>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</si>
  <si>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</si>
  <si>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</si>
  <si>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</si>
  <si>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</si>
  <si>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</si>
  <si>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</si>
  <si>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</si>
  <si>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</si>
  <si>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</si>
  <si>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</si>
  <si>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</si>
  <si>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</si>
  <si>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</si>
  <si>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</si>
  <si>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</si>
  <si>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</si>
  <si>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</si>
  <si>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</si>
  <si>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</si>
  <si>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</si>
  <si>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</si>
  <si>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</si>
  <si>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</si>
  <si>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</si>
  <si>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</si>
  <si>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</si>
  <si>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</si>
  <si>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</si>
  <si>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</si>
  <si>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</si>
  <si>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</si>
  <si>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</si>
  <si>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</si>
  <si>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</si>
  <si>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</si>
  <si>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</si>
  <si>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</si>
  <si>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</si>
  <si>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</si>
  <si>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</si>
  <si>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</si>
  <si>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</si>
  <si>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</si>
  <si>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</si>
  <si>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</si>
  <si>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</si>
  <si>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</si>
  <si>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</si>
  <si>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</si>
  <si>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</si>
  <si>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</si>
  <si>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</si>
  <si>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</si>
  <si>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</si>
  <si>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</si>
  <si>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</si>
  <si>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</si>
  <si>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</si>
  <si>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</si>
  <si>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</si>
  <si>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</si>
  <si>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</si>
  <si>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</si>
  <si>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</si>
  <si>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</si>
  <si>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</si>
  <si>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</si>
  <si>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</si>
  <si>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</si>
  <si>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</si>
  <si>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</si>
  <si>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</si>
  <si>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</si>
  <si>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</si>
  <si>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</si>
  <si>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</si>
  <si>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</si>
  <si>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</si>
  <si>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</si>
  <si>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</si>
  <si>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</si>
  <si>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</si>
  <si>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</si>
  <si>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</si>
  <si>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</si>
  <si>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</si>
  <si>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</si>
  <si>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</si>
  <si>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</si>
  <si>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</si>
  <si>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</si>
  <si>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</si>
  <si>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</si>
  <si>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</si>
  <si>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</si>
  <si>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</si>
  <si>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</si>
  <si>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</si>
  <si>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</si>
  <si>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</si>
  <si>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</si>
  <si>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</si>
  <si>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</si>
  <si>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</si>
  <si>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</si>
  <si>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</si>
  <si>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</si>
  <si>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</si>
  <si>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</si>
  <si>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</si>
  <si>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</si>
  <si>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</si>
  <si>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</si>
  <si>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</si>
  <si>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</si>
  <si>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</si>
  <si>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</si>
  <si>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</si>
  <si>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</si>
  <si>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</si>
  <si>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</si>
  <si>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</si>
  <si>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</si>
  <si>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</si>
  <si>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</si>
  <si>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</si>
  <si>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</si>
  <si>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</si>
  <si>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</si>
  <si>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</si>
  <si>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</si>
  <si>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</si>
  <si>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</si>
  <si>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</si>
  <si>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</si>
  <si>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</si>
  <si>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</si>
  <si>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</si>
  <si>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</si>
  <si>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</si>
  <si>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</si>
  <si>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</si>
  <si>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</si>
  <si>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</si>
  <si>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</si>
  <si>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</si>
  <si>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</si>
  <si>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</si>
  <si>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</si>
  <si>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</si>
  <si>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</si>
  <si>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</si>
  <si>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</si>
  <si>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</si>
  <si>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</si>
  <si>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</si>
  <si>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</si>
  <si>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</si>
  <si>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</si>
  <si>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</si>
  <si>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</si>
  <si>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</si>
  <si>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</si>
  <si>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</si>
  <si>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</si>
  <si>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</si>
  <si>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</si>
  <si>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</si>
  <si>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</si>
  <si>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</si>
  <si>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</si>
  <si>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</si>
  <si>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</si>
  <si>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</si>
  <si>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</si>
  <si>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</si>
  <si>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</si>
  <si>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</si>
  <si>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</si>
  <si>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</si>
  <si>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</si>
  <si>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</si>
  <si>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</si>
  <si>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</si>
  <si>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</si>
  <si>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</si>
  <si>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</si>
  <si>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</si>
  <si>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</si>
  <si>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</si>
  <si>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</si>
  <si>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</si>
  <si>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</si>
  <si>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</si>
  <si>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</si>
  <si>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</si>
  <si>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</si>
  <si>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</si>
  <si>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</si>
  <si>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</si>
  <si>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</si>
  <si>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</si>
  <si>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</si>
  <si>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</si>
  <si>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</si>
  <si>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</si>
  <si>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</si>
  <si>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</si>
  <si>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</si>
  <si>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</si>
  <si>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</si>
  <si>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</si>
  <si>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</si>
  <si>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</si>
  <si>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</si>
  <si>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</si>
  <si>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</si>
  <si>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</si>
  <si>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</si>
  <si>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</si>
  <si>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</si>
  <si>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</si>
  <si>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</si>
  <si>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</si>
  <si>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</si>
  <si>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</si>
  <si>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</si>
  <si>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</si>
  <si>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</si>
  <si>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</si>
  <si>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</si>
  <si>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</si>
  <si>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</si>
  <si>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</si>
  <si>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</si>
  <si>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</si>
  <si>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</si>
  <si>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</si>
  <si>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</si>
  <si>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</si>
  <si>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</si>
  <si>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</si>
  <si>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</si>
  <si>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</si>
  <si>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</si>
  <si>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</si>
  <si>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</si>
  <si>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</si>
  <si>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</si>
  <si>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</si>
  <si>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</si>
  <si>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</si>
  <si>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</si>
  <si>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</si>
  <si>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</si>
  <si>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</si>
  <si>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</si>
  <si>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</si>
  <si>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</si>
  <si>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</si>
  <si>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</si>
  <si>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130215</t>
  </si>
  <si>
    <t>30215</t>
  </si>
  <si>
    <t>MIDAZOLAM TORREX 5MG/ML</t>
  </si>
  <si>
    <t>INJ 10X10ML/50MG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</si>
  <si>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</si>
  <si>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</si>
  <si>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</si>
  <si>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</si>
  <si>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</si>
  <si>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</si>
  <si>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</si>
  <si>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</si>
  <si>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</si>
  <si>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</si>
  <si>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</si>
  <si>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</si>
  <si>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</si>
  <si>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</si>
  <si>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AULIN</t>
  </si>
  <si>
    <t>POR TBL NOB 30X100MG</t>
  </si>
  <si>
    <t>847627</t>
  </si>
  <si>
    <t>134502</t>
  </si>
  <si>
    <t>ELICEA 10 MG</t>
  </si>
  <si>
    <t>POR TBL FLM 28X10MG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</si>
  <si>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</si>
  <si>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</si>
  <si>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</si>
  <si>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</si>
  <si>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</si>
  <si>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</si>
  <si>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</si>
  <si>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</si>
  <si>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</si>
  <si>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</si>
  <si>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</si>
  <si>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</si>
  <si>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</si>
  <si>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</si>
  <si>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</si>
  <si>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</si>
  <si>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</si>
  <si>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</si>
  <si>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</si>
  <si>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</si>
  <si>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</si>
  <si>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</si>
  <si>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</si>
  <si>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</si>
  <si>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</si>
  <si>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</si>
  <si>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</si>
  <si>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</si>
  <si>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</si>
  <si>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</si>
  <si>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</si>
  <si>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</si>
  <si>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</si>
  <si>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</si>
  <si>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</si>
  <si>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</si>
  <si>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</si>
  <si>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</si>
  <si>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</si>
  <si>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</si>
  <si>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</si>
  <si>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</si>
  <si>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</si>
  <si>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</si>
  <si>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</si>
  <si>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</si>
  <si>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</si>
  <si>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</si>
  <si>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</si>
  <si>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</si>
  <si>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</si>
  <si>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</si>
  <si>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</si>
  <si>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</si>
  <si>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</si>
  <si>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</si>
  <si>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</si>
  <si>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</si>
  <si>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</si>
  <si>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</si>
  <si>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</si>
  <si>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</si>
  <si>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</si>
  <si>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</si>
  <si>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</si>
  <si>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</si>
  <si>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</si>
  <si>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</si>
  <si>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</si>
  <si>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</si>
  <si>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</si>
  <si>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</si>
  <si>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</si>
  <si>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</si>
  <si>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</si>
  <si>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</si>
  <si>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</si>
  <si>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</si>
  <si>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</si>
  <si>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</si>
  <si>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</si>
  <si>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</si>
  <si>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</si>
  <si>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</si>
  <si>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</si>
  <si>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</si>
  <si>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</si>
  <si>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</si>
  <si>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</si>
  <si>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</si>
  <si>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</si>
  <si>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</si>
  <si>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</si>
  <si>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</si>
  <si>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</si>
  <si>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</si>
  <si>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</si>
  <si>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</si>
  <si>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</si>
  <si>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</si>
  <si>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</si>
  <si>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</si>
  <si>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</si>
  <si>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</si>
  <si>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</si>
  <si>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</si>
  <si>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</si>
  <si>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</si>
  <si>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</si>
  <si>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</si>
  <si>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</si>
  <si>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</si>
  <si>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</si>
  <si>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</si>
  <si>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</si>
  <si>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</si>
  <si>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</si>
  <si>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</si>
  <si>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</si>
  <si>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</si>
  <si>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</si>
  <si>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</si>
  <si>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</si>
  <si>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</si>
  <si>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</si>
  <si>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</si>
  <si>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</si>
  <si>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</si>
  <si>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</si>
  <si>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</si>
  <si>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</si>
  <si>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</si>
  <si>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</si>
  <si>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</si>
  <si>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</si>
  <si>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</si>
  <si>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</si>
  <si>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</si>
  <si>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</si>
  <si>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</si>
  <si>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</si>
  <si>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</si>
  <si>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</si>
  <si>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</si>
  <si>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</si>
  <si>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</si>
  <si>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</si>
  <si>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</si>
  <si>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</si>
  <si>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</si>
  <si>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</si>
  <si>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</si>
  <si>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</si>
  <si>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</si>
  <si>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</si>
  <si>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</si>
  <si>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</si>
  <si>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</si>
  <si>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</si>
  <si>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</si>
  <si>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</si>
  <si>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</si>
  <si>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</si>
  <si>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</si>
  <si>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</si>
  <si>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</si>
  <si>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</si>
  <si>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</si>
  <si>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</si>
  <si>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</si>
  <si>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</si>
  <si>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</si>
  <si>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</si>
  <si>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</si>
  <si>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</si>
  <si>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</si>
  <si>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</si>
  <si>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</si>
  <si>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</si>
  <si>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</si>
  <si>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</si>
  <si>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</si>
  <si>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</si>
  <si>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</si>
  <si>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</si>
  <si>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</si>
  <si>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</si>
  <si>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</si>
  <si>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</si>
  <si>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</si>
  <si>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</si>
  <si>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</si>
  <si>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</si>
  <si>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</si>
  <si>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</si>
  <si>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</si>
  <si>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</si>
  <si>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</si>
  <si>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</si>
  <si>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</si>
  <si>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</si>
  <si>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</si>
  <si>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</si>
  <si>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</si>
  <si>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</si>
  <si>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</si>
  <si>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</si>
  <si>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</si>
  <si>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</si>
  <si>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</si>
  <si>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</si>
  <si>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</si>
  <si>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</si>
  <si>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</si>
  <si>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</si>
  <si>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</si>
  <si>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</si>
  <si>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</si>
  <si>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</si>
  <si>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</si>
  <si>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</si>
  <si>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</si>
  <si>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</si>
  <si>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</si>
  <si>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</si>
  <si>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</si>
  <si>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</si>
  <si>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</si>
  <si>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</si>
  <si>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</si>
  <si>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</si>
  <si>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</si>
  <si>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</si>
  <si>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</si>
  <si>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</si>
  <si>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</si>
  <si>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</si>
  <si>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</si>
  <si>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</si>
  <si>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</si>
  <si>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</si>
  <si>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</si>
  <si>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</si>
  <si>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</si>
  <si>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</si>
  <si>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</si>
  <si>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</si>
  <si>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</si>
  <si>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</si>
  <si>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</si>
  <si>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</si>
  <si>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</si>
  <si>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</si>
  <si>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</si>
  <si>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</si>
  <si>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</si>
  <si>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</si>
  <si>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</si>
  <si>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</si>
  <si>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</si>
  <si>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</si>
  <si>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</si>
  <si>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</si>
  <si>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</si>
  <si>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</si>
  <si>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</si>
  <si>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</si>
  <si>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</si>
  <si>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</si>
  <si>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</si>
  <si>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</si>
  <si>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</si>
  <si>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</si>
  <si>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</si>
  <si>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</si>
  <si>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</si>
  <si>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</si>
  <si>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</si>
  <si>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</si>
  <si>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</si>
  <si>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</si>
  <si>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</si>
  <si>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</si>
  <si>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</si>
  <si>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</si>
  <si>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</si>
  <si>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</si>
  <si>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</si>
  <si>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</si>
  <si>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</si>
  <si>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</si>
  <si>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</si>
  <si>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</si>
  <si>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</si>
  <si>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</si>
  <si>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</si>
  <si>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</si>
  <si>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</si>
  <si>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</si>
  <si>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</si>
  <si>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</si>
  <si>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</si>
  <si>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</si>
  <si>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</si>
  <si>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</si>
  <si>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</si>
  <si>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</si>
  <si>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</si>
  <si>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</si>
  <si>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</si>
  <si>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</si>
  <si>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</si>
  <si>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</si>
  <si>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</si>
  <si>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</si>
  <si>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</si>
  <si>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</si>
  <si>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</si>
  <si>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</si>
  <si>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</si>
  <si>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</si>
  <si>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</si>
  <si>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</si>
  <si>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</si>
  <si>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</si>
  <si>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</si>
  <si>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</si>
  <si>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</si>
  <si>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</si>
  <si>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</si>
  <si>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</si>
  <si>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</si>
  <si>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</si>
  <si>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</si>
  <si>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</si>
  <si>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</si>
  <si>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</si>
  <si>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</si>
  <si>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</si>
  <si>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</si>
  <si>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</si>
  <si>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</si>
  <si>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</si>
  <si>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</si>
  <si>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</si>
  <si>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</si>
  <si>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</si>
  <si>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</si>
  <si>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</si>
  <si>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</si>
  <si>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</si>
  <si>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</si>
  <si>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</si>
  <si>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</si>
  <si>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</si>
  <si>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</si>
  <si>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</si>
  <si>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</si>
  <si>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</si>
  <si>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</si>
  <si>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</si>
  <si>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</si>
  <si>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</si>
  <si>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</si>
  <si>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</si>
  <si>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</si>
  <si>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</si>
  <si>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</si>
  <si>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</si>
  <si>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</si>
  <si>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</si>
  <si>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</si>
  <si>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</si>
  <si>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</si>
  <si>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</si>
  <si>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</si>
  <si>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</si>
  <si>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</si>
  <si>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</si>
  <si>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</si>
  <si>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</si>
  <si>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</si>
  <si>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</si>
  <si>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</si>
  <si>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</si>
  <si>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</si>
  <si>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</si>
  <si>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</si>
  <si>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</si>
  <si>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</si>
  <si>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</si>
  <si>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</si>
  <si>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</si>
  <si>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</si>
  <si>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</si>
  <si>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</si>
  <si>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</si>
  <si>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</si>
  <si>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</si>
  <si>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</si>
  <si>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</si>
  <si>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</si>
  <si>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</si>
  <si>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</si>
  <si>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</si>
  <si>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</si>
  <si>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</si>
  <si>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</si>
  <si>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</si>
  <si>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</si>
  <si>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</si>
  <si>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</si>
  <si>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</si>
  <si>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</si>
  <si>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</si>
  <si>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</si>
  <si>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</si>
  <si>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</si>
  <si>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</si>
  <si>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</si>
  <si>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</si>
  <si>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</si>
  <si>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</si>
  <si>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</si>
  <si>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</si>
  <si>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</si>
  <si>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</si>
  <si>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</si>
  <si>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153642</t>
  </si>
  <si>
    <t>53642</t>
  </si>
  <si>
    <t>DIROTON 10MG</t>
  </si>
  <si>
    <t>TBL 28X10MG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</si>
  <si>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</si>
  <si>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</si>
  <si>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</si>
  <si>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</si>
  <si>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</si>
  <si>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</si>
  <si>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</si>
  <si>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</si>
  <si>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</si>
  <si>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</si>
  <si>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</si>
  <si>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</si>
  <si>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</si>
  <si>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</si>
  <si>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</si>
  <si>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</si>
  <si>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</si>
  <si>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</si>
  <si>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</si>
  <si>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</si>
  <si>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184319</t>
  </si>
  <si>
    <t>ATIMOS 12 MCG</t>
  </si>
  <si>
    <t>INH SOL PSS 100X12RG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</si>
  <si>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</si>
  <si>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</si>
  <si>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</si>
  <si>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</si>
  <si>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</si>
  <si>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</si>
  <si>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</si>
  <si>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</si>
  <si>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</si>
  <si>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</si>
  <si>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</si>
  <si>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</si>
  <si>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</si>
  <si>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</si>
  <si>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</si>
  <si>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</si>
  <si>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</si>
  <si>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</si>
  <si>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</si>
  <si>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</si>
  <si>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</si>
  <si>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</si>
  <si>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</si>
  <si>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</si>
  <si>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</si>
  <si>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</si>
  <si>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</si>
  <si>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</si>
  <si>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</si>
  <si>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</si>
  <si>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</si>
  <si>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</si>
  <si>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</si>
  <si>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</si>
  <si>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</si>
  <si>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</si>
  <si>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</si>
  <si>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</si>
  <si>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</si>
  <si>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</si>
  <si>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</si>
  <si>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</si>
  <si>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</si>
  <si>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</si>
  <si>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</si>
  <si>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</si>
  <si>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</si>
  <si>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</si>
  <si>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</si>
  <si>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</si>
  <si>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</si>
  <si>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</si>
  <si>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</si>
  <si>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</si>
  <si>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</si>
  <si>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</si>
  <si>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</si>
  <si>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</si>
  <si>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</si>
  <si>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</si>
  <si>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</si>
  <si>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</si>
  <si>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</si>
  <si>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</si>
  <si>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</si>
  <si>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</si>
  <si>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</si>
  <si>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</si>
  <si>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</si>
  <si>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</si>
  <si>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</si>
  <si>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</si>
  <si>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</si>
  <si>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</si>
  <si>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</si>
  <si>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</si>
  <si>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</si>
  <si>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</si>
  <si>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</si>
  <si>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</si>
  <si>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</si>
  <si>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</si>
  <si>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</si>
  <si>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</si>
  <si>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</si>
  <si>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</si>
  <si>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</si>
  <si>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</si>
  <si>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</si>
  <si>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</si>
  <si>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</si>
  <si>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</si>
  <si>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</si>
  <si>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</si>
  <si>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</si>
  <si>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</si>
  <si>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</si>
  <si>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</si>
  <si>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</si>
  <si>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</si>
  <si>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</si>
  <si>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</si>
  <si>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</si>
  <si>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</si>
  <si>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</si>
  <si>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</si>
  <si>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</si>
  <si>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</si>
  <si>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</si>
  <si>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</si>
  <si>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</si>
  <si>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</si>
  <si>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</si>
  <si>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</si>
  <si>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</si>
  <si>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</si>
  <si>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</si>
  <si>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</si>
  <si>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</si>
  <si>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</si>
  <si>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</si>
  <si>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</si>
  <si>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</si>
  <si>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</si>
  <si>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</si>
  <si>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</si>
  <si>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</si>
  <si>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</si>
  <si>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</si>
  <si>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</si>
  <si>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</si>
  <si>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</si>
  <si>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</si>
  <si>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</si>
  <si>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</si>
  <si>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</si>
  <si>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</si>
  <si>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</si>
  <si>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</si>
  <si>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</si>
  <si>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</si>
  <si>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</si>
  <si>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</si>
  <si>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</si>
  <si>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</si>
  <si>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</si>
  <si>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</si>
  <si>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</si>
  <si>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</si>
  <si>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</si>
  <si>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</si>
  <si>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</si>
  <si>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</si>
  <si>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</si>
  <si>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</si>
  <si>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</si>
  <si>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</si>
  <si>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</si>
  <si>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</si>
  <si>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</si>
  <si>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</si>
  <si>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</si>
  <si>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</si>
  <si>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</si>
  <si>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</si>
  <si>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</si>
  <si>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</si>
  <si>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</si>
  <si>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</si>
  <si>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</si>
  <si>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</si>
  <si>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</si>
  <si>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</si>
  <si>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</si>
  <si>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</si>
  <si>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</si>
  <si>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</si>
  <si>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</si>
  <si>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</si>
  <si>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</si>
  <si>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</si>
  <si>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</si>
  <si>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</si>
  <si>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</si>
  <si>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</si>
  <si>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</si>
  <si>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</si>
  <si>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</si>
  <si>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</si>
  <si>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</si>
  <si>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</si>
  <si>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</si>
  <si>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</si>
  <si>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</si>
  <si>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</si>
  <si>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</si>
  <si>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</si>
  <si>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</si>
  <si>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</si>
  <si>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</si>
  <si>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</si>
  <si>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</si>
  <si>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</si>
  <si>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</si>
  <si>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</si>
  <si>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</si>
  <si>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</si>
  <si>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</si>
  <si>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</si>
  <si>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</si>
  <si>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</si>
  <si>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</si>
  <si>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</si>
  <si>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</si>
  <si>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</si>
  <si>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</si>
  <si>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</si>
  <si>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</si>
  <si>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</si>
  <si>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</si>
  <si>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</si>
  <si>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</si>
  <si>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</si>
  <si>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</si>
  <si>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</si>
  <si>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</si>
  <si>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</si>
  <si>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</si>
  <si>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</si>
  <si>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</si>
  <si>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</si>
  <si>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</si>
  <si>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</si>
  <si>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</si>
  <si>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</si>
  <si>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</si>
  <si>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</si>
  <si>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</si>
  <si>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</si>
  <si>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</si>
  <si>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</si>
  <si>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</si>
  <si>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</si>
  <si>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</si>
  <si>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</si>
  <si>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</si>
  <si>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</si>
  <si>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</si>
  <si>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</si>
  <si>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</si>
  <si>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</si>
  <si>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</si>
  <si>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</si>
  <si>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</si>
  <si>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</si>
  <si>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</si>
  <si>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</si>
  <si>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</si>
  <si>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</si>
  <si>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</si>
  <si>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</si>
  <si>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</si>
  <si>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</si>
  <si>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</si>
  <si>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</si>
  <si>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</si>
  <si>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</si>
  <si>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</si>
  <si>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</si>
  <si>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</si>
  <si>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</si>
  <si>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</si>
  <si>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</si>
  <si>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</si>
  <si>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</si>
  <si>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</si>
  <si>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</si>
  <si>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</si>
  <si>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790001</t>
  </si>
  <si>
    <t>TRAUMACEL P 2G</t>
  </si>
  <si>
    <t>neleč.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</si>
  <si>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</si>
  <si>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</si>
  <si>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</si>
  <si>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</si>
  <si>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</si>
  <si>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</si>
  <si>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</si>
  <si>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</si>
  <si>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</si>
  <si>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</si>
  <si>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</si>
  <si>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</si>
  <si>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</si>
  <si>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</si>
  <si>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</si>
  <si>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</si>
  <si>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</si>
  <si>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</si>
  <si>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</si>
  <si>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</si>
  <si>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</si>
  <si>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</si>
  <si>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</si>
  <si>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</si>
  <si>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</si>
  <si>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</si>
  <si>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</si>
  <si>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</si>
  <si>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</si>
  <si>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</si>
  <si>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</si>
  <si>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</si>
  <si>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</si>
  <si>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</si>
  <si>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</si>
  <si>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</si>
  <si>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</si>
  <si>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</si>
  <si>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</si>
  <si>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</si>
  <si>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</si>
  <si>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</si>
  <si>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</si>
  <si>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</si>
  <si>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</si>
  <si>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</si>
  <si>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</si>
  <si>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</si>
  <si>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</si>
  <si>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</si>
  <si>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</si>
  <si>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</si>
  <si>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</si>
  <si>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</si>
  <si>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</si>
  <si>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</si>
  <si>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</si>
  <si>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</si>
  <si>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</si>
  <si>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</si>
  <si>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</si>
  <si>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</si>
  <si>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</si>
  <si>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</si>
  <si>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</si>
  <si>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</si>
  <si>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</si>
  <si>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</si>
  <si>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</si>
  <si>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</si>
  <si>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</si>
  <si>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</si>
  <si>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</si>
  <si>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</si>
  <si>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</si>
  <si>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</si>
  <si>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</si>
  <si>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</si>
  <si>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</si>
  <si>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</si>
  <si>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</si>
  <si>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</si>
  <si>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</si>
  <si>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</si>
  <si>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</si>
  <si>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</si>
  <si>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</si>
  <si>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</si>
  <si>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</si>
  <si>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</si>
  <si>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</si>
  <si>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</si>
  <si>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</si>
  <si>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</si>
  <si>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</si>
  <si>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</si>
  <si>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</si>
  <si>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187906</t>
  </si>
  <si>
    <t>87906</t>
  </si>
  <si>
    <t>KORYLAN</t>
  </si>
  <si>
    <t>TBL 10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</si>
  <si>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</si>
  <si>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</si>
  <si>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</si>
  <si>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</si>
  <si>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</si>
  <si>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</si>
  <si>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</si>
  <si>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</si>
  <si>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</si>
  <si>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</si>
  <si>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</si>
  <si>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</si>
  <si>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</si>
  <si>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</si>
  <si>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</si>
  <si>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</si>
  <si>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</si>
  <si>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</si>
  <si>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</si>
  <si>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</si>
  <si>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</si>
  <si>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</si>
  <si>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</si>
  <si>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</si>
  <si>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</si>
  <si>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</si>
  <si>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</si>
  <si>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</si>
  <si>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</si>
  <si>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</si>
  <si>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</si>
  <si>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</si>
  <si>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</si>
  <si>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</si>
  <si>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</si>
  <si>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</si>
  <si>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</si>
  <si>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</si>
  <si>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</si>
  <si>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</si>
  <si>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</si>
  <si>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</si>
  <si>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</si>
  <si>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</si>
  <si>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</si>
  <si>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</si>
  <si>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</si>
  <si>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</si>
  <si>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</si>
  <si>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</si>
  <si>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</si>
  <si>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</si>
  <si>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</si>
  <si>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500396</t>
  </si>
  <si>
    <t>Diffusil H forte B85 150ml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</si>
  <si>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</si>
  <si>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</si>
  <si>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</si>
  <si>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</si>
  <si>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</si>
  <si>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</si>
  <si>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</si>
  <si>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</si>
  <si>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</si>
  <si>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</si>
  <si>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</si>
  <si>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</si>
  <si>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</si>
  <si>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</si>
  <si>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</si>
  <si>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</si>
  <si>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</si>
  <si>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</si>
  <si>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</si>
  <si>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</si>
  <si>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</si>
  <si>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</si>
  <si>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</si>
  <si>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</si>
  <si>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</si>
  <si>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</si>
  <si>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</si>
  <si>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847025</t>
  </si>
  <si>
    <t>137119</t>
  </si>
  <si>
    <t>CALCIUM 500 MG PHARMAVIT</t>
  </si>
  <si>
    <t>POR TBL EFF 20X500MG</t>
  </si>
  <si>
    <t>900034</t>
  </si>
  <si>
    <t>KL POLYSAN, OL.HELIANTHI AA AD 100G</t>
  </si>
  <si>
    <t>846024</t>
  </si>
  <si>
    <t>100097</t>
  </si>
  <si>
    <t>VOLTAREN EMULGEL</t>
  </si>
  <si>
    <t>DRM GEL 1X100GM LAM</t>
  </si>
  <si>
    <t>145087</t>
  </si>
  <si>
    <t>45087</t>
  </si>
  <si>
    <t>ARUFIL</t>
  </si>
  <si>
    <t>OPH GTT SOL 1X10ML</t>
  </si>
  <si>
    <t>125918</t>
  </si>
  <si>
    <t>25918</t>
  </si>
  <si>
    <t>ZYPREXA VELOTAB 5 MG</t>
  </si>
  <si>
    <t>POR TBL DIS 28X5MG</t>
  </si>
  <si>
    <t>988071</t>
  </si>
  <si>
    <t>500874</t>
  </si>
  <si>
    <t>ZYPADHERA 405 MG</t>
  </si>
  <si>
    <t>INJ PLQ SUS PRO 1X405MG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</si>
  <si>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</si>
  <si>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</si>
  <si>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</si>
  <si>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</si>
  <si>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</si>
  <si>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</si>
  <si>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</si>
  <si>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844016</t>
  </si>
  <si>
    <t>27440</t>
  </si>
  <si>
    <t>CELLCEPT 500 MG</t>
  </si>
  <si>
    <t>INF PLV SOL 4X500MG</t>
  </si>
  <si>
    <t>107812</t>
  </si>
  <si>
    <t>BRUFEN 400</t>
  </si>
  <si>
    <t>500553</t>
  </si>
  <si>
    <t>Lapis tyčinka na bradavice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</si>
  <si>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</si>
  <si>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</si>
  <si>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</si>
  <si>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</si>
  <si>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</si>
  <si>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</si>
  <si>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</si>
  <si>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</si>
  <si>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</si>
  <si>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</si>
  <si>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921331</t>
  </si>
  <si>
    <t>KL ETHANOLUM 70% 400G</t>
  </si>
  <si>
    <t>921132</t>
  </si>
  <si>
    <t>KL UNG.AC.BORICI 3%, 100G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</si>
  <si>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</si>
  <si>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</si>
  <si>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</si>
  <si>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</si>
  <si>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</si>
  <si>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</si>
  <si>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</si>
  <si>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</si>
  <si>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</si>
  <si>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</si>
  <si>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</si>
  <si>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</si>
  <si>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</si>
  <si>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</si>
  <si>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</si>
  <si>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</si>
  <si>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</si>
  <si>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</si>
  <si>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</si>
  <si>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DETRALEX</t>
  </si>
  <si>
    <t>POR TBL FLM 120X500MG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</si>
  <si>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</si>
  <si>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</si>
  <si>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</si>
  <si>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</si>
  <si>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</si>
  <si>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</si>
  <si>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</si>
  <si>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</si>
  <si>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</si>
  <si>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</si>
  <si>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</si>
  <si>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</si>
  <si>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</si>
  <si>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</si>
  <si>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</si>
  <si>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</si>
  <si>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</si>
  <si>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</si>
  <si>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</si>
  <si>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</si>
  <si>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</si>
  <si>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</si>
  <si>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</si>
  <si>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</si>
  <si>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</si>
  <si>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</si>
  <si>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</si>
  <si>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</si>
  <si>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</si>
  <si>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</si>
  <si>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</si>
  <si>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</si>
  <si>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</si>
  <si>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</si>
  <si>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</si>
  <si>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</si>
  <si>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</si>
  <si>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</si>
  <si>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</si>
  <si>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</si>
  <si>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</si>
  <si>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</si>
  <si>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844041</t>
  </si>
  <si>
    <t>Emspoma U základní 300g/bílá</t>
  </si>
  <si>
    <t>203323</t>
  </si>
  <si>
    <t>DRM UNG 1X100GM 10%</t>
  </si>
  <si>
    <t>902048</t>
  </si>
  <si>
    <t>IR  Ci-Ca DIALYSAT K2</t>
  </si>
  <si>
    <t>IR DIALYSACNI RPZT.</t>
  </si>
  <si>
    <t>214902</t>
  </si>
  <si>
    <t>EUPHYLLIN CR N 100</t>
  </si>
  <si>
    <t>POR CPS PRO 50X100MG</t>
  </si>
  <si>
    <t>161371</t>
  </si>
  <si>
    <t>SUXAMETHONIUM CHLORID VUAB 100 MG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</si>
  <si>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</si>
  <si>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</si>
  <si>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</si>
  <si>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</si>
  <si>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</si>
  <si>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</si>
  <si>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</si>
  <si>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</si>
  <si>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</si>
  <si>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</si>
  <si>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</si>
  <si>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</si>
  <si>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</si>
  <si>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</si>
  <si>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</si>
  <si>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</si>
  <si>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</si>
  <si>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</si>
  <si>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</si>
  <si>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162083</t>
  </si>
  <si>
    <t>ENTEROL</t>
  </si>
  <si>
    <t>POR CPS DUR 50X250MG</t>
  </si>
  <si>
    <t>501555</t>
  </si>
  <si>
    <t>KL SOL.HYPERMANGAN 4%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</si>
  <si>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</si>
  <si>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</si>
  <si>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</si>
  <si>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</si>
  <si>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</si>
  <si>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</si>
  <si>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</si>
  <si>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</si>
  <si>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</si>
  <si>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</si>
  <si>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</si>
  <si>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848462</t>
  </si>
  <si>
    <t>Paranit prevent.sprej proti vším 100 ml</t>
  </si>
  <si>
    <t>501567</t>
  </si>
  <si>
    <t>KL UNG.FRAMYKOIN</t>
  </si>
  <si>
    <t>10G</t>
  </si>
  <si>
    <t>132522</t>
  </si>
  <si>
    <t>EGILOK 25 MG</t>
  </si>
  <si>
    <t>TBL 60X25MG</t>
  </si>
  <si>
    <t>185625</t>
  </si>
  <si>
    <t>POR TBL FLM 30X400MG</t>
  </si>
  <si>
    <t>187660</t>
  </si>
  <si>
    <t>INJ SOL 100X20ML II</t>
  </si>
  <si>
    <t>215168</t>
  </si>
  <si>
    <t>KREON 10 000</t>
  </si>
  <si>
    <t>POR CPS ETD 50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</si>
  <si>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</si>
  <si>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</si>
  <si>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</si>
  <si>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</si>
  <si>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</si>
  <si>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</si>
  <si>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</si>
  <si>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197323</t>
  </si>
  <si>
    <t>ADDAVEN</t>
  </si>
  <si>
    <t>IVN INF CNC SOL 20X10ML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</si>
  <si>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</si>
  <si>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</si>
  <si>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</si>
  <si>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</si>
  <si>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</si>
  <si>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</si>
  <si>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</si>
  <si>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</si>
  <si>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215606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</si>
  <si>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</si>
  <si>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</si>
  <si>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</si>
  <si>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</si>
  <si>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</si>
  <si>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</si>
  <si>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</si>
  <si>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</si>
  <si>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</si>
  <si>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</si>
  <si>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991662</t>
  </si>
  <si>
    <t>216232</t>
  </si>
  <si>
    <t>GLYVENOL 400</t>
  </si>
  <si>
    <t>POR CPS MOL 60X400MG</t>
  </si>
  <si>
    <t>846738</t>
  </si>
  <si>
    <t>Biopron Forte 10 tob.</t>
  </si>
  <si>
    <t>215612</t>
  </si>
  <si>
    <t>SEVELAMER CARBONATE HEATON 800 MG</t>
  </si>
  <si>
    <t>POR TBL FLM 180X800MG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</si>
  <si>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</si>
  <si>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</si>
  <si>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</si>
  <si>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</si>
  <si>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</si>
  <si>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</si>
  <si>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</si>
  <si>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</si>
  <si>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</si>
  <si>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</si>
  <si>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</si>
  <si>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</si>
  <si>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</si>
  <si>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</si>
  <si>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</si>
  <si>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</si>
  <si>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</si>
  <si>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</si>
  <si>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</si>
  <si>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</si>
  <si>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</si>
  <si>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</si>
  <si>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</si>
  <si>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</si>
  <si>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</si>
  <si>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</si>
  <si>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</si>
  <si>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</si>
  <si>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</si>
  <si>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</si>
  <si>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</si>
  <si>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</si>
  <si>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</si>
  <si>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</si>
  <si>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</si>
  <si>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</si>
  <si>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</si>
  <si>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</si>
  <si>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</si>
  <si>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</si>
  <si>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</si>
  <si>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</si>
  <si>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</si>
  <si>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</si>
  <si>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</si>
  <si>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</si>
  <si>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</si>
  <si>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</si>
  <si>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</si>
  <si>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</si>
  <si>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</si>
  <si>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</si>
  <si>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</si>
  <si>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</si>
  <si>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</si>
  <si>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</si>
  <si>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</si>
  <si>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</si>
  <si>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</si>
  <si>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</si>
  <si>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</si>
  <si>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</si>
  <si>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</si>
  <si>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</si>
  <si>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</si>
  <si>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</si>
  <si>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</si>
  <si>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</si>
  <si>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</si>
  <si>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</si>
  <si>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</si>
  <si>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</si>
  <si>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</si>
  <si>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</si>
  <si>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</si>
  <si>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</si>
  <si>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</si>
  <si>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</si>
  <si>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</si>
  <si>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</si>
  <si>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</si>
  <si>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</si>
  <si>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</si>
  <si>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</si>
  <si>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</si>
  <si>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</si>
  <si>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</si>
  <si>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</si>
  <si>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</si>
  <si>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</si>
  <si>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</si>
  <si>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</si>
  <si>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</si>
  <si>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</si>
  <si>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</si>
  <si>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</si>
  <si>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</si>
  <si>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</si>
  <si>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</si>
  <si>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</si>
  <si>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</si>
  <si>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</si>
  <si>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</si>
  <si>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</si>
  <si>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</si>
  <si>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</si>
  <si>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</si>
  <si>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</si>
  <si>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</si>
  <si>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</si>
  <si>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</si>
  <si>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</si>
  <si>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</si>
  <si>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</si>
  <si>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</si>
  <si>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</si>
  <si>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</si>
  <si>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</si>
  <si>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</si>
  <si>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</si>
  <si>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848925</t>
  </si>
  <si>
    <t>148068</t>
  </si>
  <si>
    <t>ROSUCARD 10 MG POTAHOVANÉ TABLETY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</si>
  <si>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</si>
  <si>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</si>
  <si>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</si>
  <si>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</si>
  <si>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</si>
  <si>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</si>
  <si>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</si>
  <si>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</si>
  <si>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</si>
  <si>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</si>
  <si>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</si>
  <si>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</si>
  <si>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</si>
  <si>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</si>
  <si>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</si>
  <si>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</si>
  <si>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</si>
  <si>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</si>
  <si>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</si>
  <si>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</si>
  <si>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</si>
  <si>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</si>
  <si>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</si>
  <si>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</si>
  <si>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</si>
  <si>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</si>
  <si>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</si>
  <si>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</si>
  <si>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</si>
  <si>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</si>
  <si>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</si>
  <si>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</si>
  <si>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</si>
  <si>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</si>
  <si>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</si>
  <si>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</si>
  <si>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</si>
  <si>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</si>
  <si>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</si>
  <si>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</si>
  <si>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</si>
  <si>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</si>
  <si>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</si>
  <si>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</si>
  <si>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</si>
  <si>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</si>
  <si>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</si>
  <si>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</si>
  <si>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</si>
  <si>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</si>
  <si>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</si>
  <si>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</si>
  <si>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</si>
  <si>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</si>
  <si>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</si>
  <si>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</si>
  <si>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</si>
  <si>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</si>
  <si>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</si>
  <si>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</si>
  <si>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</si>
  <si>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</si>
  <si>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</si>
  <si>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</si>
  <si>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</si>
  <si>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</si>
  <si>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</si>
  <si>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</si>
  <si>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</si>
  <si>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</si>
  <si>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</si>
  <si>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</si>
  <si>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</si>
  <si>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</si>
  <si>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</si>
  <si>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</si>
  <si>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</si>
  <si>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</si>
  <si>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</si>
  <si>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</si>
  <si>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</si>
  <si>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</si>
  <si>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</si>
  <si>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</si>
  <si>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</si>
  <si>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</si>
  <si>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</si>
  <si>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214427</t>
  </si>
  <si>
    <t>CONTROLOC I.V.</t>
  </si>
  <si>
    <t>INJ PLV SOL 1X40MG</t>
  </si>
  <si>
    <t>132689</t>
  </si>
  <si>
    <t>214526</t>
  </si>
  <si>
    <t>CONTROLOC 40 MG</t>
  </si>
  <si>
    <t>POR TBL ENT 100X40MG I</t>
  </si>
  <si>
    <t>187427</t>
  </si>
  <si>
    <t>LETROX 100</t>
  </si>
  <si>
    <t>POR TBL NOB 100X100RG II</t>
  </si>
  <si>
    <t>195941</t>
  </si>
  <si>
    <t>SERTRALIN APOTEX 50 MG POTAHOVANÉ TABLETY</t>
  </si>
  <si>
    <t>204690</t>
  </si>
  <si>
    <t>TORVACARD NEO 40 MG</t>
  </si>
  <si>
    <t>POR TBL FLM 30X40MG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</si>
  <si>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</si>
  <si>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</si>
  <si>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</si>
  <si>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</si>
  <si>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</si>
  <si>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</si>
  <si>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</si>
  <si>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</si>
  <si>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</si>
  <si>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</si>
  <si>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</si>
  <si>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</si>
  <si>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</si>
  <si>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</si>
  <si>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</si>
  <si>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</si>
  <si>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</si>
  <si>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</si>
  <si>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</si>
  <si>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</si>
  <si>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</si>
  <si>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</si>
  <si>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</si>
  <si>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</si>
  <si>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</si>
  <si>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991213</t>
  </si>
  <si>
    <t>NutrilaC Natural 1 000 ml-Objednávat po 8ks!!</t>
  </si>
  <si>
    <t>33900</t>
  </si>
  <si>
    <t>NUTRISEN VANILKA 200 ML-Objednávat po 18ks!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</si>
  <si>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</si>
  <si>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</si>
  <si>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</si>
  <si>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</si>
  <si>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</si>
  <si>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</si>
  <si>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</si>
  <si>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</si>
  <si>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</si>
  <si>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</si>
  <si>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</si>
  <si>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</si>
  <si>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</si>
  <si>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</si>
  <si>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</si>
  <si>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</si>
  <si>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</si>
  <si>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</si>
  <si>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</si>
  <si>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</si>
  <si>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</si>
  <si>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</si>
  <si>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</si>
  <si>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133148</t>
  </si>
  <si>
    <t>33148</t>
  </si>
  <si>
    <t>NUTRISON PROTEIN PLUS MULTI FIB</t>
  </si>
  <si>
    <t>POR SOL 1X500ML-VA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</si>
  <si>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</si>
  <si>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</si>
  <si>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</si>
  <si>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</si>
  <si>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</si>
  <si>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</si>
  <si>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</si>
  <si>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</si>
  <si>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</si>
  <si>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</si>
  <si>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</si>
  <si>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</si>
  <si>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</si>
  <si>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</si>
  <si>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</si>
  <si>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</si>
  <si>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</si>
  <si>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</si>
  <si>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</si>
  <si>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</si>
  <si>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</si>
  <si>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</si>
  <si>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</si>
  <si>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</si>
  <si>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</si>
  <si>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</si>
  <si>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</si>
  <si>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</si>
  <si>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</si>
  <si>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</si>
  <si>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</si>
  <si>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</si>
  <si>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</si>
  <si>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</si>
  <si>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</si>
  <si>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</si>
  <si>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</si>
  <si>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</si>
  <si>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</si>
  <si>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</si>
  <si>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</si>
  <si>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</si>
  <si>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</si>
  <si>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</si>
  <si>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</si>
  <si>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</si>
  <si>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</si>
  <si>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</si>
  <si>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</si>
  <si>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</si>
  <si>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</si>
  <si>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</si>
  <si>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</si>
  <si>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</si>
  <si>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</si>
  <si>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</si>
  <si>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</si>
  <si>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</si>
  <si>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</si>
  <si>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</si>
  <si>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</si>
  <si>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</si>
  <si>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</si>
  <si>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</si>
  <si>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</si>
  <si>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</si>
  <si>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</si>
  <si>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</si>
  <si>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</si>
  <si>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</si>
  <si>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</si>
  <si>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</si>
  <si>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</si>
  <si>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</si>
  <si>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</si>
  <si>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</si>
  <si>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</si>
  <si>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</si>
  <si>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</si>
  <si>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</si>
  <si>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</si>
  <si>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</si>
  <si>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</si>
  <si>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</si>
  <si>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</si>
  <si>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</si>
  <si>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</si>
  <si>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</si>
  <si>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</si>
  <si>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</si>
  <si>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</si>
  <si>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</si>
  <si>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</si>
  <si>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</si>
  <si>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</si>
  <si>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</si>
  <si>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</si>
  <si>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</si>
  <si>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</si>
  <si>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</si>
  <si>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</si>
  <si>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</si>
  <si>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</si>
  <si>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</si>
  <si>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</si>
  <si>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111706</t>
  </si>
  <si>
    <t>11706</t>
  </si>
  <si>
    <t>INJ 10X5ML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</si>
  <si>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</si>
  <si>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</si>
  <si>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</si>
  <si>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</si>
  <si>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</si>
  <si>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</si>
  <si>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</si>
  <si>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</si>
  <si>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</si>
  <si>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</si>
  <si>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</si>
  <si>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</si>
  <si>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</si>
  <si>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</si>
  <si>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</si>
  <si>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</si>
  <si>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</si>
  <si>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</si>
  <si>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</si>
  <si>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</si>
  <si>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</si>
  <si>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</si>
  <si>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</si>
  <si>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</si>
  <si>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</si>
  <si>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</si>
  <si>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</si>
  <si>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</si>
  <si>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</si>
  <si>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</si>
  <si>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</si>
  <si>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</si>
  <si>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</si>
  <si>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</si>
  <si>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</si>
  <si>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</si>
  <si>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</si>
  <si>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</si>
  <si>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</si>
  <si>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</si>
  <si>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</si>
  <si>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</si>
  <si>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</si>
  <si>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</si>
  <si>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</si>
  <si>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</si>
  <si>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</si>
  <si>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</si>
  <si>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</si>
  <si>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</si>
  <si>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</si>
  <si>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</si>
  <si>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</si>
  <si>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</si>
  <si>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</si>
  <si>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</si>
  <si>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</si>
  <si>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</si>
  <si>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</si>
  <si>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</si>
  <si>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</si>
  <si>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</si>
  <si>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201967</t>
  </si>
  <si>
    <t>VULMIZOLIN 1,0</t>
  </si>
  <si>
    <t>201961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</si>
  <si>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</si>
  <si>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</si>
  <si>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</si>
  <si>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</si>
  <si>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</si>
  <si>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</si>
  <si>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</si>
  <si>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</si>
  <si>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</si>
  <si>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</si>
  <si>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201958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</si>
  <si>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</si>
  <si>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</si>
  <si>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</si>
  <si>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</si>
  <si>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</si>
  <si>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</si>
  <si>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</si>
  <si>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</si>
  <si>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</si>
  <si>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</si>
  <si>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</si>
  <si>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</si>
  <si>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</si>
  <si>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</si>
  <si>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</si>
  <si>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</si>
  <si>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</si>
  <si>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</si>
  <si>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</si>
  <si>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</si>
  <si>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</si>
  <si>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</si>
  <si>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</si>
  <si>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</si>
  <si>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</si>
  <si>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</si>
  <si>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</si>
  <si>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</si>
  <si>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</si>
  <si>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</si>
  <si>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</si>
  <si>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</si>
  <si>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</si>
  <si>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</si>
  <si>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</si>
  <si>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</si>
  <si>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</si>
  <si>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</si>
  <si>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</si>
  <si>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</si>
  <si>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</si>
  <si>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</si>
  <si>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</si>
  <si>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</si>
  <si>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</si>
  <si>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</si>
  <si>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</si>
  <si>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</si>
  <si>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</si>
  <si>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</si>
  <si>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</si>
  <si>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</si>
  <si>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</si>
  <si>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</si>
  <si>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</si>
  <si>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</si>
  <si>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</si>
  <si>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</si>
  <si>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</si>
  <si>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</si>
  <si>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</si>
  <si>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</si>
  <si>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</si>
  <si>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</si>
  <si>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</si>
  <si>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</si>
  <si>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</si>
  <si>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</si>
  <si>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</si>
  <si>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</si>
  <si>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</si>
  <si>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</si>
  <si>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</si>
  <si>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</si>
  <si>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</si>
  <si>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</si>
  <si>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</si>
  <si>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</si>
  <si>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</si>
  <si>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</si>
  <si>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</si>
  <si>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</si>
  <si>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</si>
  <si>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</si>
  <si>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</si>
  <si>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</si>
  <si>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</si>
  <si>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</si>
  <si>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</si>
  <si>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</si>
  <si>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</si>
  <si>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</si>
  <si>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</si>
  <si>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</si>
  <si>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</si>
  <si>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</si>
  <si>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</si>
  <si>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</si>
  <si>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</si>
  <si>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</si>
  <si>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</si>
  <si>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</si>
  <si>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</si>
  <si>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</si>
  <si>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</si>
  <si>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</si>
  <si>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</si>
  <si>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</si>
  <si>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</si>
  <si>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</si>
  <si>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</si>
  <si>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</si>
  <si>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</si>
  <si>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</si>
  <si>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</si>
  <si>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</si>
  <si>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</si>
  <si>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</si>
  <si>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</si>
  <si>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</si>
  <si>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</si>
  <si>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</si>
  <si>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</si>
  <si>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</si>
  <si>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</si>
  <si>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</si>
  <si>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</si>
  <si>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</si>
  <si>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</si>
  <si>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</si>
  <si>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397371</t>
  </si>
  <si>
    <t>157110</t>
  </si>
  <si>
    <t>OLIMEL N9E</t>
  </si>
  <si>
    <t>INF EML6x1000 ML</t>
  </si>
  <si>
    <t>95639</t>
  </si>
  <si>
    <t>NUTRIFLEX LIPID PERI</t>
  </si>
  <si>
    <t>INF EML 5X1250ML</t>
  </si>
  <si>
    <t>Oddělení int. péče chirurg. oborů</t>
  </si>
  <si>
    <t>IPCHO: JIP 51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</si>
  <si>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</si>
  <si>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</si>
  <si>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</si>
  <si>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</si>
  <si>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</si>
  <si>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</si>
  <si>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</si>
  <si>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</si>
  <si>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IPCHO: JIP 51</t>
  </si>
  <si>
    <t>N01AH03 - Sufentanyl</t>
  </si>
  <si>
    <t>N05CD08 - Midazolam</t>
  </si>
  <si>
    <t>J01GB03 - Gentamicin</t>
  </si>
  <si>
    <t>V06XX - Potraviny pro zvláštní lékařské účely (PZLÚ)</t>
  </si>
  <si>
    <t>J01DD01 - Cefotaxim</t>
  </si>
  <si>
    <t>J01CR01 - Ampicilin a enzymový inhibitor</t>
  </si>
  <si>
    <t>J01DB04 - Cefazolin</t>
  </si>
  <si>
    <t>J01GB06 - Amikacin</t>
  </si>
  <si>
    <t>R01AA07 - Xylometazolin</t>
  </si>
  <si>
    <t>B01AC04 - Klopidogrel</t>
  </si>
  <si>
    <t>R06AE09 - Levocetirizin</t>
  </si>
  <si>
    <t>M01AX17 - Nimesulid</t>
  </si>
  <si>
    <t>N06AB10 - Escitalopram</t>
  </si>
  <si>
    <t>C09AA04 - Perindopril</t>
  </si>
  <si>
    <t>N03AX09 - Lamotrigin</t>
  </si>
  <si>
    <t>J01XA01 - Vankomycin</t>
  </si>
  <si>
    <t>J01FA09 - Klarithromycin</t>
  </si>
  <si>
    <t>C09BA04 - Perindopril a diuretika</t>
  </si>
  <si>
    <t>J02AC03 - Vorikonazol</t>
  </si>
  <si>
    <t>C09DA01 - Losartan a diuretika</t>
  </si>
  <si>
    <t>A10BB12 - Glimepirid</t>
  </si>
  <si>
    <t>C10AA05 - Atorvastatin</t>
  </si>
  <si>
    <t>A10AB05 - Inzulin aspart</t>
  </si>
  <si>
    <t>C10AA07 - Rosuvastatin</t>
  </si>
  <si>
    <t>J01XD01 - Metronidazol</t>
  </si>
  <si>
    <t>G04CA02 - Tamsulosin</t>
  </si>
  <si>
    <t>A10BA02 - Metformin</t>
  </si>
  <si>
    <t>H01CB02 - Oktreotid</t>
  </si>
  <si>
    <t>N04BC04 - Ropinirol</t>
  </si>
  <si>
    <t>H02AB04 - Methylprednisolon</t>
  </si>
  <si>
    <t>C07AB05 - Betaxolol</t>
  </si>
  <si>
    <t>H03AA01 - Levothyroxin, sodná sůl</t>
  </si>
  <si>
    <t>J01FF01 - Klindamycin</t>
  </si>
  <si>
    <t>J01AA12 - Tigecyklin</t>
  </si>
  <si>
    <t>C01BD01 - Amiodaron</t>
  </si>
  <si>
    <t>J01CA01 - Ampicilin</t>
  </si>
  <si>
    <t>J01XB01 - Kolistin</t>
  </si>
  <si>
    <t>A04AA01 - Ondansetron</t>
  </si>
  <si>
    <t>J02AC01 - Flukonazol</t>
  </si>
  <si>
    <t>J01CR02 - Amoxicilin a enzymový inhibitor</t>
  </si>
  <si>
    <t>C07AB07 - Bisoprolol</t>
  </si>
  <si>
    <t>J01CR05 - Piperacilin a enzymový inhibitor</t>
  </si>
  <si>
    <t>N03AG01 - Kyselina valproová</t>
  </si>
  <si>
    <t>A03FA07 - Itopridum</t>
  </si>
  <si>
    <t>N03AX12 - Gabapentin</t>
  </si>
  <si>
    <t>N06AB06 - Sertralin</t>
  </si>
  <si>
    <t>N05BA12 - Alprazolam</t>
  </si>
  <si>
    <t>C02AC05 - Moxonidin</t>
  </si>
  <si>
    <t>C09AA05 - Ramipril</t>
  </si>
  <si>
    <t>N06AB04 - Citalopram</t>
  </si>
  <si>
    <t>C02CA04 - Doxazosin</t>
  </si>
  <si>
    <t>R03AC02 - Salbutamol</t>
  </si>
  <si>
    <t>A02BC02 - Pantoprazol</t>
  </si>
  <si>
    <t>R06AE07 - Cetirizin</t>
  </si>
  <si>
    <t>A06AD11 - Laktulóza</t>
  </si>
  <si>
    <t>B01AB06 - Nadroparin</t>
  </si>
  <si>
    <t>J01DD02 - Ceftazidim</t>
  </si>
  <si>
    <t>J01DH02 - Meropenem</t>
  </si>
  <si>
    <t>J01DC02 - Cefuroxim</t>
  </si>
  <si>
    <t>A02BC02</t>
  </si>
  <si>
    <t>TBL ENT 100X40MG I</t>
  </si>
  <si>
    <t>A03FA07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</si>
  <si>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</si>
  <si>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</si>
  <si>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</si>
  <si>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</si>
  <si>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</si>
  <si>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</si>
  <si>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</si>
  <si>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A10AB05</t>
  </si>
  <si>
    <t>NOVORAPID 100 JEDNOTEK/ML</t>
  </si>
  <si>
    <t>INJ SOL 1X10MLX100UT/ML</t>
  </si>
  <si>
    <t>NOVORAPID PENFILL 100 JEDNOTEK/ML</t>
  </si>
  <si>
    <t>INJ SOL 5X3MLX100UT/ML</t>
  </si>
  <si>
    <t>A10BA02</t>
  </si>
  <si>
    <t>TBL FLM 120X500MG I</t>
  </si>
  <si>
    <t>TBL FLM 60X500MG I</t>
  </si>
  <si>
    <t>A10BB12</t>
  </si>
  <si>
    <t>TBL NOB 30X2MG</t>
  </si>
  <si>
    <t>B01AB06</t>
  </si>
  <si>
    <t>INJ SOL 10X5MLX9500IU/ML</t>
  </si>
  <si>
    <t>INJ SOL ISP 10X0,6ML</t>
  </si>
  <si>
    <t>B01AC04</t>
  </si>
  <si>
    <t>TBL FLM 28X75MG</t>
  </si>
  <si>
    <t>TBL FLM 30X75MG</t>
  </si>
  <si>
    <t>C01BD01</t>
  </si>
  <si>
    <t>INJ SOL 6X3MLX50MG/ML</t>
  </si>
  <si>
    <t>TBL NOB 30X200MG</t>
  </si>
  <si>
    <t>C02AC05</t>
  </si>
  <si>
    <t>MOXOSTAD 0,3 MG</t>
  </si>
  <si>
    <t>TBL FLM 30X0,3MG</t>
  </si>
  <si>
    <t>C02CA04</t>
  </si>
  <si>
    <t>TBL NOB 30X4MG</t>
  </si>
  <si>
    <t>C07AB05</t>
  </si>
  <si>
    <t>TBL FLM 28X20MG</t>
  </si>
  <si>
    <t>C07AB07</t>
  </si>
  <si>
    <t>TBL FLM 30X5MG</t>
  </si>
  <si>
    <t>TBL FLM 30X10MG</t>
  </si>
  <si>
    <t>C09AA04</t>
  </si>
  <si>
    <t>TBL FLM 90X5MG</t>
  </si>
  <si>
    <t>C09AA05</t>
  </si>
  <si>
    <t>TBL NOB 20X1,25MG</t>
  </si>
  <si>
    <t>TRITACE 5 MG</t>
  </si>
  <si>
    <t>TBL NOB 30X5MG</t>
  </si>
  <si>
    <t>C09BA04</t>
  </si>
  <si>
    <t>TBL FLM 30X10MG/2,5MG</t>
  </si>
  <si>
    <t>C09DA01</t>
  </si>
  <si>
    <t>TBL FLM 30X50MG/12,5MG</t>
  </si>
  <si>
    <t>C10AA05</t>
  </si>
  <si>
    <t>SORTIS 40 MG</t>
  </si>
  <si>
    <t>TBL FLM 30X40MG</t>
  </si>
  <si>
    <t>C10AA07</t>
  </si>
  <si>
    <t>G04CA02</t>
  </si>
  <si>
    <t>CPS RDR 30X0,4MG</t>
  </si>
  <si>
    <t>H01CB02</t>
  </si>
  <si>
    <t>SANDOSTATIN 0,1 MG/ML</t>
  </si>
  <si>
    <t>INJ+INF SOL 5X1MLX0,1MG/ML</t>
  </si>
  <si>
    <t>H02AB04</t>
  </si>
  <si>
    <t>TBL NOB 30X4MG I</t>
  </si>
  <si>
    <t>SOLU-MEDROL 40 MG/ML</t>
  </si>
  <si>
    <t>INJ PSO LQF 40MG+1MLX40MG/ML</t>
  </si>
  <si>
    <t>H03AA01</t>
  </si>
  <si>
    <t>TBL NOB 100X137RG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</si>
  <si>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</si>
  <si>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</si>
  <si>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</si>
  <si>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</si>
  <si>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</si>
  <si>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</si>
  <si>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J01AA12</t>
  </si>
  <si>
    <t>INF PLV SOL 10X50MG</t>
  </si>
  <si>
    <t>J01CA01</t>
  </si>
  <si>
    <t>INJ PLV SOL 10X0,5GM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</si>
  <si>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</si>
  <si>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</si>
  <si>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</si>
  <si>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</si>
  <si>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</si>
  <si>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AMOKSIKLAV 1 G</t>
  </si>
  <si>
    <t>TBL FLM 14X875MG/125MG</t>
  </si>
  <si>
    <t>AMOKSIKLAV 1,2 G</t>
  </si>
  <si>
    <t>INJ+INF PLV SOL 5X1000MG/200MG</t>
  </si>
  <si>
    <t>J01CR05</t>
  </si>
  <si>
    <t>INF PLV SOL 10X4GM/0,5GM</t>
  </si>
  <si>
    <t>J01DB04</t>
  </si>
  <si>
    <t>J01DC02</t>
  </si>
  <si>
    <t>INJ+INF PLV SOL 10X1500MG</t>
  </si>
  <si>
    <t>J01DD01</t>
  </si>
  <si>
    <t>J01DD02</t>
  </si>
  <si>
    <t>CEFTAZIDIM KABI 1 G</t>
  </si>
  <si>
    <t>CEFTAZIDIM KABI 2 G</t>
  </si>
  <si>
    <t>J01DH02</t>
  </si>
  <si>
    <t>J01FA09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</si>
  <si>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</si>
  <si>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</si>
  <si>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</si>
  <si>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</si>
  <si>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</si>
  <si>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</si>
  <si>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</si>
  <si>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</si>
  <si>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</si>
  <si>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</si>
  <si>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AMIKIN 500 MG</t>
  </si>
  <si>
    <t>INJ SOL 1X2MLX250MG/ML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</si>
  <si>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</si>
  <si>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</si>
  <si>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</si>
  <si>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</si>
  <si>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</si>
  <si>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</si>
  <si>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</si>
  <si>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</si>
  <si>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</si>
  <si>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10X100MLX2MG/ML</t>
  </si>
  <si>
    <t>INF SOL 10X200MLX2MG/ML</t>
  </si>
  <si>
    <t>CPS DUR 28X100MG I</t>
  </si>
  <si>
    <t>J02AC03</t>
  </si>
  <si>
    <t>TBL FLM 14X200MG</t>
  </si>
  <si>
    <t>M01AX17</t>
  </si>
  <si>
    <t>TBL NOB 30X100MG</t>
  </si>
  <si>
    <t>N01AH03</t>
  </si>
  <si>
    <t>SUFENTANIL TORREX 50 MIKROGRAMŮ/ML</t>
  </si>
  <si>
    <t>INJ SOL 5X5MLX50RG/ML</t>
  </si>
  <si>
    <t>SUFENTA FORTE</t>
  </si>
  <si>
    <t>INJ SOL 5X1MLX50RG/ML</t>
  </si>
  <si>
    <t>N03AG01</t>
  </si>
  <si>
    <t>INJ PSO LQF 4+4X4MLX100MG/ML</t>
  </si>
  <si>
    <t>DEPAKINE CHRONO 300 MG SÉCABLE</t>
  </si>
  <si>
    <t>N03AX09</t>
  </si>
  <si>
    <t>TBL NOB 42X100MG</t>
  </si>
  <si>
    <t>TBL NOB 42X25MG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</si>
  <si>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</si>
  <si>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</si>
  <si>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</si>
  <si>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</si>
  <si>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</si>
  <si>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</si>
  <si>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N04BC04</t>
  </si>
  <si>
    <t>TBL PRO 28X4MG II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</si>
  <si>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</si>
  <si>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</si>
  <si>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</si>
  <si>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</si>
  <si>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</si>
  <si>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</si>
  <si>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</si>
  <si>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N05CD08</t>
  </si>
  <si>
    <t>INJ+INF+RCT SOL 10X50MLX1MG/ML</t>
  </si>
  <si>
    <t>N06AB04</t>
  </si>
  <si>
    <t>TBL FLM 60X20MG</t>
  </si>
  <si>
    <t>TBL FLM 30X20MG</t>
  </si>
  <si>
    <t>N06AB06</t>
  </si>
  <si>
    <t>ZOLOFT 100 MG</t>
  </si>
  <si>
    <t>TBL FLM 28X100MG</t>
  </si>
  <si>
    <t>N06AB10</t>
  </si>
  <si>
    <t>TBL FLM 28X10MG</t>
  </si>
  <si>
    <t>TBL FLM 28X5MG</t>
  </si>
  <si>
    <t>R01AA07</t>
  </si>
  <si>
    <t>OLYNTH 0,05%</t>
  </si>
  <si>
    <t>NAS SPR SOL 1X10MLX0,5MG/ML</t>
  </si>
  <si>
    <t>R03AC02</t>
  </si>
  <si>
    <t>INH SOL 1X20MLX5MG/ML</t>
  </si>
  <si>
    <t>R06AE07</t>
  </si>
  <si>
    <t>R06AE09</t>
  </si>
  <si>
    <t>TBL FLM 90X5MG I</t>
  </si>
  <si>
    <t>TBL FLM 14X5MG</t>
  </si>
  <si>
    <t>V06XX</t>
  </si>
  <si>
    <t>NUTRISON PROTEIN PLUS MULTI FIBRE</t>
  </si>
  <si>
    <t>POR SOL 1X500ML</t>
  </si>
  <si>
    <t>CUBITAN S PŘÍCHUTÍ VANILKOVOU</t>
  </si>
  <si>
    <t>CUBITAN S PŘÍCHUTÍ JAHODOVOU</t>
  </si>
  <si>
    <t>CALOGEN NEUTRAL</t>
  </si>
  <si>
    <t>POR EML 1X200ML</t>
  </si>
  <si>
    <t>NUTRILAC NATURAL PLUS</t>
  </si>
  <si>
    <t>NUTRILAC COFFEE S</t>
  </si>
  <si>
    <t>NUTRILAC VANILKA S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</si>
  <si>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</si>
  <si>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</si>
  <si>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</si>
  <si>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</si>
  <si>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</si>
  <si>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</si>
  <si>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</si>
  <si>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</si>
  <si>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</si>
  <si>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</si>
  <si>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</si>
  <si>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</si>
  <si>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</si>
  <si>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</si>
  <si>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</si>
  <si>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</si>
  <si>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</si>
  <si>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</si>
  <si>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</si>
  <si>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</si>
  <si>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</si>
  <si>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</si>
  <si>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</si>
  <si>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</si>
  <si>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</si>
  <si>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</si>
  <si>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</si>
  <si>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</si>
  <si>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</si>
  <si>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</si>
  <si>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</si>
  <si>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</si>
  <si>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</si>
  <si>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</si>
  <si>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</si>
  <si>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</si>
  <si>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</si>
  <si>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</si>
  <si>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</si>
  <si>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</si>
  <si>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</si>
  <si>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</si>
  <si>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</si>
  <si>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</si>
  <si>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</si>
  <si>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</si>
  <si>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</si>
  <si>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</si>
  <si>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</si>
  <si>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</si>
  <si>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</si>
  <si>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</si>
  <si>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</si>
  <si>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</si>
  <si>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</si>
  <si>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</si>
  <si>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</si>
  <si>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</si>
  <si>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</si>
  <si>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</si>
  <si>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</si>
  <si>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</si>
  <si>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</si>
  <si>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</si>
  <si>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</si>
  <si>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</si>
  <si>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</si>
  <si>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</si>
  <si>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</si>
  <si>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</si>
  <si>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</si>
  <si>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</si>
  <si>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</si>
  <si>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</si>
  <si>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</si>
  <si>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</si>
  <si>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</si>
  <si>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</si>
  <si>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</si>
  <si>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</si>
  <si>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</si>
  <si>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</si>
  <si>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</si>
  <si>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</si>
  <si>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</si>
  <si>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</si>
  <si>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</si>
  <si>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</si>
  <si>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</si>
  <si>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</si>
  <si>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</si>
  <si>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</si>
  <si>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</si>
  <si>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</si>
  <si>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</si>
  <si>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</si>
  <si>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</si>
  <si>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</si>
  <si>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</si>
  <si>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</si>
  <si>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</si>
  <si>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</si>
  <si>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</si>
  <si>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ZK352</t>
  </si>
  <si>
    <t>Krytí - rotok Hyiodine na chronické rány bal. á 50 ml HYIODINE</t>
  </si>
  <si>
    <t>ZK405</t>
  </si>
  <si>
    <t>Krytí gelitaspon standard 80 x 50 mm x 10 mm bal. á 10 ks A2107861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</si>
  <si>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</si>
  <si>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</si>
  <si>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</si>
  <si>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</si>
  <si>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</si>
  <si>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</si>
  <si>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</si>
  <si>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</si>
  <si>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</si>
  <si>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</si>
  <si>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</si>
  <si>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</si>
  <si>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</si>
  <si>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</si>
  <si>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</si>
  <si>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</si>
  <si>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</si>
  <si>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</si>
  <si>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</si>
  <si>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</si>
  <si>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</si>
  <si>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</si>
  <si>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</si>
  <si>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</si>
  <si>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</si>
  <si>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</si>
  <si>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</si>
  <si>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</si>
  <si>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</si>
  <si>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</si>
  <si>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</si>
  <si>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</si>
  <si>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</si>
  <si>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</si>
  <si>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ZN478</t>
  </si>
  <si>
    <t>Obinadlo elastické universal 10 cm x 5 m 1323100313</t>
  </si>
  <si>
    <t>ZN475</t>
  </si>
  <si>
    <t>Obinadlo elastické universal   8 cm x 5 m 1323100312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</si>
  <si>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</si>
  <si>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</si>
  <si>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</si>
  <si>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</si>
  <si>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ZA564</t>
  </si>
  <si>
    <t>Náplast curagard SP 7,5 cm x 6 cm á 100 ks 30117</t>
  </si>
  <si>
    <t>ZA543</t>
  </si>
  <si>
    <t>Krytí tielle pěnové   7 x  9 cm bal. á 10 ks SYS MTL100 EE</t>
  </si>
  <si>
    <t>ZA479</t>
  </si>
  <si>
    <t>Krytí tielle pěnové 11 x 11 cm bal. á 10 ks SYS MTL101 EE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</si>
  <si>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</si>
  <si>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</si>
  <si>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</si>
  <si>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</si>
  <si>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</si>
  <si>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</si>
  <si>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</si>
  <si>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</si>
  <si>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</si>
  <si>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</si>
  <si>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</si>
  <si>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</si>
  <si>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</si>
  <si>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</si>
  <si>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</si>
  <si>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</si>
  <si>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</si>
  <si>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</si>
  <si>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</si>
  <si>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</si>
  <si>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</si>
  <si>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</si>
  <si>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</si>
  <si>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</si>
  <si>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</si>
  <si>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</si>
  <si>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</si>
  <si>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</si>
  <si>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</si>
  <si>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</si>
  <si>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</si>
  <si>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</si>
  <si>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</si>
  <si>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</si>
  <si>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</si>
  <si>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</si>
  <si>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</si>
  <si>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</si>
  <si>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</si>
  <si>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</si>
  <si>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</si>
  <si>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</si>
  <si>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</si>
  <si>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</si>
  <si>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</si>
  <si>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</si>
  <si>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</si>
  <si>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</si>
  <si>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</si>
  <si>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ZB414</t>
  </si>
  <si>
    <t>Kanyla ET 6,0 s manžetou 9460E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</si>
  <si>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</si>
  <si>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</si>
  <si>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</si>
  <si>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</si>
  <si>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</si>
  <si>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</si>
  <si>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</si>
  <si>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</si>
  <si>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</si>
  <si>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</si>
  <si>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</si>
  <si>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</si>
  <si>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</si>
  <si>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</si>
  <si>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</si>
  <si>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</si>
  <si>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</si>
  <si>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</si>
  <si>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</si>
  <si>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</si>
  <si>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</si>
  <si>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</si>
  <si>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</si>
  <si>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</si>
  <si>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</si>
  <si>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</si>
  <si>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</si>
  <si>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</si>
  <si>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</si>
  <si>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</si>
  <si>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</si>
  <si>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</si>
  <si>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</si>
  <si>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</si>
  <si>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</si>
  <si>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</si>
  <si>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</si>
  <si>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</si>
  <si>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</si>
  <si>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</si>
  <si>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</si>
  <si>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</si>
  <si>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</si>
  <si>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</si>
  <si>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</si>
  <si>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</si>
  <si>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</si>
  <si>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</si>
  <si>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</si>
  <si>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</si>
  <si>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</si>
  <si>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</si>
  <si>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</si>
  <si>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</si>
  <si>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</si>
  <si>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</si>
  <si>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</si>
  <si>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</si>
  <si>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</si>
  <si>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</si>
  <si>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</si>
  <si>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</si>
  <si>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</si>
  <si>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</si>
  <si>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</si>
  <si>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</si>
  <si>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</si>
  <si>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</si>
  <si>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</si>
  <si>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</si>
  <si>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</si>
  <si>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</si>
  <si>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</si>
  <si>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</si>
  <si>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</si>
  <si>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</si>
  <si>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</si>
  <si>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</si>
  <si>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</si>
  <si>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</si>
  <si>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</si>
  <si>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</si>
  <si>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</si>
  <si>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</si>
  <si>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</si>
  <si>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</si>
  <si>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</si>
  <si>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</si>
  <si>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</si>
  <si>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</si>
  <si>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</si>
  <si>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</si>
  <si>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</si>
  <si>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</si>
  <si>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</si>
  <si>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</si>
  <si>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</si>
  <si>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</si>
  <si>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</si>
  <si>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</si>
  <si>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</si>
  <si>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</si>
  <si>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</si>
  <si>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</si>
  <si>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</si>
  <si>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</si>
  <si>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</si>
  <si>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</si>
  <si>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</si>
  <si>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</si>
  <si>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</si>
  <si>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</si>
  <si>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</si>
  <si>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</si>
  <si>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</si>
  <si>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</si>
  <si>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</si>
  <si>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</si>
  <si>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</si>
  <si>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</si>
  <si>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</si>
  <si>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</si>
  <si>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</si>
  <si>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</si>
  <si>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</si>
  <si>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</si>
  <si>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ZB557</t>
  </si>
  <si>
    <t>Přechodka adapter combifix rekord - luer 4090306</t>
  </si>
  <si>
    <t>ZB632</t>
  </si>
  <si>
    <t>Ventil expirační jednorázový á 10 ks 8414776</t>
  </si>
  <si>
    <t>ZB666</t>
  </si>
  <si>
    <t>Spojka Y 9 x 9 x 9 mm symetrická bal. á 100 ks 12049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</si>
  <si>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</si>
  <si>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</si>
  <si>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</si>
  <si>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</si>
  <si>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</si>
  <si>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</si>
  <si>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</si>
  <si>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</si>
  <si>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</si>
  <si>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</si>
  <si>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</si>
  <si>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</si>
  <si>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</si>
  <si>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</si>
  <si>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</si>
  <si>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</si>
  <si>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</si>
  <si>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</si>
  <si>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</si>
  <si>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</si>
  <si>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</si>
  <si>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</si>
  <si>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</si>
  <si>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</si>
  <si>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</si>
  <si>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</si>
  <si>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</si>
  <si>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</si>
  <si>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</si>
  <si>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</si>
  <si>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</si>
  <si>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</si>
  <si>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</si>
  <si>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</si>
  <si>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</si>
  <si>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</si>
  <si>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</si>
  <si>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</si>
  <si>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</si>
  <si>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</si>
  <si>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</si>
  <si>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</si>
  <si>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</si>
  <si>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</si>
  <si>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</si>
  <si>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</si>
  <si>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</si>
  <si>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</si>
  <si>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</si>
  <si>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</si>
  <si>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</si>
  <si>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</si>
  <si>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</si>
  <si>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</si>
  <si>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</si>
  <si>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</si>
  <si>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</si>
  <si>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</si>
  <si>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</si>
  <si>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</si>
  <si>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</si>
  <si>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ZJ277</t>
  </si>
  <si>
    <t>Ventil jednorázový expirační V500 á 10 ks MP01060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</si>
  <si>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</si>
  <si>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</si>
  <si>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</si>
  <si>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</si>
  <si>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</si>
  <si>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</si>
  <si>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</si>
  <si>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</si>
  <si>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</si>
  <si>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</si>
  <si>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</si>
  <si>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</si>
  <si>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ZB963</t>
  </si>
  <si>
    <t>Pinzeta anatomická úzká 145 mm B397114920019</t>
  </si>
  <si>
    <t>ZF442</t>
  </si>
  <si>
    <t>Vak dýchací 2000 ml 2820</t>
  </si>
  <si>
    <t>ZN598</t>
  </si>
  <si>
    <t>Set odsávací jednorázový starset vak 2000 ml odsávací hadice 180 cm přerušovač sání bal. á 25 ks ZMF 160 203 PS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</si>
  <si>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</si>
  <si>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</si>
  <si>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</si>
  <si>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</si>
  <si>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</si>
  <si>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</si>
  <si>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</si>
  <si>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</si>
  <si>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</si>
  <si>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</si>
  <si>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</si>
  <si>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</si>
  <si>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</si>
  <si>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</si>
  <si>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</si>
  <si>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</si>
  <si>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</si>
  <si>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</si>
  <si>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</si>
  <si>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</si>
  <si>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</si>
  <si>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125 mm B397115910082</t>
  </si>
  <si>
    <t>ZF283</t>
  </si>
  <si>
    <t>Držák pro zásobník katetrů N077.1030</t>
  </si>
  <si>
    <t>ZO010</t>
  </si>
  <si>
    <t>Pinzeta chirurgická Standard rovná 1 x 2 zuby 140 mm 1141113014</t>
  </si>
  <si>
    <t>ZG893</t>
  </si>
  <si>
    <t>Rouška prošívaná na popáleniny 40 x 60 cm karton á 30 ks 28510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</si>
  <si>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</si>
  <si>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</si>
  <si>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</si>
  <si>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</si>
  <si>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</si>
  <si>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</si>
  <si>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</si>
  <si>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</si>
  <si>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</si>
  <si>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</si>
  <si>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</si>
  <si>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</si>
  <si>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</si>
  <si>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</si>
  <si>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</si>
  <si>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</si>
  <si>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ZE203</t>
  </si>
  <si>
    <t>Manžeta TK k monitoru Mindray a další jednohadičková s vložkou 18 - 26 cm dětská MEC 1200 NIBPHPD</t>
  </si>
  <si>
    <t>ZB582</t>
  </si>
  <si>
    <t>Rampa 5 kohoutů discofix proset - 5 x konektor,bal. 50 ks,  4085450SF</t>
  </si>
  <si>
    <t>ZH274</t>
  </si>
  <si>
    <t>Nůžky zahnuté chirurgické hrotnaté 150 mm B397113920026</t>
  </si>
  <si>
    <t>ZB656</t>
  </si>
  <si>
    <t>Senzor flotrac set 152 cm MHD6R</t>
  </si>
  <si>
    <t>ZJ028</t>
  </si>
  <si>
    <t>Helma castar R vel. M CP211M/2R</t>
  </si>
  <si>
    <t>ZF985</t>
  </si>
  <si>
    <t>Katetr močový foley 24CH bal. á 12 ks 1620-02</t>
  </si>
  <si>
    <t>ZL671</t>
  </si>
  <si>
    <t>Sonda Freka CH/FR 12, 120cm LL 7981811</t>
  </si>
  <si>
    <t>ZD998</t>
  </si>
  <si>
    <t>Spojka Y 8-10 ster. 884.08</t>
  </si>
  <si>
    <t>ZO372</t>
  </si>
  <si>
    <t>Konektor bezjehlový OptiSyte JIM:JSM4001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</si>
  <si>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</si>
  <si>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</si>
  <si>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</si>
  <si>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</si>
  <si>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</si>
  <si>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</si>
  <si>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</si>
  <si>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</si>
  <si>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</si>
  <si>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</si>
  <si>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ZJ759</t>
  </si>
  <si>
    <t>Katetr dialyzační 3 lumen 13,0 Fr x 20 cm KFE-TTL-1320-K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</si>
  <si>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</si>
  <si>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</si>
  <si>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</si>
  <si>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</si>
  <si>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</si>
  <si>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</si>
  <si>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</si>
  <si>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</si>
  <si>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</si>
  <si>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</si>
  <si>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</si>
  <si>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</si>
  <si>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ZC135</t>
  </si>
  <si>
    <t>Šití safil fialový 2/0 (3) bal. á 36 ks C1048031</t>
  </si>
  <si>
    <t>ZF937</t>
  </si>
  <si>
    <t>Šití premicron zelený 3/0 (2) bal. á 36 ks C0026553</t>
  </si>
  <si>
    <t>ZA963</t>
  </si>
  <si>
    <t>Šití merslen gr 3 bal. á 36 ks EH6418H</t>
  </si>
  <si>
    <t>ZA911</t>
  </si>
  <si>
    <t>Šití dafilon modrý 2/0 (3) bal. á 36 ks C0932477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</si>
  <si>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</si>
  <si>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</si>
  <si>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</si>
  <si>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</si>
  <si>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</si>
  <si>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</si>
  <si>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</si>
  <si>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</si>
  <si>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</si>
  <si>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</si>
  <si>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ZB204</t>
  </si>
  <si>
    <t>Jehla chirurgická G11</t>
  </si>
  <si>
    <t>ZB479</t>
  </si>
  <si>
    <t>Jehla chirurgická B12</t>
  </si>
  <si>
    <t>ZB481</t>
  </si>
  <si>
    <t>Jehla chirurgická 0,7 x 25 B13</t>
  </si>
  <si>
    <t>ZB556</t>
  </si>
  <si>
    <t>Jehla injekční 1,2 x 40 mm růžová 4665120</t>
  </si>
  <si>
    <t>ZB769</t>
  </si>
  <si>
    <t>Jehla vakuová 206/38 mm žlutá 450077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</si>
  <si>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</si>
  <si>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</si>
  <si>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</si>
  <si>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</si>
  <si>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</si>
  <si>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</si>
  <si>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</si>
  <si>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</si>
  <si>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</si>
  <si>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</si>
  <si>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</si>
  <si>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</si>
  <si>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</si>
  <si>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</si>
  <si>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</si>
  <si>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</si>
  <si>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</si>
  <si>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</si>
  <si>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</si>
  <si>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</si>
  <si>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</si>
  <si>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</si>
  <si>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</si>
  <si>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</si>
  <si>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</si>
  <si>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</si>
  <si>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</si>
  <si>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</si>
  <si>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</si>
  <si>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</si>
  <si>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</si>
  <si>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</si>
  <si>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</si>
  <si>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</si>
  <si>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</si>
  <si>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</si>
  <si>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</si>
  <si>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</si>
  <si>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</si>
  <si>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</si>
  <si>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</si>
  <si>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</si>
  <si>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</si>
  <si>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</si>
  <si>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</si>
  <si>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</si>
  <si>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</si>
  <si>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</si>
  <si>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</si>
  <si>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</si>
  <si>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</si>
  <si>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</si>
  <si>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</si>
  <si>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</si>
  <si>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</si>
  <si>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</si>
  <si>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</si>
  <si>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</si>
  <si>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</si>
  <si>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</si>
  <si>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</si>
  <si>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</si>
  <si>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</si>
  <si>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</si>
  <si>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</si>
  <si>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</si>
  <si>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</si>
  <si>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</si>
  <si>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DH594</t>
  </si>
  <si>
    <t>Cartridge complete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</si>
  <si>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</si>
  <si>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</si>
  <si>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</si>
  <si>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</si>
  <si>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</si>
  <si>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</si>
  <si>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</si>
  <si>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</si>
  <si>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</si>
  <si>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</si>
  <si>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</si>
  <si>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</si>
  <si>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</si>
  <si>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</si>
  <si>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</si>
  <si>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</si>
  <si>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</si>
  <si>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</si>
  <si>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</si>
  <si>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</si>
  <si>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</si>
  <si>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</si>
  <si>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</si>
  <si>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</si>
  <si>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</si>
  <si>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</si>
  <si>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</si>
  <si>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</si>
  <si>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</si>
  <si>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</si>
  <si>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</si>
  <si>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</si>
  <si>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</si>
  <si>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</si>
  <si>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</si>
  <si>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</si>
  <si>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</si>
  <si>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</si>
  <si>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</si>
  <si>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</si>
  <si>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</si>
  <si>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</si>
  <si>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</si>
  <si>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</si>
  <si>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</si>
  <si>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</si>
  <si>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</si>
  <si>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</si>
  <si>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</si>
  <si>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</si>
  <si>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</si>
  <si>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</si>
  <si>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</si>
  <si>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</si>
  <si>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</si>
  <si>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</si>
  <si>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</si>
  <si>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</si>
  <si>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</si>
  <si>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</si>
  <si>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</si>
  <si>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</si>
  <si>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</si>
  <si>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</si>
  <si>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</si>
  <si>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</si>
  <si>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</si>
  <si>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</si>
  <si>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</si>
  <si>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</si>
  <si>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</si>
  <si>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</si>
  <si>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</si>
  <si>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</si>
  <si>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</si>
  <si>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</si>
  <si>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</si>
  <si>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</si>
  <si>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</si>
  <si>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</si>
  <si>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</si>
  <si>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</si>
  <si>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</si>
  <si>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</si>
  <si>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</si>
  <si>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</si>
  <si>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</si>
  <si>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</si>
  <si>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</si>
  <si>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</si>
  <si>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</si>
  <si>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</si>
  <si>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</si>
  <si>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</si>
  <si>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</si>
  <si>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</si>
  <si>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</si>
  <si>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</si>
  <si>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</si>
  <si>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</si>
  <si>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</si>
  <si>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</si>
  <si>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</si>
  <si>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</si>
  <si>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</si>
  <si>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</si>
  <si>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</si>
  <si>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</si>
  <si>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</si>
  <si>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</si>
  <si>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</si>
  <si>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</si>
  <si>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</si>
  <si>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</si>
  <si>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</si>
  <si>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</si>
  <si>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</si>
  <si>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</si>
  <si>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</si>
  <si>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07565</t>
  </si>
  <si>
    <t>(DRG) KATASTROFICKÁ OPERACE KVCH</t>
  </si>
  <si>
    <t>07356</t>
  </si>
  <si>
    <t>(VZP) TROMBECTOMIE BYPASSU BŘIŠNÍ AORTY</t>
  </si>
  <si>
    <t>07351</t>
  </si>
  <si>
    <t>(VZP) TROMBECTOMIE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</si>
  <si>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</si>
  <si>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</si>
  <si>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</si>
  <si>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</si>
  <si>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</si>
  <si>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</si>
  <si>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</si>
  <si>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</si>
  <si>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</si>
  <si>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</si>
  <si>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</si>
  <si>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</si>
  <si>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07320</t>
  </si>
  <si>
    <t>(VZP) BYPASS NEBO NÁHRADA TEPEN HORNÍCH KONČETIN A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</si>
  <si>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</si>
  <si>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</si>
  <si>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</si>
  <si>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</si>
  <si>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</si>
  <si>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</si>
  <si>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</si>
  <si>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</si>
  <si>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</si>
  <si>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</si>
  <si>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</si>
  <si>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</si>
  <si>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</si>
  <si>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</si>
  <si>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</si>
  <si>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</si>
  <si>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</si>
  <si>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</si>
  <si>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</si>
  <si>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</si>
  <si>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</si>
  <si>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</si>
  <si>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</si>
  <si>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</si>
  <si>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</si>
  <si>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</si>
  <si>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</si>
  <si>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</si>
  <si>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</si>
  <si>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</si>
  <si>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</si>
  <si>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</si>
  <si>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</si>
  <si>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</si>
  <si>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</si>
  <si>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</si>
  <si>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</si>
  <si>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</si>
  <si>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</si>
  <si>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</si>
  <si>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</si>
  <si>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</si>
  <si>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</si>
  <si>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</si>
  <si>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</si>
  <si>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</si>
  <si>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</si>
  <si>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</si>
  <si>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</si>
  <si>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</si>
  <si>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</si>
  <si>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</si>
  <si>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</si>
  <si>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</si>
  <si>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</si>
  <si>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</si>
  <si>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</si>
  <si>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</si>
  <si>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</si>
  <si>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</si>
  <si>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</si>
  <si>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</si>
  <si>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</si>
  <si>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</si>
  <si>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</si>
  <si>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</si>
  <si>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</si>
  <si>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</si>
  <si>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</si>
  <si>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</si>
  <si>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</si>
  <si>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</si>
  <si>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</si>
  <si>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</si>
  <si>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</si>
  <si>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</si>
  <si>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</si>
  <si>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</si>
  <si>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</si>
  <si>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</si>
  <si>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</si>
  <si>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</si>
  <si>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</si>
  <si>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</si>
  <si>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</si>
  <si>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</si>
  <si>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</si>
  <si>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</si>
  <si>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</si>
  <si>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</si>
  <si>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</si>
  <si>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</si>
  <si>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</si>
  <si>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</si>
  <si>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</si>
  <si>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</si>
  <si>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</si>
  <si>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</si>
  <si>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</si>
  <si>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</si>
  <si>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</si>
  <si>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</si>
  <si>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</si>
  <si>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</si>
  <si>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</si>
  <si>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</si>
  <si>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</si>
  <si>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</si>
  <si>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</si>
  <si>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</si>
  <si>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</si>
  <si>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</si>
  <si>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</si>
  <si>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</si>
  <si>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</si>
  <si>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</si>
  <si>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</si>
  <si>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</si>
  <si>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</si>
  <si>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</si>
  <si>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</si>
  <si>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</si>
  <si>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</si>
  <si>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</si>
  <si>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</si>
  <si>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</si>
  <si>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</si>
  <si>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</si>
  <si>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</si>
  <si>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51117</t>
  </si>
  <si>
    <t>KRČNÍ EZOFAGOSTOMIE</t>
  </si>
  <si>
    <t>07347</t>
  </si>
  <si>
    <t>(VZP) REKONSTRUKCE AORTO - MESENTERICKÁ</t>
  </si>
  <si>
    <t>07499</t>
  </si>
  <si>
    <t>(VZP) INTERPOZICE ŽILNÍHO ÚSEKU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</si>
  <si>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</si>
  <si>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</si>
  <si>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</si>
  <si>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</si>
  <si>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</si>
  <si>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</si>
  <si>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</si>
  <si>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</si>
  <si>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</si>
  <si>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</si>
  <si>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</si>
  <si>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</si>
  <si>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</si>
  <si>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</si>
  <si>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</si>
  <si>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</si>
  <si>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</si>
  <si>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</si>
  <si>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</si>
  <si>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</si>
  <si>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</si>
  <si>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</si>
  <si>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</si>
  <si>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</si>
  <si>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</si>
  <si>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</si>
  <si>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</si>
  <si>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</si>
  <si>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</si>
  <si>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</si>
  <si>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</si>
  <si>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</si>
  <si>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</si>
  <si>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</si>
  <si>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</si>
  <si>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</si>
  <si>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</si>
  <si>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</si>
  <si>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</si>
  <si>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</si>
  <si>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</si>
  <si>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</si>
  <si>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</si>
  <si>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</si>
  <si>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</si>
  <si>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</si>
  <si>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</si>
  <si>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</si>
  <si>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</si>
  <si>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</si>
  <si>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</si>
  <si>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</si>
  <si>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</si>
  <si>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</si>
  <si>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</si>
  <si>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</si>
  <si>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</si>
  <si>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</si>
  <si>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</si>
  <si>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</si>
  <si>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</si>
  <si>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</si>
  <si>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</si>
  <si>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</si>
  <si>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</si>
  <si>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</si>
  <si>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</si>
  <si>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</si>
  <si>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</si>
  <si>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</si>
  <si>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</si>
  <si>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</si>
  <si>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</si>
  <si>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66921</t>
  </si>
  <si>
    <t>EXKOCHLEACE A SPONGIOPLASTIKA</t>
  </si>
  <si>
    <t>53417</t>
  </si>
  <si>
    <t>66915</t>
  </si>
  <si>
    <t>DEKOMPRESE FASCIÁLNÍHO LOŽE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</si>
  <si>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</si>
  <si>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</si>
  <si>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</si>
  <si>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</si>
  <si>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</si>
  <si>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</si>
  <si>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</si>
  <si>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</si>
  <si>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</si>
  <si>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</si>
  <si>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</si>
  <si>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</si>
  <si>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</si>
  <si>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</si>
  <si>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</si>
  <si>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</si>
  <si>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</si>
  <si>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</si>
  <si>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</si>
  <si>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</si>
  <si>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</si>
  <si>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</si>
  <si>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</si>
  <si>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</si>
  <si>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</si>
  <si>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</si>
  <si>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</si>
  <si>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</si>
  <si>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</si>
  <si>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</si>
  <si>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</si>
  <si>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</si>
  <si>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 xml:space="preserve"> KRANIOTOMIE A RESEKCE, PŘÍPADNĚ LOBEKTOMIE PRO TU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</si>
  <si>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</si>
  <si>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</si>
  <si>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</si>
  <si>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</si>
  <si>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</si>
  <si>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</si>
  <si>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</si>
  <si>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</si>
  <si>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</si>
  <si>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</si>
  <si>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</si>
  <si>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</si>
  <si>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</si>
  <si>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</si>
  <si>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</si>
  <si>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</si>
  <si>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</si>
  <si>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</si>
  <si>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</si>
  <si>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</si>
  <si>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</si>
  <si>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</si>
  <si>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</si>
  <si>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</si>
  <si>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</si>
  <si>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</si>
  <si>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</si>
  <si>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</si>
  <si>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0029980</t>
  </si>
  <si>
    <t>FLEBOGAMMA DIF 50 MG/ML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</si>
  <si>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</si>
  <si>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</si>
  <si>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</si>
  <si>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</si>
  <si>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</si>
  <si>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</si>
  <si>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</si>
  <si>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</si>
  <si>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0062465</t>
  </si>
  <si>
    <t>0065989</t>
  </si>
  <si>
    <t>MYCOMAX INF</t>
  </si>
  <si>
    <t>0066137</t>
  </si>
  <si>
    <t>OFLOXIN INF</t>
  </si>
  <si>
    <t>0072972</t>
  </si>
  <si>
    <t>0072973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</si>
  <si>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</si>
  <si>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</si>
  <si>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</si>
  <si>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</si>
  <si>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</si>
  <si>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</si>
  <si>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</si>
  <si>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</si>
  <si>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</si>
  <si>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</si>
  <si>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</si>
  <si>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</si>
  <si>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</si>
  <si>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</si>
  <si>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</si>
  <si>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</si>
  <si>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</si>
  <si>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</si>
  <si>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</si>
  <si>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</si>
  <si>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</si>
  <si>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</si>
  <si>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</si>
  <si>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</si>
  <si>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</si>
  <si>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</si>
  <si>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</si>
  <si>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</si>
  <si>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</si>
  <si>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</si>
  <si>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</si>
  <si>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</si>
  <si>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</si>
  <si>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</si>
  <si>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</si>
  <si>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</si>
  <si>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</si>
  <si>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</si>
  <si>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</si>
  <si>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</si>
  <si>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</si>
  <si>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</si>
  <si>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</si>
  <si>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</si>
  <si>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</si>
  <si>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</si>
  <si>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</si>
  <si>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</si>
  <si>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</si>
  <si>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</si>
  <si>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</si>
  <si>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</si>
  <si>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</si>
  <si>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</si>
  <si>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</si>
  <si>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</si>
  <si>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</si>
  <si>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</si>
  <si>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</si>
  <si>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</si>
  <si>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</si>
  <si>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</si>
  <si>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</si>
  <si>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</si>
  <si>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</si>
  <si>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</si>
  <si>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</si>
  <si>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</si>
  <si>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</si>
  <si>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</si>
  <si>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</si>
  <si>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</si>
  <si>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</si>
  <si>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</si>
  <si>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</si>
  <si>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</si>
  <si>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</si>
  <si>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</si>
  <si>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</si>
  <si>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</si>
  <si>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</si>
  <si>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</si>
  <si>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</si>
  <si>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</si>
  <si>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</si>
  <si>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</si>
  <si>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</si>
  <si>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0064630</t>
  </si>
  <si>
    <t>KLIMICIN</t>
  </si>
  <si>
    <t>0195147</t>
  </si>
  <si>
    <t>0183817</t>
  </si>
  <si>
    <t>0201967</t>
  </si>
  <si>
    <t>0201954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</si>
  <si>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</si>
  <si>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</si>
  <si>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</si>
  <si>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</si>
  <si>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</si>
  <si>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</si>
  <si>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</si>
  <si>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</si>
  <si>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</si>
  <si>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</si>
  <si>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</si>
  <si>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</si>
  <si>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</si>
  <si>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</si>
  <si>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</si>
  <si>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</si>
  <si>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</si>
  <si>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</si>
  <si>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</si>
  <si>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</si>
  <si>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0001739</t>
  </si>
  <si>
    <t>DRÁT KIRSCHNERŮV OCEL</t>
  </si>
  <si>
    <t>0001740</t>
  </si>
  <si>
    <t>0002264</t>
  </si>
  <si>
    <t>0002370</t>
  </si>
  <si>
    <t>FIXÁTOR ZEVNÍ TRUBKOVÝ, SYNTHES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</si>
  <si>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</si>
  <si>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</si>
  <si>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</si>
  <si>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</si>
  <si>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</si>
  <si>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</si>
  <si>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</si>
  <si>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</si>
  <si>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</si>
  <si>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</si>
  <si>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</si>
  <si>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</si>
  <si>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</si>
  <si>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</si>
  <si>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</si>
  <si>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</si>
  <si>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</si>
  <si>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</si>
  <si>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</si>
  <si>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</si>
  <si>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</si>
  <si>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</si>
  <si>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</si>
  <si>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</si>
  <si>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</si>
  <si>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</si>
  <si>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</si>
  <si>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</si>
  <si>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</si>
  <si>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</si>
  <si>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</si>
  <si>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</si>
  <si>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</si>
  <si>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</si>
  <si>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</si>
  <si>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</si>
  <si>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</si>
  <si>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</si>
  <si>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</si>
  <si>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</si>
  <si>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</si>
  <si>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</si>
  <si>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</si>
  <si>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</si>
  <si>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</si>
  <si>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</si>
  <si>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</si>
  <si>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0017745</t>
  </si>
  <si>
    <t>0017751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</si>
  <si>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</si>
  <si>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</si>
  <si>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</si>
  <si>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</si>
  <si>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</si>
  <si>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</si>
  <si>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</si>
  <si>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</si>
  <si>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</si>
  <si>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</si>
  <si>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</si>
  <si>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</si>
  <si>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</si>
  <si>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</si>
  <si>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</si>
  <si>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</si>
  <si>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</si>
  <si>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</si>
  <si>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</si>
  <si>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</si>
  <si>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</si>
  <si>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</si>
  <si>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</si>
  <si>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</si>
  <si>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</si>
  <si>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</si>
  <si>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</si>
  <si>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0030647</t>
  </si>
  <si>
    <t>SÍŤKA SURGIPRO MESH</t>
  </si>
  <si>
    <t>0030705</t>
  </si>
  <si>
    <t>0030724</t>
  </si>
  <si>
    <t>DLAHA LCP PATNÍ OCEL MALÝ FRAGMENT TITAN</t>
  </si>
  <si>
    <t>0031337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</si>
  <si>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</si>
  <si>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</si>
  <si>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</si>
  <si>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</si>
  <si>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</si>
  <si>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</si>
  <si>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</si>
  <si>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</si>
  <si>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</si>
  <si>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</si>
  <si>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</si>
  <si>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</si>
  <si>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</si>
  <si>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</si>
  <si>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</si>
  <si>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0037180</t>
  </si>
  <si>
    <t>0046612</t>
  </si>
  <si>
    <t>DRÁT VODÍCÍ LUNDERQUIST RE-420780..180..380</t>
  </si>
  <si>
    <t>0046892</t>
  </si>
  <si>
    <t>PROTÉZA CÉVNÍ GELSOFT PLUS DÉLKA 40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</si>
  <si>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</si>
  <si>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</si>
  <si>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</si>
  <si>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</si>
  <si>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</si>
  <si>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</si>
  <si>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</si>
  <si>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</si>
  <si>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</si>
  <si>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</si>
  <si>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</si>
  <si>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</si>
  <si>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</si>
  <si>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</si>
  <si>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</si>
  <si>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</si>
  <si>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</si>
  <si>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</si>
  <si>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</si>
  <si>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</si>
  <si>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</si>
  <si>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</si>
  <si>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</si>
  <si>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</si>
  <si>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</si>
  <si>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</si>
  <si>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</si>
  <si>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</si>
  <si>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</si>
  <si>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</si>
  <si>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</si>
  <si>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</si>
  <si>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</si>
  <si>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</si>
  <si>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</si>
  <si>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</si>
  <si>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0056301</t>
  </si>
  <si>
    <t>KATETR BALONKOVÝ FOGARTY TRU-LUMEN 12TLW805F</t>
  </si>
  <si>
    <t>0056490</t>
  </si>
  <si>
    <t>STAPLER CIRKULÁRNÍ - EEA</t>
  </si>
  <si>
    <t>0057937</t>
  </si>
  <si>
    <t>ZÁPLATA KARDIOVASKULÁRNÍ GORE-TEX 0,5MM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</si>
  <si>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</si>
  <si>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</si>
  <si>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</si>
  <si>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</si>
  <si>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</si>
  <si>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</si>
  <si>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</si>
  <si>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</si>
  <si>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</si>
  <si>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</si>
  <si>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</si>
  <si>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</si>
  <si>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</si>
  <si>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</si>
  <si>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</si>
  <si>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</si>
  <si>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</si>
  <si>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</si>
  <si>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</si>
  <si>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</si>
  <si>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</si>
  <si>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</si>
  <si>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</si>
  <si>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</si>
  <si>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</si>
  <si>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</si>
  <si>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</si>
  <si>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</si>
  <si>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</si>
  <si>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</si>
  <si>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</si>
  <si>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</si>
  <si>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</si>
  <si>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</si>
  <si>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</si>
  <si>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</si>
  <si>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</si>
  <si>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</si>
  <si>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</si>
  <si>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</si>
  <si>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</si>
  <si>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</si>
  <si>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</si>
  <si>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</si>
  <si>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</si>
  <si>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</si>
  <si>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</si>
  <si>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</si>
  <si>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</si>
  <si>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</si>
  <si>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</si>
  <si>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</si>
  <si>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</si>
  <si>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0097804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</si>
  <si>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</si>
  <si>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</si>
  <si>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</si>
  <si>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</si>
  <si>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</si>
  <si>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</si>
  <si>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</si>
  <si>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</si>
  <si>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</si>
  <si>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</si>
  <si>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</si>
  <si>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</si>
  <si>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</si>
  <si>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</si>
  <si>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</si>
  <si>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</si>
  <si>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</si>
  <si>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</si>
  <si>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</si>
  <si>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</si>
  <si>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</si>
  <si>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</si>
  <si>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</si>
  <si>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</si>
  <si>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0108764</t>
  </si>
  <si>
    <t>DLAHA LCP FIBULA DISTÁLNÍ MALÝ FRAGMENT OCEL TITAN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</si>
  <si>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</si>
  <si>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</si>
  <si>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</si>
  <si>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</si>
  <si>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</si>
  <si>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</si>
  <si>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</si>
  <si>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</si>
  <si>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</si>
  <si>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</si>
  <si>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</si>
  <si>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</si>
  <si>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</si>
  <si>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</si>
  <si>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</si>
  <si>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</si>
  <si>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</si>
  <si>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</si>
  <si>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</si>
  <si>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</si>
  <si>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</si>
  <si>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</si>
  <si>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</si>
  <si>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</si>
  <si>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</si>
  <si>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</si>
  <si>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0062220</t>
  </si>
  <si>
    <t>SÍŤKA VICRYLOVÁ VM96</t>
  </si>
  <si>
    <t>0097835</t>
  </si>
  <si>
    <t>0099483</t>
  </si>
  <si>
    <t>ŠROUB KONDYLÁRNÍ PR. 5MM, TI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</si>
  <si>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</si>
  <si>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</si>
  <si>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</si>
  <si>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</si>
  <si>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</si>
  <si>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</si>
  <si>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</si>
  <si>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</si>
  <si>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</si>
  <si>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</si>
  <si>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</si>
  <si>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</si>
  <si>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</si>
  <si>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</si>
  <si>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</si>
  <si>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</si>
  <si>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</si>
  <si>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</si>
  <si>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</si>
  <si>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</si>
  <si>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</si>
  <si>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</si>
  <si>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</si>
  <si>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</si>
  <si>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</si>
  <si>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</si>
  <si>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</si>
  <si>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</si>
  <si>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</si>
  <si>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</si>
  <si>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</si>
  <si>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</si>
  <si>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</si>
  <si>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</si>
  <si>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</si>
  <si>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</si>
  <si>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0002263</t>
  </si>
  <si>
    <t>FIXÁTOR ZEVNÍ TUBULÁRNÍ,SYNTHES</t>
  </si>
  <si>
    <t>0152127</t>
  </si>
  <si>
    <t>STAPLER LINEÁRNÍ S NOŽEM - LC6045 (PRO PZT 0152133</t>
  </si>
  <si>
    <t>0049483</t>
  </si>
  <si>
    <t>SPO2 SENSOR PRO NEDONOŠENÉ NOVOROZENCE&lt;1KG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</si>
  <si>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</si>
  <si>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</si>
  <si>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</si>
  <si>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</si>
  <si>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</si>
  <si>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</si>
  <si>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</si>
  <si>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</si>
  <si>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</si>
  <si>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</si>
  <si>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</si>
  <si>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</si>
  <si>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</si>
  <si>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</si>
  <si>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</si>
  <si>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</si>
  <si>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</si>
  <si>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</si>
  <si>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</si>
  <si>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</si>
  <si>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</si>
  <si>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</si>
  <si>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</si>
  <si>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</si>
  <si>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</si>
  <si>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</si>
  <si>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</si>
  <si>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</si>
  <si>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</si>
  <si>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</si>
  <si>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</si>
  <si>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</si>
  <si>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</si>
  <si>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</si>
  <si>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</si>
  <si>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</si>
  <si>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</si>
  <si>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</si>
  <si>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</si>
  <si>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</si>
  <si>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</si>
  <si>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</si>
  <si>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</si>
  <si>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</si>
  <si>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</si>
  <si>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</si>
  <si>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</si>
  <si>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</si>
  <si>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</si>
  <si>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</si>
  <si>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</si>
  <si>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</si>
  <si>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</si>
  <si>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</si>
  <si>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</si>
  <si>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</si>
  <si>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</si>
  <si>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</si>
  <si>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</si>
  <si>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</si>
  <si>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</si>
  <si>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</si>
  <si>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 xml:space="preserve">REVIZE, EXCIZE A SUTURA PORANĚNÍ KŮŽE A PODKOŽÍ A 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</si>
  <si>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</si>
  <si>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</si>
  <si>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</si>
  <si>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</si>
  <si>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</si>
  <si>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</si>
  <si>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</si>
  <si>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</si>
  <si>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</si>
  <si>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</si>
  <si>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</si>
  <si>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</si>
  <si>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</si>
  <si>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</si>
  <si>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</si>
  <si>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</si>
  <si>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</si>
  <si>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</si>
  <si>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</si>
  <si>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</si>
  <si>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</si>
  <si>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</si>
  <si>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63573</t>
  </si>
  <si>
    <t>HYSTEREKTOMIE ABDOMINÁLNÍ NEBO VAGINÁLNÍ S NEBO BE</t>
  </si>
  <si>
    <t>6F5</t>
  </si>
  <si>
    <t>04410</t>
  </si>
  <si>
    <t>INJEKČNÍ  ANESTESIE</t>
  </si>
  <si>
    <t>04700</t>
  </si>
  <si>
    <t>KONZERVATIVNÍ OŠETŘENÍ V DENTOALVEOLÁRNÍ CHIRURGII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</si>
  <si>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</si>
  <si>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</si>
  <si>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</si>
  <si>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</si>
  <si>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</si>
  <si>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</si>
  <si>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</si>
  <si>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</si>
  <si>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</si>
  <si>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</si>
  <si>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</si>
  <si>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</si>
  <si>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</si>
  <si>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</si>
  <si>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</si>
  <si>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</si>
  <si>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</si>
  <si>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</si>
  <si>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</si>
  <si>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</si>
  <si>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</si>
  <si>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</si>
  <si>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</si>
  <si>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</si>
  <si>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</si>
  <si>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</si>
  <si>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</si>
  <si>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</si>
  <si>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</si>
  <si>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</si>
  <si>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</si>
  <si>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</si>
  <si>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</si>
  <si>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</si>
  <si>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</si>
  <si>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66877</t>
  </si>
  <si>
    <t>TREPANACE A DRENÁŽ KOSTI</t>
  </si>
  <si>
    <t>7F1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</si>
  <si>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</si>
  <si>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</si>
  <si>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</si>
  <si>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</si>
  <si>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</si>
  <si>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</si>
  <si>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71751</t>
  </si>
  <si>
    <t>EXENTERACE KRČNÍCH UZLIN JEDNOSTRANNÁ</t>
  </si>
  <si>
    <t>71811</t>
  </si>
  <si>
    <t>LIGATURA A. CAROTIS EXT.</t>
  </si>
  <si>
    <t>71315</t>
  </si>
  <si>
    <t>LARYNGOSKOPIE NEBO EPIFARYNGOSKOPIE FLEXIBILNÍ OPT</t>
  </si>
  <si>
    <t>71729</t>
  </si>
  <si>
    <t>ODSTRANĚNÍ POLYPU NEBO JINÉHO NOVOTVARU Z HRTANU N</t>
  </si>
  <si>
    <t>71559</t>
  </si>
  <si>
    <t>DEKOMPRESE LÍCNÍHO NERVU</t>
  </si>
  <si>
    <t>7F6</t>
  </si>
  <si>
    <t>76439</t>
  </si>
  <si>
    <t>ORCHIECTOMIE JEDNOSTRANNÁ</t>
  </si>
  <si>
    <t>76459</t>
  </si>
  <si>
    <t>LIGATURA VAS DEFERENS (VAZEKTOMIE)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</si>
  <si>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</si>
  <si>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</si>
  <si>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</si>
  <si>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</si>
  <si>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</si>
  <si>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</si>
  <si>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</si>
  <si>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</si>
  <si>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</si>
  <si>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</si>
  <si>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</si>
  <si>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</si>
  <si>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</si>
  <si>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</si>
  <si>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</si>
  <si>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</si>
  <si>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</si>
  <si>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</si>
  <si>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76359</t>
  </si>
  <si>
    <t>URETEROLÝZA PRO PERIURETERÁLNÍ FIBRÓZU S TRANSPOZI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</si>
  <si>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</si>
  <si>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</si>
  <si>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</si>
  <si>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</si>
  <si>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</si>
  <si>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</si>
  <si>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</si>
  <si>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</si>
  <si>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</si>
  <si>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</si>
  <si>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</si>
  <si>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</si>
  <si>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</si>
  <si>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</si>
  <si>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</si>
  <si>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</si>
  <si>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</si>
  <si>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</si>
  <si>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</si>
  <si>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00110</t>
  </si>
  <si>
    <t>00123</t>
  </si>
  <si>
    <t>00133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</si>
  <si>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</si>
  <si>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</si>
  <si>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</si>
  <si>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</si>
  <si>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</si>
  <si>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</si>
  <si>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</si>
  <si>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</si>
  <si>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</si>
  <si>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</si>
  <si>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03333</t>
  </si>
  <si>
    <t xml:space="preserve">EPIGLOTITIS, OTITIS MEDIA, INFEKCE HORNÍCH CEST DÝCHACÍ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</si>
  <si>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</si>
  <si>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</si>
  <si>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</si>
  <si>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</si>
  <si>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</si>
  <si>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</si>
  <si>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</si>
  <si>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</si>
  <si>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</si>
  <si>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</si>
  <si>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</si>
  <si>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</si>
  <si>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</si>
  <si>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</si>
  <si>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</si>
  <si>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</si>
  <si>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</si>
  <si>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</si>
  <si>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</si>
  <si>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</si>
  <si>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</si>
  <si>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</si>
  <si>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</si>
  <si>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</si>
  <si>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</si>
  <si>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</si>
  <si>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</si>
  <si>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</si>
  <si>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</si>
  <si>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</si>
  <si>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</si>
  <si>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</si>
  <si>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</si>
  <si>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</si>
  <si>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</si>
  <si>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</si>
  <si>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</si>
  <si>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</si>
  <si>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</si>
  <si>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</si>
  <si>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</si>
  <si>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</si>
  <si>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</si>
  <si>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</si>
  <si>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</si>
  <si>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</si>
  <si>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</si>
  <si>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</si>
  <si>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</si>
  <si>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</si>
  <si>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</si>
  <si>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</si>
  <si>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</si>
  <si>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</si>
  <si>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</si>
  <si>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</si>
  <si>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</si>
  <si>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</si>
  <si>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</si>
  <si>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</si>
  <si>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</si>
  <si>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</si>
  <si>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</si>
  <si>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</si>
  <si>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</si>
  <si>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</si>
  <si>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PANKREATU, KROMĚ MALIGNÍHO ONEMOCNĚNÍ BEZ CC                                                </t>
  </si>
  <si>
    <t>07333</t>
  </si>
  <si>
    <t xml:space="preserve">PORUCHY JATER, KROMĚ MALIGNÍ CIRHÓZY A ALKOHOLICKÉ HEPA                                             </t>
  </si>
  <si>
    <t>08043</t>
  </si>
  <si>
    <t xml:space="preserve">TOTÁLNÍ ENDOPROTÉZU KYČLE, LOKTE, ZÁPĚSTÍ, TOTÁLNÍ A RE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</si>
  <si>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</si>
  <si>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</si>
  <si>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</si>
  <si>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</si>
  <si>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</si>
  <si>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</si>
  <si>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</si>
  <si>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</si>
  <si>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</si>
  <si>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</si>
  <si>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</si>
  <si>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</si>
  <si>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</si>
  <si>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</si>
  <si>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</si>
  <si>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</si>
  <si>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</si>
  <si>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</si>
  <si>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</si>
  <si>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</si>
  <si>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</si>
  <si>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</si>
  <si>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11303</t>
  </si>
  <si>
    <t xml:space="preserve">MALIGNÍ ONEMOCNĚNÍ LEDVIN A MOČOVÝCH CEST A LEDVINOVÉ S                                             </t>
  </si>
  <si>
    <t>16023</t>
  </si>
  <si>
    <t xml:space="preserve">JINÉ VÝKONY PRO KREVNÍ ONEMOCNĚNÍ A NA KRVETVORNÝCH ORG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</si>
  <si>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</si>
  <si>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</si>
  <si>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</si>
  <si>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</si>
  <si>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</si>
  <si>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</si>
  <si>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</si>
  <si>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</si>
  <si>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</si>
  <si>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</si>
  <si>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</si>
  <si>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</si>
  <si>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</si>
  <si>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</si>
  <si>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</si>
  <si>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</si>
  <si>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</si>
  <si>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                                            </t>
  </si>
  <si>
    <t>21303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</si>
  <si>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</si>
  <si>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</si>
  <si>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</si>
  <si>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</si>
  <si>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</si>
  <si>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</si>
  <si>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</si>
  <si>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</si>
  <si>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</si>
  <si>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</si>
  <si>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</si>
  <si>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</si>
  <si>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</si>
  <si>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</si>
  <si>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</si>
  <si>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</si>
  <si>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</si>
  <si>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</si>
  <si>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</si>
  <si>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</si>
  <si>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</si>
  <si>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</si>
  <si>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</si>
  <si>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</si>
  <si>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</si>
  <si>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</si>
  <si>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</si>
  <si>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</si>
  <si>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</si>
  <si>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</si>
  <si>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</si>
  <si>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</si>
  <si>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</si>
  <si>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</si>
  <si>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</si>
  <si>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</si>
  <si>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</si>
  <si>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</si>
  <si>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</si>
  <si>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</si>
  <si>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</si>
  <si>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</si>
  <si>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</si>
  <si>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</si>
  <si>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</si>
  <si>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</si>
  <si>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</si>
  <si>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</si>
  <si>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</si>
  <si>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</si>
  <si>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</si>
  <si>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</si>
  <si>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</si>
  <si>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</si>
  <si>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</si>
  <si>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</si>
  <si>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</si>
  <si>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</si>
  <si>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</si>
  <si>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</si>
  <si>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</si>
  <si>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</si>
  <si>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</si>
  <si>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</si>
  <si>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</si>
  <si>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</si>
  <si>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</si>
  <si>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</si>
  <si>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</si>
  <si>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</si>
  <si>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</si>
  <si>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</si>
  <si>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</si>
  <si>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</si>
  <si>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</si>
  <si>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</si>
  <si>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</si>
  <si>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96249</t>
  </si>
  <si>
    <t>AGREGACE TROMBOCYTŮ INDUKOVANÁ OSTATNÍMI INDUKTORY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</si>
  <si>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</si>
  <si>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</si>
  <si>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</si>
  <si>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</si>
  <si>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</si>
  <si>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</si>
  <si>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</si>
  <si>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</si>
  <si>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</si>
  <si>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</si>
  <si>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</si>
  <si>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</si>
  <si>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</si>
  <si>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</si>
  <si>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</si>
  <si>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</si>
  <si>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</si>
  <si>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</si>
  <si>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</si>
  <si>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</si>
  <si>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</si>
  <si>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</si>
  <si>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</si>
  <si>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</si>
  <si>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</si>
  <si>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</si>
  <si>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</si>
  <si>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</si>
  <si>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</si>
  <si>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</si>
  <si>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</si>
  <si>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</si>
  <si>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</si>
  <si>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</si>
  <si>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</si>
  <si>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</si>
  <si>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</si>
  <si>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</si>
  <si>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</si>
  <si>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</si>
  <si>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</si>
  <si>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</si>
  <si>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</si>
  <si>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</si>
  <si>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</si>
  <si>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</si>
  <si>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</si>
  <si>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</si>
  <si>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</si>
  <si>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</si>
  <si>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</si>
  <si>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</si>
  <si>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</si>
  <si>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</si>
  <si>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</si>
  <si>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</si>
  <si>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</si>
  <si>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</si>
  <si>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</si>
  <si>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</si>
  <si>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</si>
  <si>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</si>
  <si>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</si>
  <si>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</si>
  <si>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</si>
  <si>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</si>
  <si>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</si>
  <si>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</si>
  <si>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</si>
  <si>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</si>
  <si>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</si>
  <si>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</si>
  <si>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</si>
  <si>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</si>
  <si>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</si>
  <si>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</si>
  <si>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</si>
  <si>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</si>
  <si>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</si>
  <si>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</si>
  <si>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</si>
  <si>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</si>
  <si>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</si>
  <si>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</si>
  <si>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</si>
  <si>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</si>
  <si>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</si>
  <si>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</si>
  <si>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</si>
  <si>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</si>
  <si>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</si>
  <si>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</si>
  <si>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</si>
  <si>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</si>
  <si>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</si>
  <si>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</si>
  <si>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</si>
  <si>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</si>
  <si>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</si>
  <si>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</si>
  <si>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</si>
  <si>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</si>
  <si>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</si>
  <si>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</si>
  <si>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</si>
  <si>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</si>
  <si>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</si>
  <si>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</si>
  <si>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</si>
  <si>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</si>
  <si>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</si>
  <si>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</si>
  <si>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</si>
  <si>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</si>
  <si>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</si>
  <si>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</si>
  <si>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</si>
  <si>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</si>
  <si>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</si>
  <si>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</si>
  <si>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</si>
  <si>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</si>
  <si>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</si>
  <si>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</si>
  <si>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</si>
  <si>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</si>
  <si>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</si>
  <si>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</si>
  <si>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</si>
  <si>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</si>
  <si>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</si>
  <si>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</si>
  <si>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</si>
  <si>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</si>
  <si>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</si>
  <si>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</si>
  <si>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</si>
  <si>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</si>
  <si>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</si>
  <si>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</si>
  <si>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</si>
  <si>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</si>
  <si>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</si>
  <si>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</si>
  <si>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</si>
  <si>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</si>
  <si>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</si>
  <si>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</si>
  <si>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</si>
  <si>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</si>
  <si>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</si>
  <si>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</si>
  <si>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</si>
  <si>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</si>
  <si>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</si>
  <si>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</si>
  <si>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</si>
  <si>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</si>
  <si>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</si>
  <si>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</si>
  <si>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</si>
  <si>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</si>
  <si>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</si>
  <si>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</si>
  <si>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</si>
  <si>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</si>
  <si>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</si>
  <si>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</si>
  <si>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</si>
  <si>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</si>
  <si>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</si>
  <si>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</si>
  <si>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</si>
  <si>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</si>
  <si>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</si>
  <si>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</si>
  <si>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</si>
  <si>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</si>
  <si>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</si>
  <si>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</si>
  <si>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</si>
  <si>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</si>
  <si>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</si>
  <si>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</si>
  <si>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</si>
  <si>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</si>
  <si>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</si>
  <si>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</si>
  <si>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</si>
  <si>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</si>
  <si>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</si>
  <si>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</si>
  <si>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</si>
  <si>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</si>
  <si>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</si>
  <si>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</si>
  <si>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</si>
  <si>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</si>
  <si>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</si>
  <si>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</si>
  <si>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</si>
  <si>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</si>
  <si>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</si>
  <si>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</si>
  <si>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</si>
  <si>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</si>
  <si>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</si>
  <si>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</si>
  <si>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</si>
  <si>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</si>
  <si>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</si>
  <si>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</si>
  <si>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</si>
  <si>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</si>
  <si>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</si>
  <si>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</si>
  <si>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</si>
  <si>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</si>
  <si>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</si>
  <si>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</si>
  <si>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</si>
  <si>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</si>
  <si>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</si>
  <si>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</si>
  <si>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</si>
  <si>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</si>
  <si>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</si>
  <si>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</si>
  <si>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</si>
  <si>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</si>
  <si>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</si>
  <si>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</si>
  <si>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</si>
  <si>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</si>
  <si>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</si>
  <si>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</si>
  <si>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</si>
  <si>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</si>
  <si>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</si>
  <si>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</si>
  <si>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</si>
  <si>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</si>
  <si>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</si>
  <si>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</si>
  <si>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</si>
  <si>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</si>
  <si>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</si>
  <si>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</si>
  <si>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</si>
  <si>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</si>
  <si>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</si>
  <si>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</si>
  <si>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</si>
  <si>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</si>
  <si>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</si>
  <si>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</si>
  <si>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</si>
  <si>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</si>
  <si>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</si>
  <si>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</si>
  <si>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</si>
  <si>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</si>
  <si>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</si>
  <si>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</si>
  <si>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</si>
  <si>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</si>
  <si>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</si>
  <si>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</si>
  <si>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</si>
  <si>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</si>
  <si>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</si>
  <si>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</si>
  <si>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</si>
  <si>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</si>
  <si>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</si>
  <si>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</si>
  <si>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</si>
  <si>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</si>
  <si>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</si>
  <si>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</si>
  <si>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</si>
  <si>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</si>
  <si>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</si>
  <si>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</si>
  <si>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</si>
  <si>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</si>
  <si>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</si>
  <si>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</si>
  <si>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</si>
  <si>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</si>
  <si>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</si>
  <si>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</si>
  <si>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</si>
  <si>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</si>
  <si>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</si>
  <si>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</si>
  <si>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</si>
  <si>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</si>
  <si>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</si>
  <si>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</si>
  <si>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</si>
  <si>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</si>
  <si>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</si>
  <si>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</si>
  <si>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</si>
  <si>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</si>
  <si>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</si>
  <si>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</si>
  <si>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</si>
  <si>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</si>
  <si>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</si>
  <si>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STENTGRAFT BŘIŠNÍ - ELLA; BIFURKAČNÍ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</si>
  <si>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</si>
  <si>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</si>
  <si>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</si>
  <si>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</si>
  <si>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</si>
  <si>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</si>
  <si>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</si>
  <si>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</si>
  <si>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</si>
  <si>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</si>
  <si>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</si>
  <si>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</si>
  <si>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</si>
  <si>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</si>
  <si>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</si>
  <si>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</si>
  <si>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</si>
  <si>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</si>
  <si>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</si>
  <si>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</si>
  <si>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</si>
  <si>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</si>
  <si>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0141815</t>
  </si>
  <si>
    <t>STENT PERIFERNĺ VASKULÁRNÍ - OMNILINK ELITE ; BALO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</si>
  <si>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</si>
  <si>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</si>
  <si>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</si>
  <si>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</si>
  <si>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</si>
  <si>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</si>
  <si>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</si>
  <si>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</si>
  <si>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</si>
  <si>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</si>
  <si>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</si>
  <si>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</si>
  <si>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</si>
  <si>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</si>
  <si>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</si>
  <si>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</si>
  <si>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</si>
  <si>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</si>
  <si>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</si>
  <si>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</si>
  <si>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</si>
  <si>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</si>
  <si>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</si>
  <si>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</si>
  <si>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</si>
  <si>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</si>
  <si>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</si>
  <si>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</si>
  <si>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</si>
  <si>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</si>
  <si>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</si>
  <si>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</si>
  <si>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</si>
  <si>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</si>
  <si>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0056396</t>
  </si>
  <si>
    <t>ZAVADĚČ CHECK-FLO III BLUE TYP MULLINS RADIOOPÁKNÍ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</si>
  <si>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</si>
  <si>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</si>
  <si>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</si>
  <si>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</si>
  <si>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</si>
  <si>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</si>
  <si>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</si>
  <si>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</si>
  <si>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</si>
  <si>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</si>
  <si>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</si>
  <si>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</si>
  <si>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</si>
  <si>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</si>
  <si>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</si>
  <si>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</si>
  <si>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</si>
  <si>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</si>
  <si>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</si>
  <si>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</si>
  <si>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</si>
  <si>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</si>
  <si>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</si>
  <si>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</si>
  <si>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</si>
  <si>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</si>
  <si>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</si>
  <si>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</si>
  <si>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</si>
  <si>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</si>
  <si>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</si>
  <si>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</si>
  <si>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</si>
  <si>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</si>
  <si>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</si>
  <si>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</si>
  <si>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</si>
  <si>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</si>
  <si>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</si>
  <si>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</si>
  <si>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</si>
  <si>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</si>
  <si>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</si>
  <si>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</si>
  <si>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</si>
  <si>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</si>
  <si>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</si>
  <si>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</si>
  <si>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</si>
  <si>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</si>
  <si>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</si>
  <si>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</si>
  <si>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</si>
  <si>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</si>
  <si>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</si>
  <si>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</si>
  <si>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</si>
  <si>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</si>
  <si>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</si>
  <si>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</si>
  <si>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</si>
  <si>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</si>
  <si>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</si>
  <si>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</si>
  <si>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</si>
  <si>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</si>
  <si>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</si>
  <si>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</si>
  <si>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</si>
  <si>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</si>
  <si>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</si>
  <si>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</si>
  <si>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</si>
  <si>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</si>
  <si>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</si>
  <si>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</si>
  <si>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</si>
  <si>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</si>
  <si>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</si>
  <si>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</si>
  <si>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</si>
  <si>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</si>
  <si>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</si>
  <si>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</si>
  <si>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</si>
  <si>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</si>
  <si>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</si>
  <si>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</si>
  <si>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</si>
  <si>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</si>
  <si>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</si>
  <si>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</si>
  <si>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</si>
  <si>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</si>
  <si>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</si>
  <si>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</si>
  <si>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</si>
  <si>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</si>
  <si>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</si>
  <si>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</si>
  <si>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</si>
  <si>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</si>
  <si>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</si>
  <si>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</si>
  <si>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</si>
  <si>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</si>
  <si>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</si>
  <si>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</si>
  <si>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</si>
  <si>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</si>
  <si>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</si>
  <si>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</si>
  <si>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</si>
  <si>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</si>
  <si>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</si>
  <si>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</si>
  <si>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</si>
  <si>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</si>
  <si>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</si>
  <si>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</si>
  <si>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</si>
  <si>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</si>
  <si>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</si>
  <si>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</si>
  <si>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</si>
  <si>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</si>
  <si>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</si>
  <si>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</si>
  <si>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</si>
  <si>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</si>
  <si>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</si>
  <si>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</si>
  <si>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</si>
  <si>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</si>
  <si>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</si>
  <si>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</si>
  <si>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</si>
  <si>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</si>
  <si>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</si>
  <si>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</si>
  <si>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</si>
  <si>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</si>
  <si>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</si>
  <si>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</si>
  <si>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</si>
  <si>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</si>
  <si>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</si>
  <si>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</si>
  <si>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</si>
  <si>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</si>
  <si>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</si>
  <si>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</si>
  <si>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</si>
  <si>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</si>
  <si>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</si>
  <si>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</si>
  <si>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</si>
  <si>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</si>
  <si>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</si>
  <si>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</si>
  <si>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</si>
  <si>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</si>
  <si>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</si>
  <si>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</si>
  <si>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</si>
  <si>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</si>
  <si>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</si>
  <si>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</si>
  <si>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</si>
  <si>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</si>
  <si>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</si>
  <si>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</si>
  <si>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</si>
  <si>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</si>
  <si>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</si>
  <si>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</si>
  <si>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</si>
  <si>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</si>
  <si>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</si>
  <si>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</si>
  <si>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</si>
  <si>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</si>
  <si>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</si>
  <si>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</si>
  <si>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</si>
  <si>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</si>
  <si>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</si>
  <si>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</si>
  <si>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</si>
  <si>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</si>
  <si>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</si>
  <si>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</si>
  <si>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</si>
  <si>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</si>
  <si>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</si>
  <si>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</si>
  <si>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</si>
  <si>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</si>
  <si>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</si>
  <si>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</si>
  <si>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</si>
  <si>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</si>
  <si>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</si>
  <si>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</si>
  <si>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</si>
  <si>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</si>
  <si>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</si>
  <si>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</si>
  <si>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</si>
  <si>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</si>
  <si>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</si>
  <si>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</si>
  <si>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</si>
  <si>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</si>
  <si>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</si>
  <si>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</si>
  <si>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</si>
  <si>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</si>
  <si>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</si>
  <si>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</si>
  <si>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</si>
  <si>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</si>
  <si>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</si>
  <si>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</si>
  <si>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</si>
  <si>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</si>
  <si>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</si>
  <si>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</si>
  <si>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</si>
  <si>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</si>
  <si>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</si>
  <si>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</si>
  <si>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</si>
  <si>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</si>
  <si>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</si>
  <si>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</si>
  <si>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</si>
  <si>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</si>
  <si>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</si>
  <si>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</si>
  <si>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</si>
  <si>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</si>
  <si>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</si>
  <si>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</si>
  <si>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</si>
  <si>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</si>
  <si>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</si>
  <si>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</si>
  <si>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</si>
  <si>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</si>
  <si>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</si>
  <si>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</si>
  <si>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</si>
  <si>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</si>
  <si>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</si>
  <si>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</si>
  <si>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</si>
  <si>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</si>
  <si>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</si>
  <si>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</si>
  <si>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</si>
  <si>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</si>
  <si>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</si>
  <si>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</si>
  <si>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</si>
  <si>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</si>
  <si>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</si>
  <si>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</si>
  <si>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91501</t>
  </si>
  <si>
    <t>STANOVENÍ HLADIN REVMATOIDNÍHO FAKTORU (RF) NEFELO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</si>
  <si>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</si>
  <si>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</si>
  <si>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</si>
  <si>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</si>
  <si>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</si>
  <si>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</si>
  <si>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</si>
  <si>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</si>
  <si>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</si>
  <si>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</si>
  <si>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</si>
  <si>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</si>
  <si>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</si>
  <si>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</si>
  <si>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</si>
  <si>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</si>
  <si>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</si>
  <si>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816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</si>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</sst>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3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35" fillId="0" borderId="88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35" fillId="0" borderId="81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9" fontId="35" fillId="0" borderId="88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0" fontId="0" fillId="0" borderId="131" xfId="0" applyBorder="1" applyAlignment="1"/>
    <xf numFmtId="173" fontId="42" fillId="4" borderId="131" xfId="0" applyNumberFormat="1" applyFont="1" applyFill="1" applyBorder="1" applyAlignment="1">
      <alignment horizontal="center"/>
    </xf>
    <xf numFmtId="0" fontId="0" fillId="0" borderId="131" xfId="0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0" fontId="0" fillId="0" borderId="133" xfId="0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0" fontId="0" fillId="0" borderId="135" xfId="0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7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7" xfId="0" applyNumberFormat="1" applyFont="1" applyBorder="1"/>
    <xf numFmtId="173" fontId="35" fillId="0" borderId="103" xfId="0" applyNumberFormat="1" applyFont="1" applyBorder="1"/>
    <xf numFmtId="173" fontId="42" fillId="4" borderId="138" xfId="0" applyNumberFormat="1" applyFont="1" applyFill="1" applyBorder="1" applyAlignment="1">
      <alignment horizontal="center"/>
    </xf>
    <xf numFmtId="173" fontId="35" fillId="0" borderId="139" xfId="0" applyNumberFormat="1" applyFont="1" applyBorder="1" applyAlignment="1">
      <alignment horizontal="right"/>
    </xf>
    <xf numFmtId="175" fontId="35" fillId="0" borderId="139" xfId="0" applyNumberFormat="1" applyFont="1" applyBorder="1" applyAlignment="1">
      <alignment horizontal="right"/>
    </xf>
    <xf numFmtId="173" fontId="35" fillId="0" borderId="140" xfId="0" applyNumberFormat="1" applyFont="1" applyBorder="1" applyAlignment="1">
      <alignment horizontal="right"/>
    </xf>
    <xf numFmtId="0" fontId="0" fillId="0" borderId="136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3" fontId="35" fillId="0" borderId="128" xfId="0" applyNumberFormat="1" applyFont="1" applyBorder="1"/>
    <xf numFmtId="9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100" xfId="0" applyNumberFormat="1" applyFont="1" applyBorder="1"/>
    <xf numFmtId="166" fontId="12" fillId="0" borderId="100" xfId="0" applyNumberFormat="1" applyFont="1" applyBorder="1"/>
    <xf numFmtId="166" fontId="12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1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  <c:pt idx="5">
                  <c:v>0.27060714855080398</c:v>
                </c:pt>
                <c:pt idx="6">
                  <c:v>0.23541458081552846</c:v>
                </c:pt>
                <c:pt idx="7">
                  <c:v>0.23020571168700882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668048"/>
        <c:axId val="-20416696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0.32964921155849364</c:v>
                </c:pt>
                <c:pt idx="1">
                  <c:v>0.32964921155849364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665872"/>
        <c:axId val="-2041669136"/>
      </c:scatterChart>
      <c:catAx>
        <c:axId val="-204166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66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66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668048"/>
        <c:crosses val="autoZero"/>
        <c:crossBetween val="between"/>
      </c:valAx>
      <c:valAx>
        <c:axId val="-2041665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669136"/>
        <c:crosses val="max"/>
        <c:crossBetween val="midCat"/>
      </c:valAx>
      <c:valAx>
        <c:axId val="-2041669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665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  <c:pt idx="5">
                  <c:v>0.84534270650263621</c:v>
                </c:pt>
                <c:pt idx="6">
                  <c:v>0.797427652733119</c:v>
                </c:pt>
                <c:pt idx="7">
                  <c:v>0.76671214188267389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9840160"/>
        <c:axId val="-2198434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9841248"/>
        <c:axId val="-219837440"/>
      </c:scatterChart>
      <c:catAx>
        <c:axId val="-2198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198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984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9840160"/>
        <c:crosses val="autoZero"/>
        <c:crossBetween val="between"/>
      </c:valAx>
      <c:valAx>
        <c:axId val="-219841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19837440"/>
        <c:crosses val="max"/>
        <c:crossBetween val="midCat"/>
      </c:valAx>
      <c:valAx>
        <c:axId val="-219837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198412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2507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3153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4135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4295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5017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40867.714915221331</v>
      </c>
      <c r="D4" s="269">
        <f ca="1">IF(ISERROR(VLOOKUP("Náklady celkem",INDIRECT("HI!$A:$G"),5,0)),0,VLOOKUP("Náklady celkem",INDIRECT("HI!$A:$G"),5,0))</f>
        <v>42554.243890000012</v>
      </c>
      <c r="E4" s="270">
        <f ca="1">IF(C4=0,0,D4/C4)</f>
        <v>1.0412680028300414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6266.8594349858795</v>
      </c>
      <c r="D7" s="277">
        <f>IF(ISERROR(HI!E5),"",HI!E5)</f>
        <v>6716.3819000000021</v>
      </c>
      <c r="E7" s="274">
        <f t="shared" ref="E7:E13" si="0">IF(C7=0,0,D7/C7)</f>
        <v>1.0717301017643035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0.9761910907007183</v>
      </c>
      <c r="E8" s="274">
        <f t="shared" si="0"/>
        <v>1.0846567674452425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0.19811548683256824</v>
      </c>
      <c r="E9" s="274">
        <f>IF(C9=0,0,D9/C9)</f>
        <v>0.66038495610856085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2606.6669019951933</v>
      </c>
      <c r="D13" s="277">
        <f>IF(ISERROR(HI!E6),"",HI!E6)</f>
        <v>2488.6289600000009</v>
      </c>
      <c r="E13" s="274">
        <f t="shared" si="0"/>
        <v>0.95471690613601456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25966.255845213531</v>
      </c>
      <c r="D14" s="273">
        <f ca="1">IF(ISERROR(VLOOKUP("Osobní náklady (Kč) *",INDIRECT("HI!$A:$G"),5,0)),0,VLOOKUP("Osobní náklady (Kč) *",INDIRECT("HI!$A:$G"),5,0))</f>
        <v>27557.16521000001</v>
      </c>
      <c r="E14" s="274">
        <f ca="1">IF(C14=0,0,D14/C14)</f>
        <v>1.0612683389653861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13472.010000000002</v>
      </c>
      <c r="D16" s="292">
        <f ca="1">IF(ISERROR(VLOOKUP("Výnosy celkem",INDIRECT("HI!$A:$G"),5,0)),0,VLOOKUP("Výnosy celkem",INDIRECT("HI!$A:$G"),5,0))</f>
        <v>9796.23</v>
      </c>
      <c r="E16" s="293">
        <f t="shared" ref="E16:E25" ca="1" si="1">IF(C16=0,0,D16/C16)</f>
        <v>0.72715429991515723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1.0684038847008341</v>
      </c>
      <c r="E18" s="274">
        <f t="shared" si="1"/>
        <v>1.2569457467068637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13472.010000000002</v>
      </c>
      <c r="D19" s="273">
        <f ca="1">IF(ISERROR(VLOOKUP("Hospitalizace *",INDIRECT("HI!$A:$G"),5,0)),0,VLOOKUP("Hospitalizace *",INDIRECT("HI!$A:$G"),5,0))</f>
        <v>9796.23</v>
      </c>
      <c r="E19" s="274">
        <f ca="1">IF(C19=0,0,D19/C19)</f>
        <v>0.72715429991515723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0.72715429991515734</v>
      </c>
      <c r="E20" s="274">
        <f t="shared" si="1"/>
        <v>0.72715429991515734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0.73321672197847099</v>
      </c>
      <c r="E21" s="274">
        <f t="shared" si="1"/>
        <v>0.73321672197847099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0.90163934426229508</v>
      </c>
      <c r="E23" s="274">
        <f t="shared" si="1"/>
        <v>0.94909404659188956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0.76671214188267389</v>
      </c>
      <c r="E24" s="274">
        <f t="shared" si="1"/>
        <v>0.76671214188267389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0.40430859983031464</v>
      </c>
      <c r="D25" s="278">
        <f>IF(ISERROR(VLOOKUP("Celkem:",'ZV Vyžád.'!$A:$M,7,0)),"",VLOOKUP("Celkem:",'ZV Vyžád.'!$A:$M,7,0))</f>
        <v>1.1763806150640763</v>
      </c>
      <c r="E25" s="274">
        <f t="shared" si="1"/>
        <v>2.9096106675885567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5092.669130000002</v>
      </c>
      <c r="C5" s="33">
        <v>5944.4857400000019</v>
      </c>
      <c r="D5" s="12"/>
      <c r="E5" s="214">
        <v>6716.3819000000021</v>
      </c>
      <c r="F5" s="32">
        <v>6266.8594349858795</v>
      </c>
      <c r="G5" s="213">
        <f>E5-F5</f>
        <v>449.52246501412264</v>
      </c>
      <c r="H5" s="219">
        <f>IF(F5&lt;0.00000001,"",E5/F5)</f>
        <v>1.0717301017643035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2003.946910000001</v>
      </c>
      <c r="C6" s="35">
        <v>2458.8178300000013</v>
      </c>
      <c r="D6" s="12"/>
      <c r="E6" s="215">
        <v>2488.6289600000009</v>
      </c>
      <c r="F6" s="34">
        <v>2606.6669019951933</v>
      </c>
      <c r="G6" s="216">
        <f>E6-F6</f>
        <v>-118.03794199519234</v>
      </c>
      <c r="H6" s="220">
        <f>IF(F6&lt;0.00000001,"",E6/F6)</f>
        <v>0.95471690613601456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21375.437310000008</v>
      </c>
      <c r="C7" s="35">
        <v>23344.566730000006</v>
      </c>
      <c r="D7" s="12"/>
      <c r="E7" s="215">
        <v>27557.16521000001</v>
      </c>
      <c r="F7" s="34">
        <v>25966.255845213531</v>
      </c>
      <c r="G7" s="216">
        <f>E7-F7</f>
        <v>1590.9093647864793</v>
      </c>
      <c r="H7" s="220">
        <f>IF(F7&lt;0.00000001,"",E7/F7)</f>
        <v>1.0612683389653861</v>
      </c>
    </row>
    <row r="8" spans="1:8" ht="14.4" customHeight="1" thickBot="1" x14ac:dyDescent="0.35">
      <c r="A8" s="1" t="s">
        <v>84</v>
      </c>
      <c r="B8" s="15">
        <v>5064.0867700000072</v>
      </c>
      <c r="C8" s="37">
        <v>5649.8471400000053</v>
      </c>
      <c r="D8" s="12"/>
      <c r="E8" s="217">
        <v>5792.0678199999993</v>
      </c>
      <c r="F8" s="36">
        <v>6027.9327330267279</v>
      </c>
      <c r="G8" s="218">
        <f>E8-F8</f>
        <v>-235.86491302672857</v>
      </c>
      <c r="H8" s="221">
        <f>IF(F8&lt;0.00000001,"",E8/F8)</f>
        <v>0.96087134288436282</v>
      </c>
    </row>
    <row r="9" spans="1:8" ht="14.4" customHeight="1" thickBot="1" x14ac:dyDescent="0.35">
      <c r="A9" s="2" t="s">
        <v>85</v>
      </c>
      <c r="B9" s="3">
        <v>33536.140120000018</v>
      </c>
      <c r="C9" s="39">
        <v>37397.717440000015</v>
      </c>
      <c r="D9" s="12"/>
      <c r="E9" s="3">
        <v>42554.243890000012</v>
      </c>
      <c r="F9" s="38">
        <v>40867.714915221331</v>
      </c>
      <c r="G9" s="38">
        <f>E9-F9</f>
        <v>1686.528974778681</v>
      </c>
      <c r="H9" s="222">
        <f>IF(F9&lt;0.00000001,"",E9/F9)</f>
        <v>1.0412680028300414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13472.010000000002</v>
      </c>
      <c r="C12" s="37">
        <f>IF(ISERROR(VLOOKUP("Celkem",CaseMix!A:D,3,0)),0,VLOOKUP("Celkem",CaseMix!A:D,3,0)*30)</f>
        <v>7933.5300000000007</v>
      </c>
      <c r="D12" s="12"/>
      <c r="E12" s="217">
        <f>IF(ISERROR(VLOOKUP("Celkem",CaseMix!A:D,4,0)),0,VLOOKUP("Celkem",CaseMix!A:D,4,0)*30)</f>
        <v>9796.23</v>
      </c>
      <c r="F12" s="36">
        <f>B12</f>
        <v>13472.010000000002</v>
      </c>
      <c r="G12" s="218">
        <f>E12-F12</f>
        <v>-3675.7800000000025</v>
      </c>
      <c r="H12" s="221">
        <f>IF(F12&lt;0.00000001,"",E12/F12)</f>
        <v>0.72715429991515723</v>
      </c>
    </row>
    <row r="13" spans="1:8" ht="14.4" customHeight="1" thickBot="1" x14ac:dyDescent="0.35">
      <c r="A13" s="4" t="s">
        <v>88</v>
      </c>
      <c r="B13" s="9">
        <f>SUM(B11:B12)</f>
        <v>13472.010000000002</v>
      </c>
      <c r="C13" s="41">
        <f>SUM(C11:C12)</f>
        <v>7933.5300000000007</v>
      </c>
      <c r="D13" s="12"/>
      <c r="E13" s="9">
        <f>SUM(E11:E12)</f>
        <v>9796.23</v>
      </c>
      <c r="F13" s="40">
        <f>SUM(F11:F12)</f>
        <v>13472.010000000002</v>
      </c>
      <c r="G13" s="40">
        <f>E13-F13</f>
        <v>-3675.7800000000025</v>
      </c>
      <c r="H13" s="223">
        <f>IF(F13&lt;0.00000001,"",E13/F13)</f>
        <v>0.72715429991515723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0.4017161769897804</v>
      </c>
      <c r="C15" s="43">
        <f>IF(C9=0,"",C13/C9)</f>
        <v>0.21213941767243849</v>
      </c>
      <c r="D15" s="12"/>
      <c r="E15" s="10">
        <f>IF(E9=0,"",E13/E9)</f>
        <v>0.23020571168700882</v>
      </c>
      <c r="F15" s="42">
        <f>IF(F9=0,"",F13/F9)</f>
        <v>0.32964921155849364</v>
      </c>
      <c r="G15" s="42">
        <f>IF(ISERROR(F15-E15),"",E15-F15)</f>
        <v>-9.944349987148482E-2</v>
      </c>
      <c r="H15" s="224">
        <f>IF(ISERROR(F15-E15),"",IF(F15&lt;0.00000001,"",E15/F15))</f>
        <v>0.69833539294287272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0.27060714855080398</v>
      </c>
      <c r="H4" s="312">
        <f t="shared" si="0"/>
        <v>0.23541458081552846</v>
      </c>
      <c r="I4" s="312">
        <f t="shared" si="0"/>
        <v>0.23020571168700882</v>
      </c>
      <c r="J4" s="312">
        <f t="shared" si="0"/>
        <v>0</v>
      </c>
      <c r="K4" s="312">
        <f t="shared" si="0"/>
        <v>0</v>
      </c>
      <c r="L4" s="312">
        <f t="shared" si="0"/>
        <v>0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4881.3113000000103</v>
      </c>
      <c r="H5" s="312">
        <f>IF(ISERROR(VLOOKUP($A5,'Man Tab'!$A:$Q,COLUMN()+2,0)),0,VLOOKUP($A5,'Man Tab'!$A:$Q,COLUMN()+2,0))</f>
        <v>6401.73632</v>
      </c>
      <c r="I5" s="312">
        <f>IF(ISERROR(VLOOKUP($A5,'Man Tab'!$A:$Q,COLUMN()+2,0)),0,VLOOKUP($A5,'Man Tab'!$A:$Q,COLUMN()+2,0))</f>
        <v>5307.8678600000003</v>
      </c>
      <c r="J5" s="312">
        <f>IF(ISERROR(VLOOKUP($A5,'Man Tab'!$A:$Q,COLUMN()+2,0)),0,VLOOKUP($A5,'Man Tab'!$A:$Q,COLUMN()+2,0))</f>
        <v>0</v>
      </c>
      <c r="K5" s="312">
        <f>IF(ISERROR(VLOOKUP($A5,'Man Tab'!$A:$Q,COLUMN()+2,0)),0,VLOOKUP($A5,'Man Tab'!$A:$Q,COLUMN()+2,0))</f>
        <v>0</v>
      </c>
      <c r="L5" s="312">
        <f>IF(ISERROR(VLOOKUP($A5,'Man Tab'!$A:$Q,COLUMN()+2,0)),0,VLOOKUP($A5,'Man Tab'!$A:$Q,COLUMN()+2,0))</f>
        <v>0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30844.63971000001</v>
      </c>
      <c r="H6" s="314">
        <f t="shared" si="1"/>
        <v>37246.376030000014</v>
      </c>
      <c r="I6" s="314">
        <f t="shared" si="1"/>
        <v>42554.243890000012</v>
      </c>
      <c r="J6" s="314">
        <f t="shared" si="1"/>
        <v>42554.243890000012</v>
      </c>
      <c r="K6" s="314">
        <f t="shared" si="1"/>
        <v>42554.243890000012</v>
      </c>
      <c r="L6" s="314">
        <f t="shared" si="1"/>
        <v>42554.243890000012</v>
      </c>
      <c r="M6" s="314">
        <f t="shared" si="1"/>
        <v>42554.243890000012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>
        <v>278.226</v>
      </c>
      <c r="H7" s="313">
        <v>292.27800000000002</v>
      </c>
      <c r="I7" s="313">
        <v>326.541</v>
      </c>
      <c r="J7" s="313"/>
      <c r="K7" s="313"/>
      <c r="L7" s="313"/>
      <c r="M7" s="313"/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8346.7800000000007</v>
      </c>
      <c r="H8" s="314">
        <f t="shared" si="2"/>
        <v>8768.34</v>
      </c>
      <c r="I8" s="314">
        <f t="shared" si="2"/>
        <v>9796.23</v>
      </c>
      <c r="J8" s="314">
        <f t="shared" si="2"/>
        <v>0</v>
      </c>
      <c r="K8" s="314">
        <f t="shared" si="2"/>
        <v>0</v>
      </c>
      <c r="L8" s="314">
        <f t="shared" si="2"/>
        <v>0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8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0.32964921155849364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0.32964921155849364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9400.2891524788192</v>
      </c>
      <c r="C7" s="56">
        <v>783.35742937323505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985.626730000002</v>
      </c>
      <c r="J7" s="56">
        <v>1278.7806599999999</v>
      </c>
      <c r="K7" s="56">
        <v>781.57503999999994</v>
      </c>
      <c r="L7" s="56">
        <v>0</v>
      </c>
      <c r="M7" s="56">
        <v>0</v>
      </c>
      <c r="N7" s="56">
        <v>0</v>
      </c>
      <c r="O7" s="56">
        <v>0</v>
      </c>
      <c r="P7" s="57">
        <v>6716.3819000000003</v>
      </c>
      <c r="Q7" s="174">
        <v>1.071730101764</v>
      </c>
    </row>
    <row r="8" spans="1:17" ht="14.4" customHeight="1" x14ac:dyDescent="0.3">
      <c r="A8" s="19" t="s">
        <v>23</v>
      </c>
      <c r="B8" s="55">
        <v>4662.6962705982696</v>
      </c>
      <c r="C8" s="56">
        <v>388.55802254985599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561.65599999999995</v>
      </c>
      <c r="L8" s="56">
        <v>0</v>
      </c>
      <c r="M8" s="56">
        <v>0</v>
      </c>
      <c r="N8" s="56">
        <v>0</v>
      </c>
      <c r="O8" s="56">
        <v>0</v>
      </c>
      <c r="P8" s="57">
        <v>2490.9279999999999</v>
      </c>
      <c r="Q8" s="174">
        <v>0.80133720558999999</v>
      </c>
    </row>
    <row r="9" spans="1:17" ht="14.4" customHeight="1" x14ac:dyDescent="0.3">
      <c r="A9" s="19" t="s">
        <v>24</v>
      </c>
      <c r="B9" s="55">
        <v>3910.0003529927899</v>
      </c>
      <c r="C9" s="56">
        <v>325.83336274939899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396.91764000000097</v>
      </c>
      <c r="J9" s="56">
        <v>271.13411000000002</v>
      </c>
      <c r="K9" s="56">
        <v>264.31357000000003</v>
      </c>
      <c r="L9" s="56">
        <v>0</v>
      </c>
      <c r="M9" s="56">
        <v>0</v>
      </c>
      <c r="N9" s="56">
        <v>0</v>
      </c>
      <c r="O9" s="56">
        <v>0</v>
      </c>
      <c r="P9" s="57">
        <v>2488.62896</v>
      </c>
      <c r="Q9" s="174">
        <v>0.95471690613600002</v>
      </c>
    </row>
    <row r="10" spans="1:17" ht="14.4" customHeight="1" x14ac:dyDescent="0.3">
      <c r="A10" s="19" t="s">
        <v>25</v>
      </c>
      <c r="B10" s="55">
        <v>65.408991560133998</v>
      </c>
      <c r="C10" s="56">
        <v>5.4507492966770004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8.36754</v>
      </c>
      <c r="J10" s="56">
        <v>6.8672000000000004</v>
      </c>
      <c r="K10" s="56">
        <v>5.7547600000000001</v>
      </c>
      <c r="L10" s="56">
        <v>0</v>
      </c>
      <c r="M10" s="56">
        <v>0</v>
      </c>
      <c r="N10" s="56">
        <v>0</v>
      </c>
      <c r="O10" s="56">
        <v>0</v>
      </c>
      <c r="P10" s="57">
        <v>45.970579999999998</v>
      </c>
      <c r="Q10" s="174">
        <v>1.05422615997</v>
      </c>
    </row>
    <row r="11" spans="1:17" ht="14.4" customHeight="1" x14ac:dyDescent="0.3">
      <c r="A11" s="19" t="s">
        <v>26</v>
      </c>
      <c r="B11" s="55">
        <v>378.481903829185</v>
      </c>
      <c r="C11" s="56">
        <v>31.540158652432002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29.049479999999999</v>
      </c>
      <c r="J11" s="56">
        <v>21.463550000000001</v>
      </c>
      <c r="K11" s="56">
        <v>29.578859999999999</v>
      </c>
      <c r="L11" s="56">
        <v>0</v>
      </c>
      <c r="M11" s="56">
        <v>0</v>
      </c>
      <c r="N11" s="56">
        <v>0</v>
      </c>
      <c r="O11" s="56">
        <v>0</v>
      </c>
      <c r="P11" s="57">
        <v>259.09303999999997</v>
      </c>
      <c r="Q11" s="174">
        <v>1.0268378912380001</v>
      </c>
    </row>
    <row r="12" spans="1:17" ht="14.4" customHeight="1" x14ac:dyDescent="0.3">
      <c r="A12" s="19" t="s">
        <v>27</v>
      </c>
      <c r="B12" s="55">
        <v>111.10826860548801</v>
      </c>
      <c r="C12" s="56">
        <v>9.2590223837900005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22.8703</v>
      </c>
      <c r="J12" s="56">
        <v>21.7621</v>
      </c>
      <c r="K12" s="56">
        <v>54.292900000000003</v>
      </c>
      <c r="L12" s="56">
        <v>0</v>
      </c>
      <c r="M12" s="56">
        <v>0</v>
      </c>
      <c r="N12" s="56">
        <v>0</v>
      </c>
      <c r="O12" s="56">
        <v>0</v>
      </c>
      <c r="P12" s="57">
        <v>209.80641</v>
      </c>
      <c r="Q12" s="174">
        <v>2.8324589965250002</v>
      </c>
    </row>
    <row r="13" spans="1:17" ht="14.4" customHeight="1" x14ac:dyDescent="0.3">
      <c r="A13" s="19" t="s">
        <v>28</v>
      </c>
      <c r="B13" s="55">
        <v>142.587383207926</v>
      </c>
      <c r="C13" s="56">
        <v>11.882281933992999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15.95227</v>
      </c>
      <c r="J13" s="56">
        <v>14.80523</v>
      </c>
      <c r="K13" s="56">
        <v>13.777089999999999</v>
      </c>
      <c r="L13" s="56">
        <v>0</v>
      </c>
      <c r="M13" s="56">
        <v>0</v>
      </c>
      <c r="N13" s="56">
        <v>0</v>
      </c>
      <c r="O13" s="56">
        <v>0</v>
      </c>
      <c r="P13" s="57">
        <v>109.60269</v>
      </c>
      <c r="Q13" s="174">
        <v>1.153005485487</v>
      </c>
    </row>
    <row r="14" spans="1:17" ht="14.4" customHeight="1" x14ac:dyDescent="0.3">
      <c r="A14" s="19" t="s">
        <v>29</v>
      </c>
      <c r="B14" s="55">
        <v>304.68564280130101</v>
      </c>
      <c r="C14" s="56">
        <v>25.390470233441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16.414999999999999</v>
      </c>
      <c r="J14" s="56">
        <v>15.292</v>
      </c>
      <c r="K14" s="56">
        <v>15.815</v>
      </c>
      <c r="L14" s="56">
        <v>0</v>
      </c>
      <c r="M14" s="56">
        <v>0</v>
      </c>
      <c r="N14" s="56">
        <v>0</v>
      </c>
      <c r="O14" s="56">
        <v>0</v>
      </c>
      <c r="P14" s="57">
        <v>192.73099999999999</v>
      </c>
      <c r="Q14" s="174">
        <v>0.94883532201200005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578.10704015763395</v>
      </c>
      <c r="C17" s="56">
        <v>48.175586679802002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35.579569999999997</v>
      </c>
      <c r="J17" s="56">
        <v>52.547490000000003</v>
      </c>
      <c r="K17" s="56">
        <v>10.319190000000001</v>
      </c>
      <c r="L17" s="56">
        <v>0</v>
      </c>
      <c r="M17" s="56">
        <v>0</v>
      </c>
      <c r="N17" s="56">
        <v>0</v>
      </c>
      <c r="O17" s="56">
        <v>0</v>
      </c>
      <c r="P17" s="57">
        <v>290.92250999999999</v>
      </c>
      <c r="Q17" s="174">
        <v>0.75484942179699999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22.039000000000001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104.512</v>
      </c>
      <c r="Q18" s="174" t="s">
        <v>281</v>
      </c>
    </row>
    <row r="19" spans="1:17" ht="14.4" customHeight="1" x14ac:dyDescent="0.3">
      <c r="A19" s="19" t="s">
        <v>34</v>
      </c>
      <c r="B19" s="55">
        <v>968.81937283496302</v>
      </c>
      <c r="C19" s="56">
        <v>80.734947736245999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61.180689999999998</v>
      </c>
      <c r="J19" s="56">
        <v>158.8725</v>
      </c>
      <c r="K19" s="56">
        <v>51.460940000000001</v>
      </c>
      <c r="L19" s="56">
        <v>0</v>
      </c>
      <c r="M19" s="56">
        <v>0</v>
      </c>
      <c r="N19" s="56">
        <v>0</v>
      </c>
      <c r="O19" s="56">
        <v>0</v>
      </c>
      <c r="P19" s="57">
        <v>667.08708999999999</v>
      </c>
      <c r="Q19" s="174">
        <v>1.03283508057</v>
      </c>
    </row>
    <row r="20" spans="1:17" ht="14.4" customHeight="1" x14ac:dyDescent="0.3">
      <c r="A20" s="19" t="s">
        <v>35</v>
      </c>
      <c r="B20" s="55">
        <v>38949.383767820298</v>
      </c>
      <c r="C20" s="56">
        <v>3245.78198065169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3081.6882300000102</v>
      </c>
      <c r="J20" s="56">
        <v>4412.7801300000001</v>
      </c>
      <c r="K20" s="56">
        <v>3371.8929499999999</v>
      </c>
      <c r="L20" s="56">
        <v>0</v>
      </c>
      <c r="M20" s="56">
        <v>0</v>
      </c>
      <c r="N20" s="56">
        <v>0</v>
      </c>
      <c r="O20" s="56">
        <v>0</v>
      </c>
      <c r="P20" s="57">
        <v>27557.165209999999</v>
      </c>
      <c r="Q20" s="174">
        <v>1.0612683389649999</v>
      </c>
    </row>
    <row r="21" spans="1:17" ht="14.4" customHeight="1" x14ac:dyDescent="0.3">
      <c r="A21" s="20" t="s">
        <v>36</v>
      </c>
      <c r="B21" s="55">
        <v>1830.00422594517</v>
      </c>
      <c r="C21" s="56">
        <v>152.50035216209699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147.434</v>
      </c>
      <c r="J21" s="56">
        <v>147.43</v>
      </c>
      <c r="K21" s="56">
        <v>147.43</v>
      </c>
      <c r="L21" s="56">
        <v>0</v>
      </c>
      <c r="M21" s="56">
        <v>0</v>
      </c>
      <c r="N21" s="56">
        <v>0</v>
      </c>
      <c r="O21" s="56">
        <v>0</v>
      </c>
      <c r="P21" s="57">
        <v>1234.2370000000001</v>
      </c>
      <c r="Q21" s="174">
        <v>1.011667335928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48.789920000000002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53.35792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281</v>
      </c>
    </row>
    <row r="24" spans="1:17" ht="14.4" customHeight="1" x14ac:dyDescent="0.3">
      <c r="A24" s="20" t="s">
        <v>39</v>
      </c>
      <c r="B24" s="55">
        <v>-1.45519152283669E-11</v>
      </c>
      <c r="C24" s="56">
        <v>-1.8189894035458601E-12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9.4009299999980005</v>
      </c>
      <c r="J24" s="56">
        <v>1.3500000000000001E-3</v>
      </c>
      <c r="K24" s="56">
        <v>1.559999998E-3</v>
      </c>
      <c r="L24" s="56">
        <v>0</v>
      </c>
      <c r="M24" s="56">
        <v>0</v>
      </c>
      <c r="N24" s="56">
        <v>0</v>
      </c>
      <c r="O24" s="56">
        <v>0</v>
      </c>
      <c r="P24" s="57">
        <v>133.81957999999801</v>
      </c>
      <c r="Q24" s="174"/>
    </row>
    <row r="25" spans="1:17" ht="14.4" customHeight="1" x14ac:dyDescent="0.3">
      <c r="A25" s="21" t="s">
        <v>40</v>
      </c>
      <c r="B25" s="58">
        <v>61301.572372832001</v>
      </c>
      <c r="C25" s="59">
        <v>5108.4643644026701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4881.3113000000103</v>
      </c>
      <c r="J25" s="59">
        <v>6401.73632</v>
      </c>
      <c r="K25" s="59">
        <v>5307.8678600000003</v>
      </c>
      <c r="L25" s="59">
        <v>0</v>
      </c>
      <c r="M25" s="59">
        <v>0</v>
      </c>
      <c r="N25" s="59">
        <v>0</v>
      </c>
      <c r="O25" s="59">
        <v>0</v>
      </c>
      <c r="P25" s="60">
        <v>42554.243889999998</v>
      </c>
      <c r="Q25" s="175">
        <v>1.0412680028300001</v>
      </c>
    </row>
    <row r="26" spans="1:17" ht="14.4" customHeight="1" x14ac:dyDescent="0.3">
      <c r="A26" s="19" t="s">
        <v>41</v>
      </c>
      <c r="B26" s="55">
        <v>5710.2391833633901</v>
      </c>
      <c r="C26" s="56">
        <v>475.85326528028298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575.81592999999998</v>
      </c>
      <c r="J26" s="56">
        <v>763.93870000000004</v>
      </c>
      <c r="K26" s="56">
        <v>646.31183999999996</v>
      </c>
      <c r="L26" s="56">
        <v>0</v>
      </c>
      <c r="M26" s="56">
        <v>0</v>
      </c>
      <c r="N26" s="56">
        <v>0</v>
      </c>
      <c r="O26" s="56">
        <v>0</v>
      </c>
      <c r="P26" s="57">
        <v>4821.6154200000001</v>
      </c>
      <c r="Q26" s="174">
        <v>1.266570960997</v>
      </c>
    </row>
    <row r="27" spans="1:17" ht="14.4" customHeight="1" x14ac:dyDescent="0.3">
      <c r="A27" s="22" t="s">
        <v>42</v>
      </c>
      <c r="B27" s="58">
        <v>67011.811556195404</v>
      </c>
      <c r="C27" s="59">
        <v>5584.3176296829497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5457.1272300000101</v>
      </c>
      <c r="J27" s="59">
        <v>7165.6750199999997</v>
      </c>
      <c r="K27" s="59">
        <v>5954.1796999999997</v>
      </c>
      <c r="L27" s="59">
        <v>0</v>
      </c>
      <c r="M27" s="59">
        <v>0</v>
      </c>
      <c r="N27" s="59">
        <v>0</v>
      </c>
      <c r="O27" s="59">
        <v>0</v>
      </c>
      <c r="P27" s="60">
        <v>47375.85931</v>
      </c>
      <c r="Q27" s="175">
        <v>1.0604666149840001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0.48287999999999998</v>
      </c>
      <c r="Q28" s="174">
        <v>9.4827288919999992E-3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61301.572372832001</v>
      </c>
      <c r="G6" s="569">
        <v>40867.714915221302</v>
      </c>
      <c r="H6" s="571">
        <v>5307.8678600000003</v>
      </c>
      <c r="I6" s="568">
        <v>42554.243889999998</v>
      </c>
      <c r="J6" s="569">
        <v>1686.5289747786801</v>
      </c>
      <c r="K6" s="572">
        <v>0.69417866855300003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18975.257966073899</v>
      </c>
      <c r="G7" s="569">
        <v>12650.171977382601</v>
      </c>
      <c r="H7" s="571">
        <v>1726.76478</v>
      </c>
      <c r="I7" s="568">
        <v>12513.150159999999</v>
      </c>
      <c r="J7" s="569">
        <v>-137.02181738259199</v>
      </c>
      <c r="K7" s="572">
        <v>0.65944558869000003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18670.572323272601</v>
      </c>
      <c r="G8" s="569">
        <v>12447.0482155151</v>
      </c>
      <c r="H8" s="571">
        <v>1710.9497799999999</v>
      </c>
      <c r="I8" s="568">
        <v>12320.419159999999</v>
      </c>
      <c r="J8" s="569">
        <v>-126.629055515061</v>
      </c>
      <c r="K8" s="572">
        <v>0.65988438633099999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1.56E-3</v>
      </c>
      <c r="I9" s="573">
        <v>7.5799999999999999E-3</v>
      </c>
      <c r="J9" s="574">
        <v>7.5799999999999999E-3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1.56E-3</v>
      </c>
      <c r="I10" s="568">
        <v>7.5799999999999999E-3</v>
      </c>
      <c r="J10" s="569">
        <v>7.5799999999999999E-3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9400.2891524788192</v>
      </c>
      <c r="G11" s="574">
        <v>6266.8594349858804</v>
      </c>
      <c r="H11" s="576">
        <v>781.57503999999994</v>
      </c>
      <c r="I11" s="573">
        <v>6716.3819000000003</v>
      </c>
      <c r="J11" s="574">
        <v>449.52246501412299</v>
      </c>
      <c r="K11" s="581">
        <v>0.71448673450900002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3999.8941597153398</v>
      </c>
      <c r="G12" s="569">
        <v>2666.5961064768899</v>
      </c>
      <c r="H12" s="571">
        <v>335.46127999999999</v>
      </c>
      <c r="I12" s="568">
        <v>2488.66462</v>
      </c>
      <c r="J12" s="569">
        <v>-177.93148647689401</v>
      </c>
      <c r="K12" s="572">
        <v>0.62218261799600005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1613.00013183803</v>
      </c>
      <c r="G13" s="569">
        <v>1075.3334212253501</v>
      </c>
      <c r="H13" s="571">
        <v>150.61159000000001</v>
      </c>
      <c r="I13" s="568">
        <v>1041.7538300000001</v>
      </c>
      <c r="J13" s="569">
        <v>-33.579591225351002</v>
      </c>
      <c r="K13" s="572">
        <v>0.64584857089400005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343.99993623060999</v>
      </c>
      <c r="G14" s="569">
        <v>229.333290820407</v>
      </c>
      <c r="H14" s="571">
        <v>11.530620000000001</v>
      </c>
      <c r="I14" s="568">
        <v>128.05731</v>
      </c>
      <c r="J14" s="569">
        <v>-101.275980820407</v>
      </c>
      <c r="K14" s="572">
        <v>0.37225969110099999</v>
      </c>
    </row>
    <row r="15" spans="1:11" ht="14.4" customHeight="1" thickBot="1" x14ac:dyDescent="0.35">
      <c r="A15" s="590" t="s">
        <v>292</v>
      </c>
      <c r="B15" s="568">
        <v>0</v>
      </c>
      <c r="C15" s="568">
        <v>0</v>
      </c>
      <c r="D15" s="569">
        <v>0</v>
      </c>
      <c r="E15" s="570">
        <v>1</v>
      </c>
      <c r="F15" s="568">
        <v>0</v>
      </c>
      <c r="G15" s="569">
        <v>0</v>
      </c>
      <c r="H15" s="571">
        <v>0</v>
      </c>
      <c r="I15" s="568">
        <v>8.8119999999999994</v>
      </c>
      <c r="J15" s="569">
        <v>8.8119999999999994</v>
      </c>
      <c r="K15" s="579" t="s">
        <v>293</v>
      </c>
    </row>
    <row r="16" spans="1:11" ht="14.4" customHeight="1" thickBot="1" x14ac:dyDescent="0.35">
      <c r="A16" s="590" t="s">
        <v>294</v>
      </c>
      <c r="B16" s="568">
        <v>460.084812392353</v>
      </c>
      <c r="C16" s="568">
        <v>1072.3163</v>
      </c>
      <c r="D16" s="569">
        <v>612.23148760764695</v>
      </c>
      <c r="E16" s="570">
        <v>2.3306926703880002</v>
      </c>
      <c r="F16" s="568">
        <v>744.000067167937</v>
      </c>
      <c r="G16" s="569">
        <v>496.00004477862501</v>
      </c>
      <c r="H16" s="571">
        <v>167.70820000000001</v>
      </c>
      <c r="I16" s="568">
        <v>1500.3767</v>
      </c>
      <c r="J16" s="569">
        <v>1004.37665522138</v>
      </c>
      <c r="K16" s="572">
        <v>2.0166351674010001</v>
      </c>
    </row>
    <row r="17" spans="1:11" ht="14.4" customHeight="1" thickBot="1" x14ac:dyDescent="0.35">
      <c r="A17" s="590" t="s">
        <v>295</v>
      </c>
      <c r="B17" s="568">
        <v>64.999997952656997</v>
      </c>
      <c r="C17" s="568">
        <v>383.87331999999998</v>
      </c>
      <c r="D17" s="569">
        <v>318.87332204734201</v>
      </c>
      <c r="E17" s="570">
        <v>5.9057435706310004</v>
      </c>
      <c r="F17" s="568">
        <v>350.00003159782</v>
      </c>
      <c r="G17" s="569">
        <v>233.33335439854599</v>
      </c>
      <c r="H17" s="571">
        <v>0</v>
      </c>
      <c r="I17" s="568">
        <v>21.263470000000002</v>
      </c>
      <c r="J17" s="569">
        <v>-212.06988439854601</v>
      </c>
      <c r="K17" s="572">
        <v>6.0752765942999998E-2</v>
      </c>
    </row>
    <row r="18" spans="1:11" ht="14.4" customHeight="1" thickBot="1" x14ac:dyDescent="0.35">
      <c r="A18" s="590" t="s">
        <v>296</v>
      </c>
      <c r="B18" s="568">
        <v>1242.1399438272001</v>
      </c>
      <c r="C18" s="568">
        <v>1147.7063900000001</v>
      </c>
      <c r="D18" s="569">
        <v>-94.433553827200996</v>
      </c>
      <c r="E18" s="570">
        <v>0.92397510900699997</v>
      </c>
      <c r="F18" s="568">
        <v>1293.2325199664399</v>
      </c>
      <c r="G18" s="569">
        <v>862.15501331096198</v>
      </c>
      <c r="H18" s="571">
        <v>106.17653</v>
      </c>
      <c r="I18" s="568">
        <v>785.52813000000003</v>
      </c>
      <c r="J18" s="569">
        <v>-76.626883310962</v>
      </c>
      <c r="K18" s="572">
        <v>0.60741445785799997</v>
      </c>
    </row>
    <row r="19" spans="1:11" ht="14.4" customHeight="1" thickBot="1" x14ac:dyDescent="0.35">
      <c r="A19" s="590" t="s">
        <v>297</v>
      </c>
      <c r="B19" s="568">
        <v>936.61017227702405</v>
      </c>
      <c r="C19" s="568">
        <v>505.80714999999998</v>
      </c>
      <c r="D19" s="569">
        <v>-430.80302227702401</v>
      </c>
      <c r="E19" s="570">
        <v>0.54004020559599997</v>
      </c>
      <c r="F19" s="568">
        <v>909.16229269155497</v>
      </c>
      <c r="G19" s="569">
        <v>606.10819512770297</v>
      </c>
      <c r="H19" s="571">
        <v>0.90915000000000001</v>
      </c>
      <c r="I19" s="568">
        <v>653.30615999999998</v>
      </c>
      <c r="J19" s="569">
        <v>47.197964872297</v>
      </c>
      <c r="K19" s="572">
        <v>0.71858035166099998</v>
      </c>
    </row>
    <row r="20" spans="1:11" ht="14.4" customHeight="1" thickBot="1" x14ac:dyDescent="0.35">
      <c r="A20" s="590" t="s">
        <v>298</v>
      </c>
      <c r="B20" s="568">
        <v>150.550183377812</v>
      </c>
      <c r="C20" s="568">
        <v>149.5564</v>
      </c>
      <c r="D20" s="569">
        <v>-0.99378337781100001</v>
      </c>
      <c r="E20" s="570">
        <v>0.99339898925699999</v>
      </c>
      <c r="F20" s="568">
        <v>147.00001327108501</v>
      </c>
      <c r="G20" s="569">
        <v>98.000008847388997</v>
      </c>
      <c r="H20" s="571">
        <v>9.1776700000000009</v>
      </c>
      <c r="I20" s="568">
        <v>88.619680000000002</v>
      </c>
      <c r="J20" s="569">
        <v>-9.3803288473890003</v>
      </c>
      <c r="K20" s="572">
        <v>0.60285491156000004</v>
      </c>
    </row>
    <row r="21" spans="1:11" ht="14.4" customHeight="1" thickBot="1" x14ac:dyDescent="0.35">
      <c r="A21" s="589" t="s">
        <v>299</v>
      </c>
      <c r="B21" s="573">
        <v>3631.6084091063499</v>
      </c>
      <c r="C21" s="573">
        <v>4393.1890000000003</v>
      </c>
      <c r="D21" s="574">
        <v>761.58059089365395</v>
      </c>
      <c r="E21" s="580">
        <v>1.2097088961969999</v>
      </c>
      <c r="F21" s="573">
        <v>4662.6962705982696</v>
      </c>
      <c r="G21" s="574">
        <v>3108.4641803988502</v>
      </c>
      <c r="H21" s="576">
        <v>561.65599999999995</v>
      </c>
      <c r="I21" s="573">
        <v>2490.9279999999999</v>
      </c>
      <c r="J21" s="574">
        <v>-617.53618039884702</v>
      </c>
      <c r="K21" s="581">
        <v>0.53422480372699999</v>
      </c>
    </row>
    <row r="22" spans="1:11" ht="14.4" customHeight="1" thickBot="1" x14ac:dyDescent="0.35">
      <c r="A22" s="590" t="s">
        <v>300</v>
      </c>
      <c r="B22" s="568">
        <v>3224.6084219258601</v>
      </c>
      <c r="C22" s="568">
        <v>3866.2629999999999</v>
      </c>
      <c r="D22" s="569">
        <v>641.65457807414305</v>
      </c>
      <c r="E22" s="570">
        <v>1.198986820759</v>
      </c>
      <c r="F22" s="568">
        <v>4101.84861955208</v>
      </c>
      <c r="G22" s="569">
        <v>2734.56574636805</v>
      </c>
      <c r="H22" s="571">
        <v>502.24400000000003</v>
      </c>
      <c r="I22" s="568">
        <v>2192.212</v>
      </c>
      <c r="J22" s="569">
        <v>-542.35374636805295</v>
      </c>
      <c r="K22" s="572">
        <v>0.53444488164399995</v>
      </c>
    </row>
    <row r="23" spans="1:11" ht="14.4" customHeight="1" thickBot="1" x14ac:dyDescent="0.35">
      <c r="A23" s="590" t="s">
        <v>301</v>
      </c>
      <c r="B23" s="568">
        <v>406.99998718048801</v>
      </c>
      <c r="C23" s="568">
        <v>526.92600000000004</v>
      </c>
      <c r="D23" s="569">
        <v>119.926012819512</v>
      </c>
      <c r="E23" s="570">
        <v>1.294658517437</v>
      </c>
      <c r="F23" s="568">
        <v>560.84765104618896</v>
      </c>
      <c r="G23" s="569">
        <v>373.898434030793</v>
      </c>
      <c r="H23" s="571">
        <v>59.411999999999999</v>
      </c>
      <c r="I23" s="568">
        <v>298.71600000000001</v>
      </c>
      <c r="J23" s="569">
        <v>-75.182434030791995</v>
      </c>
      <c r="K23" s="572">
        <v>0.53261522882800005</v>
      </c>
    </row>
    <row r="24" spans="1:11" ht="14.4" customHeight="1" thickBot="1" x14ac:dyDescent="0.35">
      <c r="A24" s="589" t="s">
        <v>302</v>
      </c>
      <c r="B24" s="573">
        <v>3909.3694227553401</v>
      </c>
      <c r="C24" s="573">
        <v>3984.1931199999999</v>
      </c>
      <c r="D24" s="574">
        <v>74.823697244659996</v>
      </c>
      <c r="E24" s="580">
        <v>1.019139582155</v>
      </c>
      <c r="F24" s="573">
        <v>3910.0003529927899</v>
      </c>
      <c r="G24" s="574">
        <v>2606.6669019951901</v>
      </c>
      <c r="H24" s="576">
        <v>264.31357000000003</v>
      </c>
      <c r="I24" s="573">
        <v>2488.62896</v>
      </c>
      <c r="J24" s="574">
        <v>-118.037941995189</v>
      </c>
      <c r="K24" s="581">
        <v>0.63647793742400005</v>
      </c>
    </row>
    <row r="25" spans="1:11" ht="14.4" customHeight="1" thickBot="1" x14ac:dyDescent="0.35">
      <c r="A25" s="590" t="s">
        <v>303</v>
      </c>
      <c r="B25" s="568">
        <v>629.99998658203197</v>
      </c>
      <c r="C25" s="568">
        <v>551.10703999999998</v>
      </c>
      <c r="D25" s="569">
        <v>-78.892946582031996</v>
      </c>
      <c r="E25" s="570">
        <v>0.874773097996</v>
      </c>
      <c r="F25" s="568">
        <v>600.00005416769102</v>
      </c>
      <c r="G25" s="569">
        <v>400.00003611179397</v>
      </c>
      <c r="H25" s="571">
        <v>25.26802</v>
      </c>
      <c r="I25" s="568">
        <v>277.95904000000002</v>
      </c>
      <c r="J25" s="569">
        <v>-122.040996111794</v>
      </c>
      <c r="K25" s="572">
        <v>0.46326502484299997</v>
      </c>
    </row>
    <row r="26" spans="1:11" ht="14.4" customHeight="1" thickBot="1" x14ac:dyDescent="0.35">
      <c r="A26" s="590" t="s">
        <v>304</v>
      </c>
      <c r="B26" s="568">
        <v>0.36951998836099997</v>
      </c>
      <c r="C26" s="568">
        <v>1.1046899999999999</v>
      </c>
      <c r="D26" s="569">
        <v>0.735170011638</v>
      </c>
      <c r="E26" s="570">
        <v>2.9895270480480001</v>
      </c>
      <c r="F26" s="568">
        <v>1.0000000902790001</v>
      </c>
      <c r="G26" s="569">
        <v>0.66666672685200001</v>
      </c>
      <c r="H26" s="571">
        <v>0</v>
      </c>
      <c r="I26" s="568">
        <v>0</v>
      </c>
      <c r="J26" s="569">
        <v>-0.66666672685200001</v>
      </c>
      <c r="K26" s="572">
        <v>0</v>
      </c>
    </row>
    <row r="27" spans="1:11" ht="14.4" customHeight="1" thickBot="1" x14ac:dyDescent="0.35">
      <c r="A27" s="590" t="s">
        <v>305</v>
      </c>
      <c r="B27" s="568">
        <v>382.999987936428</v>
      </c>
      <c r="C27" s="568">
        <v>372.94108</v>
      </c>
      <c r="D27" s="569">
        <v>-10.058907936428</v>
      </c>
      <c r="E27" s="570">
        <v>0.97373653197499999</v>
      </c>
      <c r="F27" s="568">
        <v>380.00003430620399</v>
      </c>
      <c r="G27" s="569">
        <v>253.33335620413601</v>
      </c>
      <c r="H27" s="571">
        <v>19.90446</v>
      </c>
      <c r="I27" s="568">
        <v>275.96377999999999</v>
      </c>
      <c r="J27" s="569">
        <v>22.630423795864001</v>
      </c>
      <c r="K27" s="572">
        <v>0.72622040812099997</v>
      </c>
    </row>
    <row r="28" spans="1:11" ht="14.4" customHeight="1" thickBot="1" x14ac:dyDescent="0.35">
      <c r="A28" s="590" t="s">
        <v>306</v>
      </c>
      <c r="B28" s="568">
        <v>2381.9999434933502</v>
      </c>
      <c r="C28" s="568">
        <v>2281.1239399999999</v>
      </c>
      <c r="D28" s="569">
        <v>-100.876003493346</v>
      </c>
      <c r="E28" s="570">
        <v>0.95765071121400003</v>
      </c>
      <c r="F28" s="568">
        <v>2253.0002033996798</v>
      </c>
      <c r="G28" s="569">
        <v>1502.0001355997899</v>
      </c>
      <c r="H28" s="571">
        <v>166.25185999999999</v>
      </c>
      <c r="I28" s="568">
        <v>1469.0759700000001</v>
      </c>
      <c r="J28" s="569">
        <v>-32.924165599784999</v>
      </c>
      <c r="K28" s="572">
        <v>0.65205319013399998</v>
      </c>
    </row>
    <row r="29" spans="1:11" ht="14.4" customHeight="1" thickBot="1" x14ac:dyDescent="0.35">
      <c r="A29" s="590" t="s">
        <v>307</v>
      </c>
      <c r="B29" s="568">
        <v>87.999997228213005</v>
      </c>
      <c r="C29" s="568">
        <v>111.18277999999999</v>
      </c>
      <c r="D29" s="569">
        <v>23.182782771786002</v>
      </c>
      <c r="E29" s="570">
        <v>1.2634407216129999</v>
      </c>
      <c r="F29" s="568">
        <v>90.000008125153002</v>
      </c>
      <c r="G29" s="569">
        <v>60.000005416769</v>
      </c>
      <c r="H29" s="571">
        <v>8.2885000000000009</v>
      </c>
      <c r="I29" s="568">
        <v>87.811819999999997</v>
      </c>
      <c r="J29" s="569">
        <v>27.811814583229999</v>
      </c>
      <c r="K29" s="572">
        <v>0.97568680080400005</v>
      </c>
    </row>
    <row r="30" spans="1:11" ht="14.4" customHeight="1" thickBot="1" x14ac:dyDescent="0.35">
      <c r="A30" s="590" t="s">
        <v>308</v>
      </c>
      <c r="B30" s="568">
        <v>19.999999370047998</v>
      </c>
      <c r="C30" s="568">
        <v>26.712510000000002</v>
      </c>
      <c r="D30" s="569">
        <v>6.7125106299509998</v>
      </c>
      <c r="E30" s="570">
        <v>1.3356255420680001</v>
      </c>
      <c r="F30" s="568">
        <v>20.000001805589001</v>
      </c>
      <c r="G30" s="569">
        <v>13.333334537059001</v>
      </c>
      <c r="H30" s="571">
        <v>4.1016000000000004</v>
      </c>
      <c r="I30" s="568">
        <v>11.11872</v>
      </c>
      <c r="J30" s="569">
        <v>-2.214614537059</v>
      </c>
      <c r="K30" s="572">
        <v>0.55593594981000005</v>
      </c>
    </row>
    <row r="31" spans="1:11" ht="14.4" customHeight="1" thickBot="1" x14ac:dyDescent="0.35">
      <c r="A31" s="590" t="s">
        <v>309</v>
      </c>
      <c r="B31" s="568">
        <v>23.999999244057999</v>
      </c>
      <c r="C31" s="568">
        <v>26.344360000000002</v>
      </c>
      <c r="D31" s="569">
        <v>2.344360755941</v>
      </c>
      <c r="E31" s="570">
        <v>1.09768170124</v>
      </c>
      <c r="F31" s="568">
        <v>25.000002256986999</v>
      </c>
      <c r="G31" s="569">
        <v>16.666668171324002</v>
      </c>
      <c r="H31" s="571">
        <v>3.0241199999999999</v>
      </c>
      <c r="I31" s="568">
        <v>19.554069999999999</v>
      </c>
      <c r="J31" s="569">
        <v>2.8874018286749998</v>
      </c>
      <c r="K31" s="572">
        <v>0.78216272938599996</v>
      </c>
    </row>
    <row r="32" spans="1:11" ht="14.4" customHeight="1" thickBot="1" x14ac:dyDescent="0.35">
      <c r="A32" s="590" t="s">
        <v>310</v>
      </c>
      <c r="B32" s="568">
        <v>179.99999433043601</v>
      </c>
      <c r="C32" s="568">
        <v>203.56461999999999</v>
      </c>
      <c r="D32" s="569">
        <v>23.564625669563</v>
      </c>
      <c r="E32" s="570">
        <v>1.1309145911759999</v>
      </c>
      <c r="F32" s="568">
        <v>180.000016250307</v>
      </c>
      <c r="G32" s="569">
        <v>120.000010833538</v>
      </c>
      <c r="H32" s="571">
        <v>15.884</v>
      </c>
      <c r="I32" s="568">
        <v>128.88726</v>
      </c>
      <c r="J32" s="569">
        <v>8.8872491664610003</v>
      </c>
      <c r="K32" s="572">
        <v>0.71604026868899995</v>
      </c>
    </row>
    <row r="33" spans="1:11" ht="14.4" customHeight="1" thickBot="1" x14ac:dyDescent="0.35">
      <c r="A33" s="590" t="s">
        <v>311</v>
      </c>
      <c r="B33" s="568">
        <v>198.99999467690901</v>
      </c>
      <c r="C33" s="568">
        <v>229.80734000000001</v>
      </c>
      <c r="D33" s="569">
        <v>30.807345323090001</v>
      </c>
      <c r="E33" s="570">
        <v>1.1548107846589999</v>
      </c>
      <c r="F33" s="568">
        <v>200.00001805589699</v>
      </c>
      <c r="G33" s="569">
        <v>133.33334537059801</v>
      </c>
      <c r="H33" s="571">
        <v>12.08609</v>
      </c>
      <c r="I33" s="568">
        <v>98.432329999999993</v>
      </c>
      <c r="J33" s="569">
        <v>-34.901015370597001</v>
      </c>
      <c r="K33" s="572">
        <v>0.492161605567</v>
      </c>
    </row>
    <row r="34" spans="1:11" ht="14.4" customHeight="1" thickBot="1" x14ac:dyDescent="0.35">
      <c r="A34" s="590" t="s">
        <v>312</v>
      </c>
      <c r="B34" s="568">
        <v>0</v>
      </c>
      <c r="C34" s="568">
        <v>177.44334000000001</v>
      </c>
      <c r="D34" s="569">
        <v>177.44334000000001</v>
      </c>
      <c r="E34" s="578" t="s">
        <v>293</v>
      </c>
      <c r="F34" s="568">
        <v>157.00001417387901</v>
      </c>
      <c r="G34" s="569">
        <v>104.666676115919</v>
      </c>
      <c r="H34" s="571">
        <v>9.2218199999999992</v>
      </c>
      <c r="I34" s="568">
        <v>117.25624000000001</v>
      </c>
      <c r="J34" s="569">
        <v>12.58956388408</v>
      </c>
      <c r="K34" s="572">
        <v>0.74685496442099997</v>
      </c>
    </row>
    <row r="35" spans="1:11" ht="14.4" customHeight="1" thickBot="1" x14ac:dyDescent="0.35">
      <c r="A35" s="590" t="s">
        <v>313</v>
      </c>
      <c r="B35" s="568">
        <v>2.9999999055069999</v>
      </c>
      <c r="C35" s="568">
        <v>2.8614199999999999</v>
      </c>
      <c r="D35" s="569">
        <v>-0.138579905507</v>
      </c>
      <c r="E35" s="570">
        <v>0.95380669670899998</v>
      </c>
      <c r="F35" s="568">
        <v>4.0000003611170003</v>
      </c>
      <c r="G35" s="569">
        <v>2.6666669074109999</v>
      </c>
      <c r="H35" s="571">
        <v>0.28310000000000002</v>
      </c>
      <c r="I35" s="568">
        <v>2.5697299999999998</v>
      </c>
      <c r="J35" s="569">
        <v>-9.6936907411000001E-2</v>
      </c>
      <c r="K35" s="572">
        <v>0.64243244200100003</v>
      </c>
    </row>
    <row r="36" spans="1:11" ht="14.4" customHeight="1" thickBot="1" x14ac:dyDescent="0.35">
      <c r="A36" s="589" t="s">
        <v>314</v>
      </c>
      <c r="B36" s="573">
        <v>58</v>
      </c>
      <c r="C36" s="573">
        <v>66.878950000000003</v>
      </c>
      <c r="D36" s="574">
        <v>8.8789499999999997</v>
      </c>
      <c r="E36" s="580">
        <v>1.153085344827</v>
      </c>
      <c r="F36" s="573">
        <v>65.408991560133998</v>
      </c>
      <c r="G36" s="574">
        <v>43.605994373422</v>
      </c>
      <c r="H36" s="576">
        <v>5.7547600000000001</v>
      </c>
      <c r="I36" s="573">
        <v>45.970579999999998</v>
      </c>
      <c r="J36" s="574">
        <v>2.364585626577</v>
      </c>
      <c r="K36" s="581">
        <v>0.70281743998000001</v>
      </c>
    </row>
    <row r="37" spans="1:11" ht="14.4" customHeight="1" thickBot="1" x14ac:dyDescent="0.35">
      <c r="A37" s="590" t="s">
        <v>315</v>
      </c>
      <c r="B37" s="568">
        <v>38</v>
      </c>
      <c r="C37" s="568">
        <v>43.419110000000003</v>
      </c>
      <c r="D37" s="569">
        <v>5.4191099999999999</v>
      </c>
      <c r="E37" s="570">
        <v>1.1426081578939999</v>
      </c>
      <c r="F37" s="568">
        <v>48.967497144989999</v>
      </c>
      <c r="G37" s="569">
        <v>32.644998096659997</v>
      </c>
      <c r="H37" s="571">
        <v>3.7808099999999998</v>
      </c>
      <c r="I37" s="568">
        <v>28.72494</v>
      </c>
      <c r="J37" s="569">
        <v>-3.92005809666</v>
      </c>
      <c r="K37" s="572">
        <v>0.58661237912399999</v>
      </c>
    </row>
    <row r="38" spans="1:11" ht="14.4" customHeight="1" thickBot="1" x14ac:dyDescent="0.35">
      <c r="A38" s="590" t="s">
        <v>316</v>
      </c>
      <c r="B38" s="568">
        <v>20</v>
      </c>
      <c r="C38" s="568">
        <v>23.45984</v>
      </c>
      <c r="D38" s="569">
        <v>3.4598399999999998</v>
      </c>
      <c r="E38" s="570">
        <v>1.172992</v>
      </c>
      <c r="F38" s="568">
        <v>16.441494415143001</v>
      </c>
      <c r="G38" s="569">
        <v>10.960996276762</v>
      </c>
      <c r="H38" s="571">
        <v>1.9739500000000001</v>
      </c>
      <c r="I38" s="568">
        <v>17.245640000000002</v>
      </c>
      <c r="J38" s="569">
        <v>6.284643723237</v>
      </c>
      <c r="K38" s="572">
        <v>1.048909519083</v>
      </c>
    </row>
    <row r="39" spans="1:11" ht="14.4" customHeight="1" thickBot="1" x14ac:dyDescent="0.35">
      <c r="A39" s="589" t="s">
        <v>317</v>
      </c>
      <c r="B39" s="573">
        <v>341.42880225296801</v>
      </c>
      <c r="C39" s="573">
        <v>378.39614999999998</v>
      </c>
      <c r="D39" s="574">
        <v>36.967347747030999</v>
      </c>
      <c r="E39" s="580">
        <v>1.108272493424</v>
      </c>
      <c r="F39" s="573">
        <v>378.481903829185</v>
      </c>
      <c r="G39" s="574">
        <v>252.32126921945601</v>
      </c>
      <c r="H39" s="576">
        <v>29.578859999999999</v>
      </c>
      <c r="I39" s="573">
        <v>259.09303999999997</v>
      </c>
      <c r="J39" s="574">
        <v>6.7717707805430001</v>
      </c>
      <c r="K39" s="581">
        <v>0.684558594159</v>
      </c>
    </row>
    <row r="40" spans="1:11" ht="14.4" customHeight="1" thickBot="1" x14ac:dyDescent="0.35">
      <c r="A40" s="590" t="s">
        <v>318</v>
      </c>
      <c r="B40" s="568">
        <v>0</v>
      </c>
      <c r="C40" s="568">
        <v>36.107030000000002</v>
      </c>
      <c r="D40" s="569">
        <v>36.107030000000002</v>
      </c>
      <c r="E40" s="578" t="s">
        <v>293</v>
      </c>
      <c r="F40" s="568">
        <v>19.697506190725001</v>
      </c>
      <c r="G40" s="569">
        <v>13.131670793815999</v>
      </c>
      <c r="H40" s="571">
        <v>-5.5739999999999998</v>
      </c>
      <c r="I40" s="568">
        <v>-7.1054273576010003E-15</v>
      </c>
      <c r="J40" s="569">
        <v>-13.131670793815999</v>
      </c>
      <c r="K40" s="572">
        <v>-3.60727255968405E-16</v>
      </c>
    </row>
    <row r="41" spans="1:11" ht="14.4" customHeight="1" thickBot="1" x14ac:dyDescent="0.35">
      <c r="A41" s="590" t="s">
        <v>319</v>
      </c>
      <c r="B41" s="568">
        <v>2.9999999055069999</v>
      </c>
      <c r="C41" s="568">
        <v>7.3582700000000001</v>
      </c>
      <c r="D41" s="569">
        <v>4.3582700944920001</v>
      </c>
      <c r="E41" s="570">
        <v>2.4527567439219999</v>
      </c>
      <c r="F41" s="568">
        <v>8.3343548604290003</v>
      </c>
      <c r="G41" s="569">
        <v>5.5562365736189996</v>
      </c>
      <c r="H41" s="571">
        <v>0.35127999999999998</v>
      </c>
      <c r="I41" s="568">
        <v>3.2149000000000001</v>
      </c>
      <c r="J41" s="569">
        <v>-2.3413365736189999</v>
      </c>
      <c r="K41" s="572">
        <v>0.38574071464800003</v>
      </c>
    </row>
    <row r="42" spans="1:11" ht="14.4" customHeight="1" thickBot="1" x14ac:dyDescent="0.35">
      <c r="A42" s="590" t="s">
        <v>320</v>
      </c>
      <c r="B42" s="568">
        <v>225.207701234583</v>
      </c>
      <c r="C42" s="568">
        <v>194.79614000000001</v>
      </c>
      <c r="D42" s="569">
        <v>-30.411561234581999</v>
      </c>
      <c r="E42" s="570">
        <v>0.86496216129400005</v>
      </c>
      <c r="F42" s="568">
        <v>191.80018709975499</v>
      </c>
      <c r="G42" s="569">
        <v>127.866791399837</v>
      </c>
      <c r="H42" s="571">
        <v>19.069680000000002</v>
      </c>
      <c r="I42" s="568">
        <v>146.09073000000001</v>
      </c>
      <c r="J42" s="569">
        <v>18.223938600162999</v>
      </c>
      <c r="K42" s="572">
        <v>0.761681895148</v>
      </c>
    </row>
    <row r="43" spans="1:11" ht="14.4" customHeight="1" thickBot="1" x14ac:dyDescent="0.35">
      <c r="A43" s="590" t="s">
        <v>321</v>
      </c>
      <c r="B43" s="568">
        <v>35.999998866086997</v>
      </c>
      <c r="C43" s="568">
        <v>46.259569999999997</v>
      </c>
      <c r="D43" s="569">
        <v>10.259571133912001</v>
      </c>
      <c r="E43" s="570">
        <v>1.2849880960290001</v>
      </c>
      <c r="F43" s="568">
        <v>55.601336356822998</v>
      </c>
      <c r="G43" s="569">
        <v>37.067557571214998</v>
      </c>
      <c r="H43" s="571">
        <v>2.1426400000000001</v>
      </c>
      <c r="I43" s="568">
        <v>31.047599999999999</v>
      </c>
      <c r="J43" s="569">
        <v>-6.0199575712150004</v>
      </c>
      <c r="K43" s="572">
        <v>0.55839665077</v>
      </c>
    </row>
    <row r="44" spans="1:11" ht="14.4" customHeight="1" thickBot="1" x14ac:dyDescent="0.35">
      <c r="A44" s="590" t="s">
        <v>322</v>
      </c>
      <c r="B44" s="568">
        <v>2.9999999055069999</v>
      </c>
      <c r="C44" s="568">
        <v>6.5576100000000004</v>
      </c>
      <c r="D44" s="569">
        <v>3.5576100944919999</v>
      </c>
      <c r="E44" s="570">
        <v>2.1858700688489998</v>
      </c>
      <c r="F44" s="568">
        <v>7.2183597543599998</v>
      </c>
      <c r="G44" s="569">
        <v>4.8122398362399998</v>
      </c>
      <c r="H44" s="571">
        <v>0.65495000000000003</v>
      </c>
      <c r="I44" s="568">
        <v>11.38036</v>
      </c>
      <c r="J44" s="569">
        <v>6.5681201637589997</v>
      </c>
      <c r="K44" s="572">
        <v>1.5765853167849999</v>
      </c>
    </row>
    <row r="45" spans="1:11" ht="14.4" customHeight="1" thickBot="1" x14ac:dyDescent="0.35">
      <c r="A45" s="590" t="s">
        <v>323</v>
      </c>
      <c r="B45" s="568">
        <v>24.974210888194001</v>
      </c>
      <c r="C45" s="568">
        <v>20.735659999999999</v>
      </c>
      <c r="D45" s="569">
        <v>-4.2385508881940002</v>
      </c>
      <c r="E45" s="570">
        <v>0.830282890331</v>
      </c>
      <c r="F45" s="568">
        <v>19.466272473231999</v>
      </c>
      <c r="G45" s="569">
        <v>12.977514982155</v>
      </c>
      <c r="H45" s="571">
        <v>0</v>
      </c>
      <c r="I45" s="568">
        <v>8.3102400000000003</v>
      </c>
      <c r="J45" s="569">
        <v>-4.6672749821539998</v>
      </c>
      <c r="K45" s="572">
        <v>0.42690453508300003</v>
      </c>
    </row>
    <row r="46" spans="1:11" ht="14.4" customHeight="1" thickBot="1" x14ac:dyDescent="0.35">
      <c r="A46" s="590" t="s">
        <v>324</v>
      </c>
      <c r="B46" s="568">
        <v>7.2468927759869999</v>
      </c>
      <c r="C46" s="568">
        <v>10.952400000000001</v>
      </c>
      <c r="D46" s="569">
        <v>3.7055072240119999</v>
      </c>
      <c r="E46" s="570">
        <v>1.511323589096</v>
      </c>
      <c r="F46" s="568">
        <v>13.300507797807001</v>
      </c>
      <c r="G46" s="569">
        <v>8.8670051985379992</v>
      </c>
      <c r="H46" s="571">
        <v>2.9365700000000001</v>
      </c>
      <c r="I46" s="568">
        <v>6.4863299999999997</v>
      </c>
      <c r="J46" s="569">
        <v>-2.3806751985379999</v>
      </c>
      <c r="K46" s="572">
        <v>0.48767536537700001</v>
      </c>
    </row>
    <row r="47" spans="1:11" ht="14.4" customHeight="1" thickBot="1" x14ac:dyDescent="0.35">
      <c r="A47" s="590" t="s">
        <v>325</v>
      </c>
      <c r="B47" s="568">
        <v>0</v>
      </c>
      <c r="C47" s="568">
        <v>2.8435000000000001</v>
      </c>
      <c r="D47" s="569">
        <v>2.8435000000000001</v>
      </c>
      <c r="E47" s="578" t="s">
        <v>293</v>
      </c>
      <c r="F47" s="568">
        <v>0</v>
      </c>
      <c r="G47" s="569">
        <v>0</v>
      </c>
      <c r="H47" s="571">
        <v>0</v>
      </c>
      <c r="I47" s="568">
        <v>0</v>
      </c>
      <c r="J47" s="569">
        <v>0</v>
      </c>
      <c r="K47" s="579" t="s">
        <v>281</v>
      </c>
    </row>
    <row r="48" spans="1:11" ht="14.4" customHeight="1" thickBot="1" x14ac:dyDescent="0.35">
      <c r="A48" s="590" t="s">
        <v>326</v>
      </c>
      <c r="B48" s="568">
        <v>0</v>
      </c>
      <c r="C48" s="568">
        <v>0</v>
      </c>
      <c r="D48" s="569">
        <v>0</v>
      </c>
      <c r="E48" s="570">
        <v>1</v>
      </c>
      <c r="F48" s="568">
        <v>0</v>
      </c>
      <c r="G48" s="569">
        <v>0</v>
      </c>
      <c r="H48" s="571">
        <v>2.9039999999999999</v>
      </c>
      <c r="I48" s="568">
        <v>2.9039999999999999</v>
      </c>
      <c r="J48" s="569">
        <v>2.9039999999999999</v>
      </c>
      <c r="K48" s="579" t="s">
        <v>293</v>
      </c>
    </row>
    <row r="49" spans="1:11" ht="14.4" customHeight="1" thickBot="1" x14ac:dyDescent="0.35">
      <c r="A49" s="590" t="s">
        <v>327</v>
      </c>
      <c r="B49" s="568">
        <v>0</v>
      </c>
      <c r="C49" s="568">
        <v>0</v>
      </c>
      <c r="D49" s="569">
        <v>0</v>
      </c>
      <c r="E49" s="570">
        <v>1</v>
      </c>
      <c r="F49" s="568">
        <v>0</v>
      </c>
      <c r="G49" s="569">
        <v>0</v>
      </c>
      <c r="H49" s="571">
        <v>2.67</v>
      </c>
      <c r="I49" s="568">
        <v>2.67</v>
      </c>
      <c r="J49" s="569">
        <v>2.67</v>
      </c>
      <c r="K49" s="579" t="s">
        <v>293</v>
      </c>
    </row>
    <row r="50" spans="1:11" ht="14.4" customHeight="1" thickBot="1" x14ac:dyDescent="0.35">
      <c r="A50" s="590" t="s">
        <v>328</v>
      </c>
      <c r="B50" s="568">
        <v>41.999998677100997</v>
      </c>
      <c r="C50" s="568">
        <v>52.785969999999999</v>
      </c>
      <c r="D50" s="569">
        <v>10.785971322898</v>
      </c>
      <c r="E50" s="570">
        <v>1.25680884911</v>
      </c>
      <c r="F50" s="568">
        <v>63.063379296050996</v>
      </c>
      <c r="G50" s="569">
        <v>42.042252864033998</v>
      </c>
      <c r="H50" s="571">
        <v>4.4237399999999996</v>
      </c>
      <c r="I50" s="568">
        <v>46.988880000000002</v>
      </c>
      <c r="J50" s="569">
        <v>4.9466271359649996</v>
      </c>
      <c r="K50" s="572">
        <v>0.74510564648599997</v>
      </c>
    </row>
    <row r="51" spans="1:11" ht="14.4" customHeight="1" thickBot="1" x14ac:dyDescent="0.35">
      <c r="A51" s="589" t="s">
        <v>329</v>
      </c>
      <c r="B51" s="573">
        <v>203.27993434081901</v>
      </c>
      <c r="C51" s="573">
        <v>97.496250000000003</v>
      </c>
      <c r="D51" s="574">
        <v>-105.78368434081899</v>
      </c>
      <c r="E51" s="580">
        <v>0.47961570981399998</v>
      </c>
      <c r="F51" s="573">
        <v>111.10826860548801</v>
      </c>
      <c r="G51" s="574">
        <v>74.072179070325006</v>
      </c>
      <c r="H51" s="576">
        <v>54.292900000000003</v>
      </c>
      <c r="I51" s="573">
        <v>209.80641</v>
      </c>
      <c r="J51" s="574">
        <v>135.734230929674</v>
      </c>
      <c r="K51" s="581">
        <v>1.8883059976829999</v>
      </c>
    </row>
    <row r="52" spans="1:11" ht="14.4" customHeight="1" thickBot="1" x14ac:dyDescent="0.35">
      <c r="A52" s="590" t="s">
        <v>330</v>
      </c>
      <c r="B52" s="568">
        <v>0</v>
      </c>
      <c r="C52" s="568">
        <v>0</v>
      </c>
      <c r="D52" s="569">
        <v>0</v>
      </c>
      <c r="E52" s="570">
        <v>1</v>
      </c>
      <c r="F52" s="568">
        <v>0</v>
      </c>
      <c r="G52" s="569">
        <v>0</v>
      </c>
      <c r="H52" s="571">
        <v>0</v>
      </c>
      <c r="I52" s="568">
        <v>18.774000000000001</v>
      </c>
      <c r="J52" s="569">
        <v>18.774000000000001</v>
      </c>
      <c r="K52" s="579" t="s">
        <v>293</v>
      </c>
    </row>
    <row r="53" spans="1:11" ht="14.4" customHeight="1" thickBot="1" x14ac:dyDescent="0.35">
      <c r="A53" s="590" t="s">
        <v>331</v>
      </c>
      <c r="B53" s="568">
        <v>202.27993437231601</v>
      </c>
      <c r="C53" s="568">
        <v>88.399559999999994</v>
      </c>
      <c r="D53" s="569">
        <v>-113.880374372316</v>
      </c>
      <c r="E53" s="570">
        <v>0.43701596144100002</v>
      </c>
      <c r="F53" s="568">
        <v>105.258731244354</v>
      </c>
      <c r="G53" s="569">
        <v>70.172487496236002</v>
      </c>
      <c r="H53" s="571">
        <v>47.988120000000002</v>
      </c>
      <c r="I53" s="568">
        <v>183.64299</v>
      </c>
      <c r="J53" s="569">
        <v>113.470502503764</v>
      </c>
      <c r="K53" s="572">
        <v>1.744681774414</v>
      </c>
    </row>
    <row r="54" spans="1:11" ht="14.4" customHeight="1" thickBot="1" x14ac:dyDescent="0.35">
      <c r="A54" s="590" t="s">
        <v>332</v>
      </c>
      <c r="B54" s="568">
        <v>0</v>
      </c>
      <c r="C54" s="568">
        <v>2.8010000000000002</v>
      </c>
      <c r="D54" s="569">
        <v>2.8010000000000002</v>
      </c>
      <c r="E54" s="578" t="s">
        <v>281</v>
      </c>
      <c r="F54" s="568">
        <v>0</v>
      </c>
      <c r="G54" s="569">
        <v>0</v>
      </c>
      <c r="H54" s="571">
        <v>0</v>
      </c>
      <c r="I54" s="568">
        <v>0</v>
      </c>
      <c r="J54" s="569">
        <v>0</v>
      </c>
      <c r="K54" s="579" t="s">
        <v>281</v>
      </c>
    </row>
    <row r="55" spans="1:11" ht="14.4" customHeight="1" thickBot="1" x14ac:dyDescent="0.35">
      <c r="A55" s="590" t="s">
        <v>333</v>
      </c>
      <c r="B55" s="568">
        <v>0.99999996850200001</v>
      </c>
      <c r="C55" s="568">
        <v>6.2956899999999996</v>
      </c>
      <c r="D55" s="569">
        <v>5.2956900314970001</v>
      </c>
      <c r="E55" s="570">
        <v>6.2956901982979998</v>
      </c>
      <c r="F55" s="568">
        <v>5.8495373611329997</v>
      </c>
      <c r="G55" s="569">
        <v>3.8996915740890001</v>
      </c>
      <c r="H55" s="571">
        <v>6.3047800000000001</v>
      </c>
      <c r="I55" s="568">
        <v>7.3894200000000003</v>
      </c>
      <c r="J55" s="569">
        <v>3.4897284259100001</v>
      </c>
      <c r="K55" s="572">
        <v>1.2632486201549999</v>
      </c>
    </row>
    <row r="56" spans="1:11" ht="14.4" customHeight="1" thickBot="1" x14ac:dyDescent="0.35">
      <c r="A56" s="589" t="s">
        <v>334</v>
      </c>
      <c r="B56" s="573">
        <v>127.99999596831</v>
      </c>
      <c r="C56" s="573">
        <v>131.72001</v>
      </c>
      <c r="D56" s="574">
        <v>3.7200140316889998</v>
      </c>
      <c r="E56" s="580">
        <v>1.029062610537</v>
      </c>
      <c r="F56" s="573">
        <v>142.587383207926</v>
      </c>
      <c r="G56" s="574">
        <v>95.058255471950005</v>
      </c>
      <c r="H56" s="576">
        <v>13.777089999999999</v>
      </c>
      <c r="I56" s="573">
        <v>109.60269</v>
      </c>
      <c r="J56" s="574">
        <v>14.544434528049001</v>
      </c>
      <c r="K56" s="581">
        <v>0.76867032365800003</v>
      </c>
    </row>
    <row r="57" spans="1:11" ht="14.4" customHeight="1" thickBot="1" x14ac:dyDescent="0.35">
      <c r="A57" s="590" t="s">
        <v>335</v>
      </c>
      <c r="B57" s="568">
        <v>11.999999622028</v>
      </c>
      <c r="C57" s="568">
        <v>2.3110400000000002</v>
      </c>
      <c r="D57" s="569">
        <v>-9.6889596220279994</v>
      </c>
      <c r="E57" s="570">
        <v>0.192586672732</v>
      </c>
      <c r="F57" s="568">
        <v>0.46719557325400002</v>
      </c>
      <c r="G57" s="569">
        <v>0.311463715503</v>
      </c>
      <c r="H57" s="571">
        <v>1.4931000000000001</v>
      </c>
      <c r="I57" s="568">
        <v>7.7053799999999999</v>
      </c>
      <c r="J57" s="569">
        <v>7.393916284496</v>
      </c>
      <c r="K57" s="572">
        <v>0</v>
      </c>
    </row>
    <row r="58" spans="1:11" ht="14.4" customHeight="1" thickBot="1" x14ac:dyDescent="0.35">
      <c r="A58" s="590" t="s">
        <v>336</v>
      </c>
      <c r="B58" s="568">
        <v>4.9999998425119996</v>
      </c>
      <c r="C58" s="568">
        <v>4.0519999999999996</v>
      </c>
      <c r="D58" s="569">
        <v>-0.94799984251199998</v>
      </c>
      <c r="E58" s="570">
        <v>0.81040002552500001</v>
      </c>
      <c r="F58" s="568">
        <v>4.540210264673</v>
      </c>
      <c r="G58" s="569">
        <v>3.0268068431150001</v>
      </c>
      <c r="H58" s="571">
        <v>1.3794</v>
      </c>
      <c r="I58" s="568">
        <v>4.1781300000000003</v>
      </c>
      <c r="J58" s="569">
        <v>1.1513231568840001</v>
      </c>
      <c r="K58" s="572">
        <v>0.92025033124699995</v>
      </c>
    </row>
    <row r="59" spans="1:11" ht="14.4" customHeight="1" thickBot="1" x14ac:dyDescent="0.35">
      <c r="A59" s="590" t="s">
        <v>337</v>
      </c>
      <c r="B59" s="568">
        <v>1.999999937004</v>
      </c>
      <c r="C59" s="568">
        <v>8.1026500000000006</v>
      </c>
      <c r="D59" s="569">
        <v>6.102650062995</v>
      </c>
      <c r="E59" s="570">
        <v>4.0513251276059998</v>
      </c>
      <c r="F59" s="568">
        <v>0</v>
      </c>
      <c r="G59" s="569">
        <v>0</v>
      </c>
      <c r="H59" s="571">
        <v>0</v>
      </c>
      <c r="I59" s="568">
        <v>0.84399999999999997</v>
      </c>
      <c r="J59" s="569">
        <v>0.84399999999999997</v>
      </c>
      <c r="K59" s="579" t="s">
        <v>281</v>
      </c>
    </row>
    <row r="60" spans="1:11" ht="14.4" customHeight="1" thickBot="1" x14ac:dyDescent="0.35">
      <c r="A60" s="590" t="s">
        <v>338</v>
      </c>
      <c r="B60" s="568">
        <v>6.9999997795160001</v>
      </c>
      <c r="C60" s="568">
        <v>10.30687</v>
      </c>
      <c r="D60" s="569">
        <v>3.3068702204829998</v>
      </c>
      <c r="E60" s="570">
        <v>1.472410046377</v>
      </c>
      <c r="F60" s="568">
        <v>18.787730906566001</v>
      </c>
      <c r="G60" s="569">
        <v>12.525153937711</v>
      </c>
      <c r="H60" s="571">
        <v>1.9187099999999999</v>
      </c>
      <c r="I60" s="568">
        <v>15.71453</v>
      </c>
      <c r="J60" s="569">
        <v>3.1893760622879999</v>
      </c>
      <c r="K60" s="572">
        <v>0.83642511584500001</v>
      </c>
    </row>
    <row r="61" spans="1:11" ht="14.4" customHeight="1" thickBot="1" x14ac:dyDescent="0.35">
      <c r="A61" s="590" t="s">
        <v>339</v>
      </c>
      <c r="B61" s="568">
        <v>1.999999937004</v>
      </c>
      <c r="C61" s="568">
        <v>2.0095299999999998</v>
      </c>
      <c r="D61" s="569">
        <v>9.5300629949999997E-3</v>
      </c>
      <c r="E61" s="570">
        <v>1.004765031647</v>
      </c>
      <c r="F61" s="568">
        <v>6.0700633676519997</v>
      </c>
      <c r="G61" s="569">
        <v>4.0467089117680004</v>
      </c>
      <c r="H61" s="571">
        <v>1.67503</v>
      </c>
      <c r="I61" s="568">
        <v>7.7036199999999999</v>
      </c>
      <c r="J61" s="569">
        <v>3.6569110882309999</v>
      </c>
      <c r="K61" s="572">
        <v>1.2691168993469999</v>
      </c>
    </row>
    <row r="62" spans="1:11" ht="14.4" customHeight="1" thickBot="1" x14ac:dyDescent="0.35">
      <c r="A62" s="590" t="s">
        <v>340</v>
      </c>
      <c r="B62" s="568">
        <v>99.999996850241999</v>
      </c>
      <c r="C62" s="568">
        <v>104.93792000000001</v>
      </c>
      <c r="D62" s="569">
        <v>4.9379231497570002</v>
      </c>
      <c r="E62" s="570">
        <v>1.049379233052</v>
      </c>
      <c r="F62" s="568">
        <v>112.722183095779</v>
      </c>
      <c r="G62" s="569">
        <v>75.148122063852</v>
      </c>
      <c r="H62" s="571">
        <v>7.3108500000000003</v>
      </c>
      <c r="I62" s="568">
        <v>73.457030000000003</v>
      </c>
      <c r="J62" s="569">
        <v>-1.6910920638519999</v>
      </c>
      <c r="K62" s="572">
        <v>0.65166436616599999</v>
      </c>
    </row>
    <row r="63" spans="1:11" ht="14.4" customHeight="1" thickBot="1" x14ac:dyDescent="0.35">
      <c r="A63" s="588" t="s">
        <v>29</v>
      </c>
      <c r="B63" s="568">
        <v>299.16703433417598</v>
      </c>
      <c r="C63" s="568">
        <v>309.17200000000003</v>
      </c>
      <c r="D63" s="569">
        <v>10.004965665823001</v>
      </c>
      <c r="E63" s="570">
        <v>1.0334427410689999</v>
      </c>
      <c r="F63" s="568">
        <v>304.68564280130101</v>
      </c>
      <c r="G63" s="569">
        <v>203.123761867534</v>
      </c>
      <c r="H63" s="571">
        <v>15.815</v>
      </c>
      <c r="I63" s="568">
        <v>192.73099999999999</v>
      </c>
      <c r="J63" s="569">
        <v>-10.392761867533</v>
      </c>
      <c r="K63" s="572">
        <v>0.63255688134099997</v>
      </c>
    </row>
    <row r="64" spans="1:11" ht="14.4" customHeight="1" thickBot="1" x14ac:dyDescent="0.35">
      <c r="A64" s="589" t="s">
        <v>341</v>
      </c>
      <c r="B64" s="573">
        <v>299.16703433417598</v>
      </c>
      <c r="C64" s="573">
        <v>309.17200000000003</v>
      </c>
      <c r="D64" s="574">
        <v>10.004965665823001</v>
      </c>
      <c r="E64" s="580">
        <v>1.0334427410689999</v>
      </c>
      <c r="F64" s="573">
        <v>304.68564280130101</v>
      </c>
      <c r="G64" s="574">
        <v>203.123761867534</v>
      </c>
      <c r="H64" s="576">
        <v>15.815</v>
      </c>
      <c r="I64" s="573">
        <v>192.73099999999999</v>
      </c>
      <c r="J64" s="574">
        <v>-10.392761867533</v>
      </c>
      <c r="K64" s="581">
        <v>0.63255688134099997</v>
      </c>
    </row>
    <row r="65" spans="1:11" ht="14.4" customHeight="1" thickBot="1" x14ac:dyDescent="0.35">
      <c r="A65" s="590" t="s">
        <v>342</v>
      </c>
      <c r="B65" s="568">
        <v>106.167040413208</v>
      </c>
      <c r="C65" s="568">
        <v>106.074</v>
      </c>
      <c r="D65" s="569">
        <v>-9.3040413207000003E-2</v>
      </c>
      <c r="E65" s="570">
        <v>0.99912364126499997</v>
      </c>
      <c r="F65" s="568">
        <v>104.655162717577</v>
      </c>
      <c r="G65" s="569">
        <v>69.770108478384998</v>
      </c>
      <c r="H65" s="571">
        <v>8.2279999999999998</v>
      </c>
      <c r="I65" s="568">
        <v>63.515000000000001</v>
      </c>
      <c r="J65" s="569">
        <v>-6.2551084783839999</v>
      </c>
      <c r="K65" s="572">
        <v>0.60689791454800002</v>
      </c>
    </row>
    <row r="66" spans="1:11" ht="14.4" customHeight="1" thickBot="1" x14ac:dyDescent="0.35">
      <c r="A66" s="590" t="s">
        <v>343</v>
      </c>
      <c r="B66" s="568">
        <v>29.999999055071999</v>
      </c>
      <c r="C66" s="568">
        <v>26.786000000000001</v>
      </c>
      <c r="D66" s="569">
        <v>-3.2139990550720001</v>
      </c>
      <c r="E66" s="570">
        <v>0.89286669478900005</v>
      </c>
      <c r="F66" s="568">
        <v>25.940625280494999</v>
      </c>
      <c r="G66" s="569">
        <v>17.293750186996</v>
      </c>
      <c r="H66" s="571">
        <v>2.1850000000000001</v>
      </c>
      <c r="I66" s="568">
        <v>18.73</v>
      </c>
      <c r="J66" s="569">
        <v>1.4362498130029999</v>
      </c>
      <c r="K66" s="572">
        <v>0.722033482133</v>
      </c>
    </row>
    <row r="67" spans="1:11" ht="14.4" customHeight="1" thickBot="1" x14ac:dyDescent="0.35">
      <c r="A67" s="590" t="s">
        <v>344</v>
      </c>
      <c r="B67" s="568">
        <v>162.99999486589601</v>
      </c>
      <c r="C67" s="568">
        <v>176.31200000000001</v>
      </c>
      <c r="D67" s="569">
        <v>13.312005134104</v>
      </c>
      <c r="E67" s="570">
        <v>1.0816687457259999</v>
      </c>
      <c r="F67" s="568">
        <v>174.08985480322801</v>
      </c>
      <c r="G67" s="569">
        <v>116.059903202152</v>
      </c>
      <c r="H67" s="571">
        <v>5.4020000000000001</v>
      </c>
      <c r="I67" s="568">
        <v>110.486</v>
      </c>
      <c r="J67" s="569">
        <v>-5.5739032021510004</v>
      </c>
      <c r="K67" s="572">
        <v>0.63464927421999995</v>
      </c>
    </row>
    <row r="68" spans="1:11" ht="14.4" customHeight="1" thickBot="1" x14ac:dyDescent="0.35">
      <c r="A68" s="591" t="s">
        <v>345</v>
      </c>
      <c r="B68" s="573">
        <v>1404.38135398842</v>
      </c>
      <c r="C68" s="573">
        <v>1589.7145599999999</v>
      </c>
      <c r="D68" s="574">
        <v>185.33320601157499</v>
      </c>
      <c r="E68" s="580">
        <v>1.1319678629200001</v>
      </c>
      <c r="F68" s="573">
        <v>1546.9264129926</v>
      </c>
      <c r="G68" s="574">
        <v>1031.2842753284001</v>
      </c>
      <c r="H68" s="576">
        <v>61.78013</v>
      </c>
      <c r="I68" s="573">
        <v>1062.5216</v>
      </c>
      <c r="J68" s="574">
        <v>31.237324671602</v>
      </c>
      <c r="K68" s="581">
        <v>0.68685982156299996</v>
      </c>
    </row>
    <row r="69" spans="1:11" ht="14.4" customHeight="1" thickBot="1" x14ac:dyDescent="0.35">
      <c r="A69" s="588" t="s">
        <v>32</v>
      </c>
      <c r="B69" s="568">
        <v>574.96339661508296</v>
      </c>
      <c r="C69" s="568">
        <v>534.68736999999999</v>
      </c>
      <c r="D69" s="569">
        <v>-40.276026615082998</v>
      </c>
      <c r="E69" s="570">
        <v>0.92995027709199996</v>
      </c>
      <c r="F69" s="568">
        <v>578.10704015763395</v>
      </c>
      <c r="G69" s="569">
        <v>385.40469343842301</v>
      </c>
      <c r="H69" s="571">
        <v>10.319190000000001</v>
      </c>
      <c r="I69" s="568">
        <v>290.92250999999999</v>
      </c>
      <c r="J69" s="569">
        <v>-94.482183438421998</v>
      </c>
      <c r="K69" s="572">
        <v>0.50323294786399997</v>
      </c>
    </row>
    <row r="70" spans="1:11" ht="14.4" customHeight="1" thickBot="1" x14ac:dyDescent="0.35">
      <c r="A70" s="592" t="s">
        <v>346</v>
      </c>
      <c r="B70" s="568">
        <v>574.96339661508296</v>
      </c>
      <c r="C70" s="568">
        <v>534.68736999999999</v>
      </c>
      <c r="D70" s="569">
        <v>-40.276026615082998</v>
      </c>
      <c r="E70" s="570">
        <v>0.92995027709199996</v>
      </c>
      <c r="F70" s="568">
        <v>578.10704015763395</v>
      </c>
      <c r="G70" s="569">
        <v>385.40469343842301</v>
      </c>
      <c r="H70" s="571">
        <v>10.319190000000001</v>
      </c>
      <c r="I70" s="568">
        <v>290.92250999999999</v>
      </c>
      <c r="J70" s="569">
        <v>-94.482183438421998</v>
      </c>
      <c r="K70" s="572">
        <v>0.50323294786399997</v>
      </c>
    </row>
    <row r="71" spans="1:11" ht="14.4" customHeight="1" thickBot="1" x14ac:dyDescent="0.35">
      <c r="A71" s="590" t="s">
        <v>347</v>
      </c>
      <c r="B71" s="568">
        <v>517.76746542230205</v>
      </c>
      <c r="C71" s="568">
        <v>476.26542999999998</v>
      </c>
      <c r="D71" s="569">
        <v>-41.502035422302001</v>
      </c>
      <c r="E71" s="570">
        <v>0.91984425790699997</v>
      </c>
      <c r="F71" s="568">
        <v>524.76082482663401</v>
      </c>
      <c r="G71" s="569">
        <v>349.84054988442301</v>
      </c>
      <c r="H71" s="571">
        <v>6.6612499999999999</v>
      </c>
      <c r="I71" s="568">
        <v>216.19039000000001</v>
      </c>
      <c r="J71" s="569">
        <v>-133.650159884423</v>
      </c>
      <c r="K71" s="572">
        <v>0.41197890500099998</v>
      </c>
    </row>
    <row r="72" spans="1:11" ht="14.4" customHeight="1" thickBot="1" x14ac:dyDescent="0.35">
      <c r="A72" s="590" t="s">
        <v>348</v>
      </c>
      <c r="B72" s="568">
        <v>4.4653803817720004</v>
      </c>
      <c r="C72" s="568">
        <v>0.59299999999999997</v>
      </c>
      <c r="D72" s="569">
        <v>-3.8723803817719999</v>
      </c>
      <c r="E72" s="570">
        <v>0.13279943684500001</v>
      </c>
      <c r="F72" s="568">
        <v>0</v>
      </c>
      <c r="G72" s="569">
        <v>0</v>
      </c>
      <c r="H72" s="571">
        <v>0.13829</v>
      </c>
      <c r="I72" s="568">
        <v>2.9352800000000001</v>
      </c>
      <c r="J72" s="569">
        <v>2.9352800000000001</v>
      </c>
      <c r="K72" s="579" t="s">
        <v>281</v>
      </c>
    </row>
    <row r="73" spans="1:11" ht="14.4" customHeight="1" thickBot="1" x14ac:dyDescent="0.35">
      <c r="A73" s="590" t="s">
        <v>349</v>
      </c>
      <c r="B73" s="568">
        <v>35.999998866086997</v>
      </c>
      <c r="C73" s="568">
        <v>27.327850000000002</v>
      </c>
      <c r="D73" s="569">
        <v>-8.6721488660869994</v>
      </c>
      <c r="E73" s="570">
        <v>0.75910696835400004</v>
      </c>
      <c r="F73" s="568">
        <v>23.684919065047001</v>
      </c>
      <c r="G73" s="569">
        <v>15.789946043364001</v>
      </c>
      <c r="H73" s="571">
        <v>0.28798000000000001</v>
      </c>
      <c r="I73" s="568">
        <v>52.067300000000003</v>
      </c>
      <c r="J73" s="569">
        <v>36.277353956634997</v>
      </c>
      <c r="K73" s="572">
        <v>2.1983313456550002</v>
      </c>
    </row>
    <row r="74" spans="1:11" ht="14.4" customHeight="1" thickBot="1" x14ac:dyDescent="0.35">
      <c r="A74" s="590" t="s">
        <v>350</v>
      </c>
      <c r="B74" s="568">
        <v>16.730551944921</v>
      </c>
      <c r="C74" s="568">
        <v>30.501090000000001</v>
      </c>
      <c r="D74" s="569">
        <v>13.770538055077999</v>
      </c>
      <c r="E74" s="570">
        <v>1.8230773318419999</v>
      </c>
      <c r="F74" s="568">
        <v>29.661296265952</v>
      </c>
      <c r="G74" s="569">
        <v>19.774197510634998</v>
      </c>
      <c r="H74" s="571">
        <v>3.2316699999999998</v>
      </c>
      <c r="I74" s="568">
        <v>19.72954</v>
      </c>
      <c r="J74" s="569">
        <v>-4.4657510635000001E-2</v>
      </c>
      <c r="K74" s="572">
        <v>0.665161084771</v>
      </c>
    </row>
    <row r="75" spans="1:11" ht="14.4" customHeight="1" thickBot="1" x14ac:dyDescent="0.35">
      <c r="A75" s="593" t="s">
        <v>33</v>
      </c>
      <c r="B75" s="573">
        <v>0</v>
      </c>
      <c r="C75" s="573">
        <v>119.842</v>
      </c>
      <c r="D75" s="574">
        <v>119.842</v>
      </c>
      <c r="E75" s="575" t="s">
        <v>281</v>
      </c>
      <c r="F75" s="573">
        <v>0</v>
      </c>
      <c r="G75" s="574">
        <v>0</v>
      </c>
      <c r="H75" s="576">
        <v>0</v>
      </c>
      <c r="I75" s="573">
        <v>104.512</v>
      </c>
      <c r="J75" s="574">
        <v>104.512</v>
      </c>
      <c r="K75" s="577" t="s">
        <v>281</v>
      </c>
    </row>
    <row r="76" spans="1:11" ht="14.4" customHeight="1" thickBot="1" x14ac:dyDescent="0.35">
      <c r="A76" s="589" t="s">
        <v>351</v>
      </c>
      <c r="B76" s="573">
        <v>0</v>
      </c>
      <c r="C76" s="573">
        <v>39.792999999999999</v>
      </c>
      <c r="D76" s="574">
        <v>39.792999999999999</v>
      </c>
      <c r="E76" s="575" t="s">
        <v>281</v>
      </c>
      <c r="F76" s="573">
        <v>0</v>
      </c>
      <c r="G76" s="574">
        <v>0</v>
      </c>
      <c r="H76" s="576">
        <v>0</v>
      </c>
      <c r="I76" s="573">
        <v>104.512</v>
      </c>
      <c r="J76" s="574">
        <v>104.512</v>
      </c>
      <c r="K76" s="577" t="s">
        <v>281</v>
      </c>
    </row>
    <row r="77" spans="1:11" ht="14.4" customHeight="1" thickBot="1" x14ac:dyDescent="0.35">
      <c r="A77" s="590" t="s">
        <v>352</v>
      </c>
      <c r="B77" s="568">
        <v>0</v>
      </c>
      <c r="C77" s="568">
        <v>28.533000000000001</v>
      </c>
      <c r="D77" s="569">
        <v>28.533000000000001</v>
      </c>
      <c r="E77" s="578" t="s">
        <v>281</v>
      </c>
      <c r="F77" s="568">
        <v>0</v>
      </c>
      <c r="G77" s="569">
        <v>0</v>
      </c>
      <c r="H77" s="571">
        <v>0</v>
      </c>
      <c r="I77" s="568">
        <v>53.762</v>
      </c>
      <c r="J77" s="569">
        <v>53.762</v>
      </c>
      <c r="K77" s="579" t="s">
        <v>281</v>
      </c>
    </row>
    <row r="78" spans="1:11" ht="14.4" customHeight="1" thickBot="1" x14ac:dyDescent="0.35">
      <c r="A78" s="590" t="s">
        <v>353</v>
      </c>
      <c r="B78" s="568">
        <v>0</v>
      </c>
      <c r="C78" s="568">
        <v>11.26</v>
      </c>
      <c r="D78" s="569">
        <v>11.26</v>
      </c>
      <c r="E78" s="578" t="s">
        <v>281</v>
      </c>
      <c r="F78" s="568">
        <v>0</v>
      </c>
      <c r="G78" s="569">
        <v>0</v>
      </c>
      <c r="H78" s="571">
        <v>0</v>
      </c>
      <c r="I78" s="568">
        <v>50.75</v>
      </c>
      <c r="J78" s="569">
        <v>50.75</v>
      </c>
      <c r="K78" s="579" t="s">
        <v>281</v>
      </c>
    </row>
    <row r="79" spans="1:11" ht="14.4" customHeight="1" thickBot="1" x14ac:dyDescent="0.35">
      <c r="A79" s="589" t="s">
        <v>354</v>
      </c>
      <c r="B79" s="573">
        <v>0</v>
      </c>
      <c r="C79" s="573">
        <v>80.049000000000007</v>
      </c>
      <c r="D79" s="574">
        <v>80.049000000000007</v>
      </c>
      <c r="E79" s="575" t="s">
        <v>281</v>
      </c>
      <c r="F79" s="573">
        <v>0</v>
      </c>
      <c r="G79" s="574">
        <v>0</v>
      </c>
      <c r="H79" s="576">
        <v>0</v>
      </c>
      <c r="I79" s="573">
        <v>0</v>
      </c>
      <c r="J79" s="574">
        <v>0</v>
      </c>
      <c r="K79" s="577" t="s">
        <v>281</v>
      </c>
    </row>
    <row r="80" spans="1:11" ht="14.4" customHeight="1" thickBot="1" x14ac:dyDescent="0.35">
      <c r="A80" s="590" t="s">
        <v>355</v>
      </c>
      <c r="B80" s="568">
        <v>0</v>
      </c>
      <c r="C80" s="568">
        <v>80.049000000000007</v>
      </c>
      <c r="D80" s="569">
        <v>80.049000000000007</v>
      </c>
      <c r="E80" s="578" t="s">
        <v>293</v>
      </c>
      <c r="F80" s="568">
        <v>0</v>
      </c>
      <c r="G80" s="569">
        <v>0</v>
      </c>
      <c r="H80" s="571">
        <v>0</v>
      </c>
      <c r="I80" s="568">
        <v>0</v>
      </c>
      <c r="J80" s="569">
        <v>0</v>
      </c>
      <c r="K80" s="579" t="s">
        <v>281</v>
      </c>
    </row>
    <row r="81" spans="1:11" ht="14.4" customHeight="1" thickBot="1" x14ac:dyDescent="0.35">
      <c r="A81" s="588" t="s">
        <v>34</v>
      </c>
      <c r="B81" s="568">
        <v>829.41795737334201</v>
      </c>
      <c r="C81" s="568">
        <v>935.18519000000003</v>
      </c>
      <c r="D81" s="569">
        <v>105.767232626658</v>
      </c>
      <c r="E81" s="570">
        <v>1.1275198248189999</v>
      </c>
      <c r="F81" s="568">
        <v>968.81937283496302</v>
      </c>
      <c r="G81" s="569">
        <v>645.87958188997504</v>
      </c>
      <c r="H81" s="571">
        <v>51.460940000000001</v>
      </c>
      <c r="I81" s="568">
        <v>667.08708999999999</v>
      </c>
      <c r="J81" s="569">
        <v>21.207508110024001</v>
      </c>
      <c r="K81" s="572">
        <v>0.68855672038000004</v>
      </c>
    </row>
    <row r="82" spans="1:11" ht="14.4" customHeight="1" thickBot="1" x14ac:dyDescent="0.35">
      <c r="A82" s="589" t="s">
        <v>356</v>
      </c>
      <c r="B82" s="573">
        <v>6.9999997795160001</v>
      </c>
      <c r="C82" s="573">
        <v>3.4409000000000001</v>
      </c>
      <c r="D82" s="574">
        <v>-3.559099779516</v>
      </c>
      <c r="E82" s="580">
        <v>0.49155715834000002</v>
      </c>
      <c r="F82" s="573">
        <v>5.2766745769999996</v>
      </c>
      <c r="G82" s="574">
        <v>3.5177830513330002</v>
      </c>
      <c r="H82" s="576">
        <v>0</v>
      </c>
      <c r="I82" s="573">
        <v>0</v>
      </c>
      <c r="J82" s="574">
        <v>-3.5177830513330002</v>
      </c>
      <c r="K82" s="581">
        <v>0</v>
      </c>
    </row>
    <row r="83" spans="1:11" ht="14.4" customHeight="1" thickBot="1" x14ac:dyDescent="0.35">
      <c r="A83" s="590" t="s">
        <v>357</v>
      </c>
      <c r="B83" s="568">
        <v>6.9999997795160001</v>
      </c>
      <c r="C83" s="568">
        <v>3.4409000000000001</v>
      </c>
      <c r="D83" s="569">
        <v>-3.559099779516</v>
      </c>
      <c r="E83" s="570">
        <v>0.49155715834000002</v>
      </c>
      <c r="F83" s="568">
        <v>5.2766745769999996</v>
      </c>
      <c r="G83" s="569">
        <v>3.5177830513330002</v>
      </c>
      <c r="H83" s="571">
        <v>0</v>
      </c>
      <c r="I83" s="568">
        <v>0</v>
      </c>
      <c r="J83" s="569">
        <v>-3.5177830513330002</v>
      </c>
      <c r="K83" s="572">
        <v>0</v>
      </c>
    </row>
    <row r="84" spans="1:11" ht="14.4" customHeight="1" thickBot="1" x14ac:dyDescent="0.35">
      <c r="A84" s="589" t="s">
        <v>358</v>
      </c>
      <c r="B84" s="573">
        <v>6.2488507842930003</v>
      </c>
      <c r="C84" s="573">
        <v>5.7269199999999998</v>
      </c>
      <c r="D84" s="574">
        <v>-0.52193078429299999</v>
      </c>
      <c r="E84" s="580">
        <v>0.91647571652600002</v>
      </c>
      <c r="F84" s="573">
        <v>5.8516966701799999</v>
      </c>
      <c r="G84" s="574">
        <v>3.9011311134529998</v>
      </c>
      <c r="H84" s="576">
        <v>0.41376000000000002</v>
      </c>
      <c r="I84" s="573">
        <v>3.9742700000000002</v>
      </c>
      <c r="J84" s="574">
        <v>7.3138886545999995E-2</v>
      </c>
      <c r="K84" s="581">
        <v>0.679165415434</v>
      </c>
    </row>
    <row r="85" spans="1:11" ht="14.4" customHeight="1" thickBot="1" x14ac:dyDescent="0.35">
      <c r="A85" s="590" t="s">
        <v>359</v>
      </c>
      <c r="B85" s="568">
        <v>1.1983282151400001</v>
      </c>
      <c r="C85" s="568">
        <v>1.1076999999999999</v>
      </c>
      <c r="D85" s="569">
        <v>-9.0628215139999996E-2</v>
      </c>
      <c r="E85" s="570">
        <v>0.92437112470799998</v>
      </c>
      <c r="F85" s="568">
        <v>0.73088596033300002</v>
      </c>
      <c r="G85" s="569">
        <v>0.48725730688800001</v>
      </c>
      <c r="H85" s="571">
        <v>9.5000000000000001E-2</v>
      </c>
      <c r="I85" s="568">
        <v>0.8891</v>
      </c>
      <c r="J85" s="569">
        <v>0.40184269311100002</v>
      </c>
      <c r="K85" s="572">
        <v>1.2164688450079999</v>
      </c>
    </row>
    <row r="86" spans="1:11" ht="14.4" customHeight="1" thickBot="1" x14ac:dyDescent="0.35">
      <c r="A86" s="590" t="s">
        <v>360</v>
      </c>
      <c r="B86" s="568">
        <v>5.0505225691520002</v>
      </c>
      <c r="C86" s="568">
        <v>4.6192200000000003</v>
      </c>
      <c r="D86" s="569">
        <v>-0.43130256915199999</v>
      </c>
      <c r="E86" s="570">
        <v>0.914602387525</v>
      </c>
      <c r="F86" s="568">
        <v>5.1208107098470004</v>
      </c>
      <c r="G86" s="569">
        <v>3.4138738065640002</v>
      </c>
      <c r="H86" s="571">
        <v>0.31875999999999999</v>
      </c>
      <c r="I86" s="568">
        <v>3.0851700000000002</v>
      </c>
      <c r="J86" s="569">
        <v>-0.328703806564</v>
      </c>
      <c r="K86" s="572">
        <v>0.60247686837299996</v>
      </c>
    </row>
    <row r="87" spans="1:11" ht="14.4" customHeight="1" thickBot="1" x14ac:dyDescent="0.35">
      <c r="A87" s="589" t="s">
        <v>361</v>
      </c>
      <c r="B87" s="573">
        <v>33.001785633859001</v>
      </c>
      <c r="C87" s="573">
        <v>31.54907</v>
      </c>
      <c r="D87" s="574">
        <v>-1.4527156338589999</v>
      </c>
      <c r="E87" s="580">
        <v>0.95598069601500002</v>
      </c>
      <c r="F87" s="573">
        <v>35.893306920904003</v>
      </c>
      <c r="G87" s="574">
        <v>23.928871280603001</v>
      </c>
      <c r="H87" s="576">
        <v>0</v>
      </c>
      <c r="I87" s="573">
        <v>27.712219999999999</v>
      </c>
      <c r="J87" s="574">
        <v>3.7833487193959998</v>
      </c>
      <c r="K87" s="581">
        <v>0.77207207630800001</v>
      </c>
    </row>
    <row r="88" spans="1:11" ht="14.4" customHeight="1" thickBot="1" x14ac:dyDescent="0.35">
      <c r="A88" s="590" t="s">
        <v>362</v>
      </c>
      <c r="B88" s="568">
        <v>13.001786263811001</v>
      </c>
      <c r="C88" s="568">
        <v>12.96</v>
      </c>
      <c r="D88" s="569">
        <v>-4.1786263810000002E-2</v>
      </c>
      <c r="E88" s="570">
        <v>0.99678611361799996</v>
      </c>
      <c r="F88" s="568">
        <v>12.999979310038</v>
      </c>
      <c r="G88" s="569">
        <v>8.6666528733580002</v>
      </c>
      <c r="H88" s="571">
        <v>0</v>
      </c>
      <c r="I88" s="568">
        <v>9.7200000000000006</v>
      </c>
      <c r="J88" s="569">
        <v>1.0533471266409999</v>
      </c>
      <c r="K88" s="572">
        <v>0.74769349767299997</v>
      </c>
    </row>
    <row r="89" spans="1:11" ht="14.4" customHeight="1" thickBot="1" x14ac:dyDescent="0.35">
      <c r="A89" s="590" t="s">
        <v>363</v>
      </c>
      <c r="B89" s="568">
        <v>19.999999370047998</v>
      </c>
      <c r="C89" s="568">
        <v>18.58907</v>
      </c>
      <c r="D89" s="569">
        <v>-1.4109293700479999</v>
      </c>
      <c r="E89" s="570">
        <v>0.92945352927500002</v>
      </c>
      <c r="F89" s="568">
        <v>22.893327610865999</v>
      </c>
      <c r="G89" s="569">
        <v>15.262218407243999</v>
      </c>
      <c r="H89" s="571">
        <v>0</v>
      </c>
      <c r="I89" s="568">
        <v>17.99222</v>
      </c>
      <c r="J89" s="569">
        <v>2.7300015927549999</v>
      </c>
      <c r="K89" s="572">
        <v>0.78591545562200005</v>
      </c>
    </row>
    <row r="90" spans="1:11" ht="14.4" customHeight="1" thickBot="1" x14ac:dyDescent="0.35">
      <c r="A90" s="589" t="s">
        <v>364</v>
      </c>
      <c r="B90" s="573">
        <v>492.15895404046103</v>
      </c>
      <c r="C90" s="573">
        <v>439.22807999999998</v>
      </c>
      <c r="D90" s="574">
        <v>-52.930874040460999</v>
      </c>
      <c r="E90" s="580">
        <v>0.892451669108</v>
      </c>
      <c r="F90" s="573">
        <v>448.06023074944898</v>
      </c>
      <c r="G90" s="574">
        <v>298.70682049963301</v>
      </c>
      <c r="H90" s="576">
        <v>34.371250000000003</v>
      </c>
      <c r="I90" s="573">
        <v>299.29752999999999</v>
      </c>
      <c r="J90" s="574">
        <v>0.59070950036699998</v>
      </c>
      <c r="K90" s="581">
        <v>0.66798503741199999</v>
      </c>
    </row>
    <row r="91" spans="1:11" ht="14.4" customHeight="1" thickBot="1" x14ac:dyDescent="0.35">
      <c r="A91" s="590" t="s">
        <v>365</v>
      </c>
      <c r="B91" s="568">
        <v>492.15895404046103</v>
      </c>
      <c r="C91" s="568">
        <v>439.22807999999998</v>
      </c>
      <c r="D91" s="569">
        <v>-52.930874040460999</v>
      </c>
      <c r="E91" s="570">
        <v>0.892451669108</v>
      </c>
      <c r="F91" s="568">
        <v>448.06023074944898</v>
      </c>
      <c r="G91" s="569">
        <v>298.70682049963301</v>
      </c>
      <c r="H91" s="571">
        <v>34.371250000000003</v>
      </c>
      <c r="I91" s="568">
        <v>270.08107000000001</v>
      </c>
      <c r="J91" s="569">
        <v>-28.625750499632002</v>
      </c>
      <c r="K91" s="572">
        <v>0.60277849151700003</v>
      </c>
    </row>
    <row r="92" spans="1:11" ht="14.4" customHeight="1" thickBot="1" x14ac:dyDescent="0.35">
      <c r="A92" s="590" t="s">
        <v>366</v>
      </c>
      <c r="B92" s="568">
        <v>0</v>
      </c>
      <c r="C92" s="568">
        <v>0</v>
      </c>
      <c r="D92" s="569">
        <v>0</v>
      </c>
      <c r="E92" s="570">
        <v>1</v>
      </c>
      <c r="F92" s="568">
        <v>0</v>
      </c>
      <c r="G92" s="569">
        <v>0</v>
      </c>
      <c r="H92" s="571">
        <v>0</v>
      </c>
      <c r="I92" s="568">
        <v>22.77946</v>
      </c>
      <c r="J92" s="569">
        <v>22.77946</v>
      </c>
      <c r="K92" s="579" t="s">
        <v>293</v>
      </c>
    </row>
    <row r="93" spans="1:11" ht="14.4" customHeight="1" thickBot="1" x14ac:dyDescent="0.35">
      <c r="A93" s="590" t="s">
        <v>367</v>
      </c>
      <c r="B93" s="568">
        <v>0</v>
      </c>
      <c r="C93" s="568">
        <v>0</v>
      </c>
      <c r="D93" s="569">
        <v>0</v>
      </c>
      <c r="E93" s="570">
        <v>1</v>
      </c>
      <c r="F93" s="568">
        <v>0</v>
      </c>
      <c r="G93" s="569">
        <v>0</v>
      </c>
      <c r="H93" s="571">
        <v>0</v>
      </c>
      <c r="I93" s="568">
        <v>6.4370000000000003</v>
      </c>
      <c r="J93" s="569">
        <v>6.4370000000000003</v>
      </c>
      <c r="K93" s="579" t="s">
        <v>293</v>
      </c>
    </row>
    <row r="94" spans="1:11" ht="14.4" customHeight="1" thickBot="1" x14ac:dyDescent="0.35">
      <c r="A94" s="589" t="s">
        <v>368</v>
      </c>
      <c r="B94" s="573">
        <v>291.00836713521102</v>
      </c>
      <c r="C94" s="573">
        <v>455.24022000000002</v>
      </c>
      <c r="D94" s="574">
        <v>164.231852864789</v>
      </c>
      <c r="E94" s="580">
        <v>1.5643544014949999</v>
      </c>
      <c r="F94" s="573">
        <v>473.73746391742799</v>
      </c>
      <c r="G94" s="574">
        <v>315.82497594495197</v>
      </c>
      <c r="H94" s="576">
        <v>16.675930000000001</v>
      </c>
      <c r="I94" s="573">
        <v>336.10307</v>
      </c>
      <c r="J94" s="574">
        <v>20.278094055046999</v>
      </c>
      <c r="K94" s="581">
        <v>0.70947116409300004</v>
      </c>
    </row>
    <row r="95" spans="1:11" ht="14.4" customHeight="1" thickBot="1" x14ac:dyDescent="0.35">
      <c r="A95" s="590" t="s">
        <v>369</v>
      </c>
      <c r="B95" s="568">
        <v>0</v>
      </c>
      <c r="C95" s="568">
        <v>14.103999999999999</v>
      </c>
      <c r="D95" s="569">
        <v>14.103999999999999</v>
      </c>
      <c r="E95" s="578" t="s">
        <v>293</v>
      </c>
      <c r="F95" s="568">
        <v>0.99999840846400001</v>
      </c>
      <c r="G95" s="569">
        <v>0.66666560564199995</v>
      </c>
      <c r="H95" s="571">
        <v>0</v>
      </c>
      <c r="I95" s="568">
        <v>0.90500000000000003</v>
      </c>
      <c r="J95" s="569">
        <v>0.23833439435699999</v>
      </c>
      <c r="K95" s="572">
        <v>0.90500144034100005</v>
      </c>
    </row>
    <row r="96" spans="1:11" ht="14.4" customHeight="1" thickBot="1" x14ac:dyDescent="0.35">
      <c r="A96" s="590" t="s">
        <v>370</v>
      </c>
      <c r="B96" s="568">
        <v>223.92129432073099</v>
      </c>
      <c r="C96" s="568">
        <v>382.61306999999999</v>
      </c>
      <c r="D96" s="569">
        <v>158.69177567926801</v>
      </c>
      <c r="E96" s="570">
        <v>1.7086944373049999</v>
      </c>
      <c r="F96" s="568">
        <v>380.53282531032397</v>
      </c>
      <c r="G96" s="569">
        <v>253.68855020688301</v>
      </c>
      <c r="H96" s="571">
        <v>8.7727900000000005</v>
      </c>
      <c r="I96" s="568">
        <v>300.79651000000001</v>
      </c>
      <c r="J96" s="569">
        <v>47.107959793116997</v>
      </c>
      <c r="K96" s="572">
        <v>0.79046140041799995</v>
      </c>
    </row>
    <row r="97" spans="1:11" ht="14.4" customHeight="1" thickBot="1" x14ac:dyDescent="0.35">
      <c r="A97" s="590" t="s">
        <v>371</v>
      </c>
      <c r="B97" s="568">
        <v>3.9999998740090001</v>
      </c>
      <c r="C97" s="568">
        <v>3.9849999999999999</v>
      </c>
      <c r="D97" s="569">
        <v>-1.4999874009E-2</v>
      </c>
      <c r="E97" s="570">
        <v>0.99625003137900003</v>
      </c>
      <c r="F97" s="568">
        <v>5.999990450786</v>
      </c>
      <c r="G97" s="569">
        <v>3.9999936338570001</v>
      </c>
      <c r="H97" s="571">
        <v>0</v>
      </c>
      <c r="I97" s="568">
        <v>0.97399999999999998</v>
      </c>
      <c r="J97" s="569">
        <v>-3.0259936338569999</v>
      </c>
      <c r="K97" s="572">
        <v>0.16233359169299999</v>
      </c>
    </row>
    <row r="98" spans="1:11" ht="14.4" customHeight="1" thickBot="1" x14ac:dyDescent="0.35">
      <c r="A98" s="590" t="s">
        <v>372</v>
      </c>
      <c r="B98" s="568">
        <v>1.4608597273840001</v>
      </c>
      <c r="C98" s="568">
        <v>0.82279999999999998</v>
      </c>
      <c r="D98" s="569">
        <v>-0.63805972738399996</v>
      </c>
      <c r="E98" s="570">
        <v>0.56322998339599994</v>
      </c>
      <c r="F98" s="568">
        <v>1.7826979080700001</v>
      </c>
      <c r="G98" s="569">
        <v>1.1884652720460001</v>
      </c>
      <c r="H98" s="571">
        <v>0</v>
      </c>
      <c r="I98" s="568">
        <v>0.38719999999999999</v>
      </c>
      <c r="J98" s="569">
        <v>-0.80126527204599995</v>
      </c>
      <c r="K98" s="572">
        <v>0.21719888616399999</v>
      </c>
    </row>
    <row r="99" spans="1:11" ht="14.4" customHeight="1" thickBot="1" x14ac:dyDescent="0.35">
      <c r="A99" s="590" t="s">
        <v>373</v>
      </c>
      <c r="B99" s="568">
        <v>61.626213213085002</v>
      </c>
      <c r="C99" s="568">
        <v>53.715350000000001</v>
      </c>
      <c r="D99" s="569">
        <v>-7.9108632130850003</v>
      </c>
      <c r="E99" s="570">
        <v>0.87163152170699998</v>
      </c>
      <c r="F99" s="568">
        <v>84.421951839781997</v>
      </c>
      <c r="G99" s="569">
        <v>56.281301226521002</v>
      </c>
      <c r="H99" s="571">
        <v>7.9031399999999996</v>
      </c>
      <c r="I99" s="568">
        <v>33.04036</v>
      </c>
      <c r="J99" s="569">
        <v>-23.240941226520999</v>
      </c>
      <c r="K99" s="572">
        <v>0.391371666728</v>
      </c>
    </row>
    <row r="100" spans="1:11" ht="14.4" customHeight="1" thickBot="1" x14ac:dyDescent="0.35">
      <c r="A100" s="587" t="s">
        <v>35</v>
      </c>
      <c r="B100" s="568">
        <v>33265.998952201597</v>
      </c>
      <c r="C100" s="568">
        <v>36337.680039999999</v>
      </c>
      <c r="D100" s="569">
        <v>3071.6810877983798</v>
      </c>
      <c r="E100" s="570">
        <v>1.092336956187</v>
      </c>
      <c r="F100" s="568">
        <v>38949.383767820298</v>
      </c>
      <c r="G100" s="569">
        <v>25966.2558452136</v>
      </c>
      <c r="H100" s="571">
        <v>3371.8929499999999</v>
      </c>
      <c r="I100" s="568">
        <v>27557.165209999999</v>
      </c>
      <c r="J100" s="569">
        <v>1590.9093647864499</v>
      </c>
      <c r="K100" s="572">
        <v>0.70751222597600005</v>
      </c>
    </row>
    <row r="101" spans="1:11" ht="14.4" customHeight="1" thickBot="1" x14ac:dyDescent="0.35">
      <c r="A101" s="593" t="s">
        <v>374</v>
      </c>
      <c r="B101" s="573">
        <v>24690.9992222933</v>
      </c>
      <c r="C101" s="573">
        <v>27010.187999999998</v>
      </c>
      <c r="D101" s="574">
        <v>2319.1887777066599</v>
      </c>
      <c r="E101" s="580">
        <v>1.093928510419</v>
      </c>
      <c r="F101" s="573">
        <v>28782.183045425601</v>
      </c>
      <c r="G101" s="574">
        <v>19188.122030283801</v>
      </c>
      <c r="H101" s="576">
        <v>2488.482</v>
      </c>
      <c r="I101" s="573">
        <v>20364.848000000002</v>
      </c>
      <c r="J101" s="574">
        <v>1176.7259697162399</v>
      </c>
      <c r="K101" s="581">
        <v>0.70755049982999996</v>
      </c>
    </row>
    <row r="102" spans="1:11" ht="14.4" customHeight="1" thickBot="1" x14ac:dyDescent="0.35">
      <c r="A102" s="589" t="s">
        <v>375</v>
      </c>
      <c r="B102" s="573">
        <v>24499.9992283094</v>
      </c>
      <c r="C102" s="573">
        <v>26900.275000000001</v>
      </c>
      <c r="D102" s="574">
        <v>2400.2757716906199</v>
      </c>
      <c r="E102" s="580">
        <v>1.097970442746</v>
      </c>
      <c r="F102" s="573">
        <v>28640.0020342934</v>
      </c>
      <c r="G102" s="574">
        <v>19093.334689529001</v>
      </c>
      <c r="H102" s="576">
        <v>2488.482</v>
      </c>
      <c r="I102" s="573">
        <v>20258.401999999998</v>
      </c>
      <c r="J102" s="574">
        <v>1165.06731047105</v>
      </c>
      <c r="K102" s="581">
        <v>0.70734638830399998</v>
      </c>
    </row>
    <row r="103" spans="1:11" ht="14.4" customHeight="1" thickBot="1" x14ac:dyDescent="0.35">
      <c r="A103" s="590" t="s">
        <v>376</v>
      </c>
      <c r="B103" s="568">
        <v>24499.9992283094</v>
      </c>
      <c r="C103" s="568">
        <v>26900.275000000001</v>
      </c>
      <c r="D103" s="569">
        <v>2400.2757716906199</v>
      </c>
      <c r="E103" s="570">
        <v>1.097970442746</v>
      </c>
      <c r="F103" s="568">
        <v>28640.0020342934</v>
      </c>
      <c r="G103" s="569">
        <v>19093.334689529001</v>
      </c>
      <c r="H103" s="571">
        <v>2488.482</v>
      </c>
      <c r="I103" s="568">
        <v>20258.401999999998</v>
      </c>
      <c r="J103" s="569">
        <v>1165.06731047105</v>
      </c>
      <c r="K103" s="572">
        <v>0.70734638830399998</v>
      </c>
    </row>
    <row r="104" spans="1:11" ht="14.4" customHeight="1" thickBot="1" x14ac:dyDescent="0.35">
      <c r="A104" s="589" t="s">
        <v>377</v>
      </c>
      <c r="B104" s="573">
        <v>114.999996377779</v>
      </c>
      <c r="C104" s="573">
        <v>56.497999999999998</v>
      </c>
      <c r="D104" s="574">
        <v>-58.501996377777999</v>
      </c>
      <c r="E104" s="580">
        <v>0.49128697199600002</v>
      </c>
      <c r="F104" s="573">
        <v>60.000005416769</v>
      </c>
      <c r="G104" s="574">
        <v>40.000003611178997</v>
      </c>
      <c r="H104" s="576">
        <v>0</v>
      </c>
      <c r="I104" s="573">
        <v>67.2</v>
      </c>
      <c r="J104" s="574">
        <v>27.199996388820001</v>
      </c>
      <c r="K104" s="581">
        <v>1.119999898886</v>
      </c>
    </row>
    <row r="105" spans="1:11" ht="14.4" customHeight="1" thickBot="1" x14ac:dyDescent="0.35">
      <c r="A105" s="590" t="s">
        <v>378</v>
      </c>
      <c r="B105" s="568">
        <v>114.999996377779</v>
      </c>
      <c r="C105" s="568">
        <v>56.497999999999998</v>
      </c>
      <c r="D105" s="569">
        <v>-58.501996377777999</v>
      </c>
      <c r="E105" s="570">
        <v>0.49128697199600002</v>
      </c>
      <c r="F105" s="568">
        <v>60.000005416769</v>
      </c>
      <c r="G105" s="569">
        <v>40.000003611178997</v>
      </c>
      <c r="H105" s="571">
        <v>0</v>
      </c>
      <c r="I105" s="568">
        <v>67.2</v>
      </c>
      <c r="J105" s="569">
        <v>27.199996388820001</v>
      </c>
      <c r="K105" s="572">
        <v>1.119999898886</v>
      </c>
    </row>
    <row r="106" spans="1:11" ht="14.4" customHeight="1" thickBot="1" x14ac:dyDescent="0.35">
      <c r="A106" s="589" t="s">
        <v>379</v>
      </c>
      <c r="B106" s="573">
        <v>75.999997606183996</v>
      </c>
      <c r="C106" s="573">
        <v>53.414999999999999</v>
      </c>
      <c r="D106" s="574">
        <v>-22.584997606184</v>
      </c>
      <c r="E106" s="580">
        <v>0.70282896950499996</v>
      </c>
      <c r="F106" s="573">
        <v>82.181005715430999</v>
      </c>
      <c r="G106" s="574">
        <v>54.787337143621002</v>
      </c>
      <c r="H106" s="576">
        <v>0</v>
      </c>
      <c r="I106" s="573">
        <v>39.246000000000002</v>
      </c>
      <c r="J106" s="574">
        <v>-15.541337143621</v>
      </c>
      <c r="K106" s="581">
        <v>0.47755560616800002</v>
      </c>
    </row>
    <row r="107" spans="1:11" ht="14.4" customHeight="1" thickBot="1" x14ac:dyDescent="0.35">
      <c r="A107" s="590" t="s">
        <v>380</v>
      </c>
      <c r="B107" s="568">
        <v>75.999997606183996</v>
      </c>
      <c r="C107" s="568">
        <v>53.414999999999999</v>
      </c>
      <c r="D107" s="569">
        <v>-22.584997606184</v>
      </c>
      <c r="E107" s="570">
        <v>0.70282896950499996</v>
      </c>
      <c r="F107" s="568">
        <v>82.181005715430999</v>
      </c>
      <c r="G107" s="569">
        <v>54.787337143621002</v>
      </c>
      <c r="H107" s="571">
        <v>0</v>
      </c>
      <c r="I107" s="568">
        <v>39.246000000000002</v>
      </c>
      <c r="J107" s="569">
        <v>-15.541337143621</v>
      </c>
      <c r="K107" s="572">
        <v>0.47755560616800002</v>
      </c>
    </row>
    <row r="108" spans="1:11" ht="14.4" customHeight="1" thickBot="1" x14ac:dyDescent="0.35">
      <c r="A108" s="588" t="s">
        <v>381</v>
      </c>
      <c r="B108" s="568">
        <v>8329.9997376251904</v>
      </c>
      <c r="C108" s="568">
        <v>9057.9548200000008</v>
      </c>
      <c r="D108" s="569">
        <v>727.95508237481397</v>
      </c>
      <c r="E108" s="570">
        <v>1.0873895684629999</v>
      </c>
      <c r="F108" s="568">
        <v>9737.6006917700306</v>
      </c>
      <c r="G108" s="569">
        <v>6491.7337945133504</v>
      </c>
      <c r="H108" s="571">
        <v>846.08309999999994</v>
      </c>
      <c r="I108" s="568">
        <v>6887.8521799999999</v>
      </c>
      <c r="J108" s="569">
        <v>396.11838548664701</v>
      </c>
      <c r="K108" s="572">
        <v>0.70734592617000003</v>
      </c>
    </row>
    <row r="109" spans="1:11" ht="14.4" customHeight="1" thickBot="1" x14ac:dyDescent="0.35">
      <c r="A109" s="589" t="s">
        <v>382</v>
      </c>
      <c r="B109" s="573">
        <v>2204.99993054784</v>
      </c>
      <c r="C109" s="573">
        <v>2421.0213199999998</v>
      </c>
      <c r="D109" s="574">
        <v>216.021389452156</v>
      </c>
      <c r="E109" s="580">
        <v>1.0979688871910001</v>
      </c>
      <c r="F109" s="573">
        <v>2577.6001831966701</v>
      </c>
      <c r="G109" s="574">
        <v>1718.40012213111</v>
      </c>
      <c r="H109" s="576">
        <v>223.96260000000001</v>
      </c>
      <c r="I109" s="573">
        <v>1823.2516800000001</v>
      </c>
      <c r="J109" s="574">
        <v>104.851557868886</v>
      </c>
      <c r="K109" s="581">
        <v>0.70734464246399997</v>
      </c>
    </row>
    <row r="110" spans="1:11" ht="14.4" customHeight="1" thickBot="1" x14ac:dyDescent="0.35">
      <c r="A110" s="590" t="s">
        <v>383</v>
      </c>
      <c r="B110" s="568">
        <v>2204.99993054784</v>
      </c>
      <c r="C110" s="568">
        <v>2421.0213199999998</v>
      </c>
      <c r="D110" s="569">
        <v>216.021389452156</v>
      </c>
      <c r="E110" s="570">
        <v>1.0979688871910001</v>
      </c>
      <c r="F110" s="568">
        <v>2577.6001831966701</v>
      </c>
      <c r="G110" s="569">
        <v>1718.40012213111</v>
      </c>
      <c r="H110" s="571">
        <v>223.96260000000001</v>
      </c>
      <c r="I110" s="568">
        <v>1823.2516800000001</v>
      </c>
      <c r="J110" s="569">
        <v>104.851557868886</v>
      </c>
      <c r="K110" s="572">
        <v>0.70734464246399997</v>
      </c>
    </row>
    <row r="111" spans="1:11" ht="14.4" customHeight="1" thickBot="1" x14ac:dyDescent="0.35">
      <c r="A111" s="589" t="s">
        <v>384</v>
      </c>
      <c r="B111" s="573">
        <v>6124.9998070773399</v>
      </c>
      <c r="C111" s="573">
        <v>6636.9335000000001</v>
      </c>
      <c r="D111" s="574">
        <v>511.93369292265697</v>
      </c>
      <c r="E111" s="580">
        <v>1.0835810137220001</v>
      </c>
      <c r="F111" s="573">
        <v>7160.0005085733601</v>
      </c>
      <c r="G111" s="574">
        <v>4773.3336723822404</v>
      </c>
      <c r="H111" s="576">
        <v>622.12049999999999</v>
      </c>
      <c r="I111" s="573">
        <v>5064.6004999999996</v>
      </c>
      <c r="J111" s="574">
        <v>291.26682761776198</v>
      </c>
      <c r="K111" s="581">
        <v>0.70734638830399998</v>
      </c>
    </row>
    <row r="112" spans="1:11" ht="14.4" customHeight="1" thickBot="1" x14ac:dyDescent="0.35">
      <c r="A112" s="590" t="s">
        <v>385</v>
      </c>
      <c r="B112" s="568">
        <v>6124.9998070773399</v>
      </c>
      <c r="C112" s="568">
        <v>6636.9335000000001</v>
      </c>
      <c r="D112" s="569">
        <v>511.93369292265697</v>
      </c>
      <c r="E112" s="570">
        <v>1.0835810137220001</v>
      </c>
      <c r="F112" s="568">
        <v>7160.0005085733601</v>
      </c>
      <c r="G112" s="569">
        <v>4773.3336723822404</v>
      </c>
      <c r="H112" s="571">
        <v>622.12049999999999</v>
      </c>
      <c r="I112" s="568">
        <v>5064.6004999999996</v>
      </c>
      <c r="J112" s="569">
        <v>291.26682761776198</v>
      </c>
      <c r="K112" s="572">
        <v>0.70734638830399998</v>
      </c>
    </row>
    <row r="113" spans="1:11" ht="14.4" customHeight="1" thickBot="1" x14ac:dyDescent="0.35">
      <c r="A113" s="588" t="s">
        <v>386</v>
      </c>
      <c r="B113" s="568">
        <v>244.999992283094</v>
      </c>
      <c r="C113" s="568">
        <v>269.53721999999999</v>
      </c>
      <c r="D113" s="569">
        <v>24.537227716905999</v>
      </c>
      <c r="E113" s="570">
        <v>1.100151953019</v>
      </c>
      <c r="F113" s="568">
        <v>429.60003062466399</v>
      </c>
      <c r="G113" s="569">
        <v>286.400020416443</v>
      </c>
      <c r="H113" s="571">
        <v>37.327849999999998</v>
      </c>
      <c r="I113" s="568">
        <v>304.46503000000001</v>
      </c>
      <c r="J113" s="569">
        <v>18.065009583557</v>
      </c>
      <c r="K113" s="572">
        <v>0.70871743085600003</v>
      </c>
    </row>
    <row r="114" spans="1:11" ht="14.4" customHeight="1" thickBot="1" x14ac:dyDescent="0.35">
      <c r="A114" s="589" t="s">
        <v>387</v>
      </c>
      <c r="B114" s="573">
        <v>244.999992283094</v>
      </c>
      <c r="C114" s="573">
        <v>269.53721999999999</v>
      </c>
      <c r="D114" s="574">
        <v>24.537227716905999</v>
      </c>
      <c r="E114" s="580">
        <v>1.100151953019</v>
      </c>
      <c r="F114" s="573">
        <v>429.60003062466399</v>
      </c>
      <c r="G114" s="574">
        <v>286.400020416443</v>
      </c>
      <c r="H114" s="576">
        <v>37.327849999999998</v>
      </c>
      <c r="I114" s="573">
        <v>304.46503000000001</v>
      </c>
      <c r="J114" s="574">
        <v>18.065009583557</v>
      </c>
      <c r="K114" s="581">
        <v>0.70871743085600003</v>
      </c>
    </row>
    <row r="115" spans="1:11" ht="14.4" customHeight="1" thickBot="1" x14ac:dyDescent="0.35">
      <c r="A115" s="590" t="s">
        <v>388</v>
      </c>
      <c r="B115" s="568">
        <v>244.999992283094</v>
      </c>
      <c r="C115" s="568">
        <v>269.53721999999999</v>
      </c>
      <c r="D115" s="569">
        <v>24.537227716905999</v>
      </c>
      <c r="E115" s="570">
        <v>1.100151953019</v>
      </c>
      <c r="F115" s="568">
        <v>429.60003062466399</v>
      </c>
      <c r="G115" s="569">
        <v>286.400020416443</v>
      </c>
      <c r="H115" s="571">
        <v>37.327849999999998</v>
      </c>
      <c r="I115" s="568">
        <v>304.46503000000001</v>
      </c>
      <c r="J115" s="569">
        <v>18.065009583557</v>
      </c>
      <c r="K115" s="572">
        <v>0.70871743085600003</v>
      </c>
    </row>
    <row r="116" spans="1:11" ht="14.4" customHeight="1" thickBot="1" x14ac:dyDescent="0.35">
      <c r="A116" s="587" t="s">
        <v>389</v>
      </c>
      <c r="B116" s="568">
        <v>0</v>
      </c>
      <c r="C116" s="568">
        <v>128.24770000000001</v>
      </c>
      <c r="D116" s="569">
        <v>128.24770000000001</v>
      </c>
      <c r="E116" s="578" t="s">
        <v>281</v>
      </c>
      <c r="F116" s="568">
        <v>0</v>
      </c>
      <c r="G116" s="569">
        <v>0</v>
      </c>
      <c r="H116" s="571">
        <v>0</v>
      </c>
      <c r="I116" s="568">
        <v>133.81200000000001</v>
      </c>
      <c r="J116" s="569">
        <v>133.81200000000001</v>
      </c>
      <c r="K116" s="579" t="s">
        <v>281</v>
      </c>
    </row>
    <row r="117" spans="1:11" ht="14.4" customHeight="1" thickBot="1" x14ac:dyDescent="0.35">
      <c r="A117" s="588" t="s">
        <v>390</v>
      </c>
      <c r="B117" s="568">
        <v>0</v>
      </c>
      <c r="C117" s="568">
        <v>128.24770000000001</v>
      </c>
      <c r="D117" s="569">
        <v>128.24770000000001</v>
      </c>
      <c r="E117" s="578" t="s">
        <v>281</v>
      </c>
      <c r="F117" s="568">
        <v>0</v>
      </c>
      <c r="G117" s="569">
        <v>0</v>
      </c>
      <c r="H117" s="571">
        <v>0</v>
      </c>
      <c r="I117" s="568">
        <v>133.81200000000001</v>
      </c>
      <c r="J117" s="569">
        <v>133.81200000000001</v>
      </c>
      <c r="K117" s="579" t="s">
        <v>281</v>
      </c>
    </row>
    <row r="118" spans="1:11" ht="14.4" customHeight="1" thickBot="1" x14ac:dyDescent="0.35">
      <c r="A118" s="589" t="s">
        <v>391</v>
      </c>
      <c r="B118" s="573">
        <v>0</v>
      </c>
      <c r="C118" s="573">
        <v>122.9477</v>
      </c>
      <c r="D118" s="574">
        <v>122.9477</v>
      </c>
      <c r="E118" s="575" t="s">
        <v>281</v>
      </c>
      <c r="F118" s="573">
        <v>0</v>
      </c>
      <c r="G118" s="574">
        <v>0</v>
      </c>
      <c r="H118" s="576">
        <v>0</v>
      </c>
      <c r="I118" s="573">
        <v>117.11199999999999</v>
      </c>
      <c r="J118" s="574">
        <v>117.11199999999999</v>
      </c>
      <c r="K118" s="577" t="s">
        <v>281</v>
      </c>
    </row>
    <row r="119" spans="1:11" ht="14.4" customHeight="1" thickBot="1" x14ac:dyDescent="0.35">
      <c r="A119" s="590" t="s">
        <v>392</v>
      </c>
      <c r="B119" s="568">
        <v>0</v>
      </c>
      <c r="C119" s="568">
        <v>0.30299999999999999</v>
      </c>
      <c r="D119" s="569">
        <v>0.30299999999999999</v>
      </c>
      <c r="E119" s="578" t="s">
        <v>281</v>
      </c>
      <c r="F119" s="568">
        <v>0</v>
      </c>
      <c r="G119" s="569">
        <v>0</v>
      </c>
      <c r="H119" s="571">
        <v>0</v>
      </c>
      <c r="I119" s="568">
        <v>1.7849999999999999</v>
      </c>
      <c r="J119" s="569">
        <v>1.7849999999999999</v>
      </c>
      <c r="K119" s="579" t="s">
        <v>281</v>
      </c>
    </row>
    <row r="120" spans="1:11" ht="14.4" customHeight="1" thickBot="1" x14ac:dyDescent="0.35">
      <c r="A120" s="590" t="s">
        <v>393</v>
      </c>
      <c r="B120" s="568">
        <v>0</v>
      </c>
      <c r="C120" s="568">
        <v>13.9</v>
      </c>
      <c r="D120" s="569">
        <v>13.9</v>
      </c>
      <c r="E120" s="578" t="s">
        <v>281</v>
      </c>
      <c r="F120" s="568">
        <v>0</v>
      </c>
      <c r="G120" s="569">
        <v>0</v>
      </c>
      <c r="H120" s="571">
        <v>0</v>
      </c>
      <c r="I120" s="568">
        <v>5</v>
      </c>
      <c r="J120" s="569">
        <v>5</v>
      </c>
      <c r="K120" s="579" t="s">
        <v>281</v>
      </c>
    </row>
    <row r="121" spans="1:11" ht="14.4" customHeight="1" thickBot="1" x14ac:dyDescent="0.35">
      <c r="A121" s="590" t="s">
        <v>394</v>
      </c>
      <c r="B121" s="568">
        <v>0</v>
      </c>
      <c r="C121" s="568">
        <v>66.081999999999994</v>
      </c>
      <c r="D121" s="569">
        <v>66.081999999999994</v>
      </c>
      <c r="E121" s="578" t="s">
        <v>281</v>
      </c>
      <c r="F121" s="568">
        <v>0</v>
      </c>
      <c r="G121" s="569">
        <v>0</v>
      </c>
      <c r="H121" s="571">
        <v>0</v>
      </c>
      <c r="I121" s="568">
        <v>110.327</v>
      </c>
      <c r="J121" s="569">
        <v>110.327</v>
      </c>
      <c r="K121" s="579" t="s">
        <v>281</v>
      </c>
    </row>
    <row r="122" spans="1:11" ht="14.4" customHeight="1" thickBot="1" x14ac:dyDescent="0.35">
      <c r="A122" s="590" t="s">
        <v>395</v>
      </c>
      <c r="B122" s="568">
        <v>0</v>
      </c>
      <c r="C122" s="568">
        <v>0.1</v>
      </c>
      <c r="D122" s="569">
        <v>0.1</v>
      </c>
      <c r="E122" s="578" t="s">
        <v>293</v>
      </c>
      <c r="F122" s="568">
        <v>0</v>
      </c>
      <c r="G122" s="569">
        <v>0</v>
      </c>
      <c r="H122" s="571">
        <v>0</v>
      </c>
      <c r="I122" s="568">
        <v>0</v>
      </c>
      <c r="J122" s="569">
        <v>0</v>
      </c>
      <c r="K122" s="579" t="s">
        <v>281</v>
      </c>
    </row>
    <row r="123" spans="1:11" ht="14.4" customHeight="1" thickBot="1" x14ac:dyDescent="0.35">
      <c r="A123" s="590" t="s">
        <v>396</v>
      </c>
      <c r="B123" s="568">
        <v>0</v>
      </c>
      <c r="C123" s="568">
        <v>42.5627</v>
      </c>
      <c r="D123" s="569">
        <v>42.5627</v>
      </c>
      <c r="E123" s="578" t="s">
        <v>293</v>
      </c>
      <c r="F123" s="568">
        <v>0</v>
      </c>
      <c r="G123" s="569">
        <v>0</v>
      </c>
      <c r="H123" s="571">
        <v>0</v>
      </c>
      <c r="I123" s="568">
        <v>0</v>
      </c>
      <c r="J123" s="569">
        <v>0</v>
      </c>
      <c r="K123" s="579" t="s">
        <v>281</v>
      </c>
    </row>
    <row r="124" spans="1:11" ht="14.4" customHeight="1" thickBot="1" x14ac:dyDescent="0.35">
      <c r="A124" s="592" t="s">
        <v>397</v>
      </c>
      <c r="B124" s="568">
        <v>0</v>
      </c>
      <c r="C124" s="568">
        <v>5.3</v>
      </c>
      <c r="D124" s="569">
        <v>5.3</v>
      </c>
      <c r="E124" s="578" t="s">
        <v>281</v>
      </c>
      <c r="F124" s="568">
        <v>0</v>
      </c>
      <c r="G124" s="569">
        <v>0</v>
      </c>
      <c r="H124" s="571">
        <v>0</v>
      </c>
      <c r="I124" s="568">
        <v>16.7</v>
      </c>
      <c r="J124" s="569">
        <v>16.7</v>
      </c>
      <c r="K124" s="579" t="s">
        <v>281</v>
      </c>
    </row>
    <row r="125" spans="1:11" ht="14.4" customHeight="1" thickBot="1" x14ac:dyDescent="0.35">
      <c r="A125" s="590" t="s">
        <v>398</v>
      </c>
      <c r="B125" s="568">
        <v>0</v>
      </c>
      <c r="C125" s="568">
        <v>5.3</v>
      </c>
      <c r="D125" s="569">
        <v>5.3</v>
      </c>
      <c r="E125" s="578" t="s">
        <v>281</v>
      </c>
      <c r="F125" s="568">
        <v>0</v>
      </c>
      <c r="G125" s="569">
        <v>0</v>
      </c>
      <c r="H125" s="571">
        <v>0</v>
      </c>
      <c r="I125" s="568">
        <v>16.7</v>
      </c>
      <c r="J125" s="569">
        <v>16.7</v>
      </c>
      <c r="K125" s="579" t="s">
        <v>281</v>
      </c>
    </row>
    <row r="126" spans="1:11" ht="14.4" customHeight="1" thickBot="1" x14ac:dyDescent="0.35">
      <c r="A126" s="587" t="s">
        <v>399</v>
      </c>
      <c r="B126" s="568">
        <v>1804.9926433867099</v>
      </c>
      <c r="C126" s="568">
        <v>1766.4012</v>
      </c>
      <c r="D126" s="569">
        <v>-38.591443386705997</v>
      </c>
      <c r="E126" s="570">
        <v>0.97861961181400003</v>
      </c>
      <c r="F126" s="568">
        <v>1830.00422594517</v>
      </c>
      <c r="G126" s="569">
        <v>1220.00281729678</v>
      </c>
      <c r="H126" s="571">
        <v>147.43</v>
      </c>
      <c r="I126" s="568">
        <v>1287.59492</v>
      </c>
      <c r="J126" s="569">
        <v>67.592102703221997</v>
      </c>
      <c r="K126" s="572">
        <v>0.70360215662000003</v>
      </c>
    </row>
    <row r="127" spans="1:11" ht="14.4" customHeight="1" thickBot="1" x14ac:dyDescent="0.35">
      <c r="A127" s="588" t="s">
        <v>400</v>
      </c>
      <c r="B127" s="568">
        <v>1654.9926433867099</v>
      </c>
      <c r="C127" s="568">
        <v>1609.9380000000001</v>
      </c>
      <c r="D127" s="569">
        <v>-45.054643386705997</v>
      </c>
      <c r="E127" s="570">
        <v>0.97277652951100002</v>
      </c>
      <c r="F127" s="568">
        <v>1830.00422594517</v>
      </c>
      <c r="G127" s="569">
        <v>1220.00281729678</v>
      </c>
      <c r="H127" s="571">
        <v>147.43</v>
      </c>
      <c r="I127" s="568">
        <v>1234.2370000000001</v>
      </c>
      <c r="J127" s="569">
        <v>14.234182703222</v>
      </c>
      <c r="K127" s="572">
        <v>0.67444489061900004</v>
      </c>
    </row>
    <row r="128" spans="1:11" ht="14.4" customHeight="1" thickBot="1" x14ac:dyDescent="0.35">
      <c r="A128" s="589" t="s">
        <v>401</v>
      </c>
      <c r="B128" s="573">
        <v>1654.9926433867099</v>
      </c>
      <c r="C128" s="573">
        <v>1573.877</v>
      </c>
      <c r="D128" s="574">
        <v>-81.115643386705997</v>
      </c>
      <c r="E128" s="580">
        <v>0.95098730878899995</v>
      </c>
      <c r="F128" s="573">
        <v>1830.00422594517</v>
      </c>
      <c r="G128" s="574">
        <v>1220.00281729678</v>
      </c>
      <c r="H128" s="576">
        <v>147.43</v>
      </c>
      <c r="I128" s="573">
        <v>1234.2370000000001</v>
      </c>
      <c r="J128" s="574">
        <v>14.234182703222</v>
      </c>
      <c r="K128" s="581">
        <v>0.67444489061900004</v>
      </c>
    </row>
    <row r="129" spans="1:11" ht="14.4" customHeight="1" thickBot="1" x14ac:dyDescent="0.35">
      <c r="A129" s="590" t="s">
        <v>402</v>
      </c>
      <c r="B129" s="568">
        <v>72.999997700674996</v>
      </c>
      <c r="C129" s="568">
        <v>72.837999999999994</v>
      </c>
      <c r="D129" s="569">
        <v>-0.16199770067499999</v>
      </c>
      <c r="E129" s="570">
        <v>0.997780853345</v>
      </c>
      <c r="F129" s="568">
        <v>73.000168575954007</v>
      </c>
      <c r="G129" s="569">
        <v>48.666779050636002</v>
      </c>
      <c r="H129" s="571">
        <v>6.0789999999999997</v>
      </c>
      <c r="I129" s="568">
        <v>48.631999999999998</v>
      </c>
      <c r="J129" s="569">
        <v>-3.4779050636000002E-2</v>
      </c>
      <c r="K129" s="572">
        <v>0.66619024241500002</v>
      </c>
    </row>
    <row r="130" spans="1:11" ht="14.4" customHeight="1" thickBot="1" x14ac:dyDescent="0.35">
      <c r="A130" s="590" t="s">
        <v>403</v>
      </c>
      <c r="B130" s="568">
        <v>832.99997376250303</v>
      </c>
      <c r="C130" s="568">
        <v>752.60500000000002</v>
      </c>
      <c r="D130" s="569">
        <v>-80.394973762502005</v>
      </c>
      <c r="E130" s="570">
        <v>0.90348742341499999</v>
      </c>
      <c r="F130" s="568">
        <v>1061.00245012449</v>
      </c>
      <c r="G130" s="569">
        <v>707.33496674966204</v>
      </c>
      <c r="H130" s="571">
        <v>84.597999999999999</v>
      </c>
      <c r="I130" s="568">
        <v>722.25400000000002</v>
      </c>
      <c r="J130" s="569">
        <v>14.919033250338</v>
      </c>
      <c r="K130" s="572">
        <v>0.68072792849300001</v>
      </c>
    </row>
    <row r="131" spans="1:11" ht="14.4" customHeight="1" thickBot="1" x14ac:dyDescent="0.35">
      <c r="A131" s="590" t="s">
        <v>404</v>
      </c>
      <c r="B131" s="568">
        <v>592.992676837153</v>
      </c>
      <c r="C131" s="568">
        <v>592.69399999999996</v>
      </c>
      <c r="D131" s="569">
        <v>-0.29867683715299997</v>
      </c>
      <c r="E131" s="570">
        <v>0.99949632289000001</v>
      </c>
      <c r="F131" s="568">
        <v>593.00136939097501</v>
      </c>
      <c r="G131" s="569">
        <v>395.33424626064999</v>
      </c>
      <c r="H131" s="571">
        <v>49.393000000000001</v>
      </c>
      <c r="I131" s="568">
        <v>395.14400000000001</v>
      </c>
      <c r="J131" s="569">
        <v>-0.19024626064899999</v>
      </c>
      <c r="K131" s="572">
        <v>0.666345847406</v>
      </c>
    </row>
    <row r="132" spans="1:11" ht="14.4" customHeight="1" thickBot="1" x14ac:dyDescent="0.35">
      <c r="A132" s="590" t="s">
        <v>405</v>
      </c>
      <c r="B132" s="568">
        <v>155.99999508637501</v>
      </c>
      <c r="C132" s="568">
        <v>155.74</v>
      </c>
      <c r="D132" s="569">
        <v>-0.25999508637500002</v>
      </c>
      <c r="E132" s="570">
        <v>0.99833336477800005</v>
      </c>
      <c r="F132" s="568">
        <v>103.000237853744</v>
      </c>
      <c r="G132" s="569">
        <v>68.666825235828995</v>
      </c>
      <c r="H132" s="571">
        <v>7.36</v>
      </c>
      <c r="I132" s="568">
        <v>68.206999999999994</v>
      </c>
      <c r="J132" s="569">
        <v>-0.45982523582899998</v>
      </c>
      <c r="K132" s="572">
        <v>0.66220235429700003</v>
      </c>
    </row>
    <row r="133" spans="1:11" ht="14.4" customHeight="1" thickBot="1" x14ac:dyDescent="0.35">
      <c r="A133" s="589" t="s">
        <v>406</v>
      </c>
      <c r="B133" s="573">
        <v>0</v>
      </c>
      <c r="C133" s="573">
        <v>36.061</v>
      </c>
      <c r="D133" s="574">
        <v>36.061</v>
      </c>
      <c r="E133" s="575" t="s">
        <v>281</v>
      </c>
      <c r="F133" s="573">
        <v>0</v>
      </c>
      <c r="G133" s="574">
        <v>0</v>
      </c>
      <c r="H133" s="576">
        <v>0</v>
      </c>
      <c r="I133" s="573">
        <v>0</v>
      </c>
      <c r="J133" s="574">
        <v>0</v>
      </c>
      <c r="K133" s="577" t="s">
        <v>281</v>
      </c>
    </row>
    <row r="134" spans="1:11" ht="14.4" customHeight="1" thickBot="1" x14ac:dyDescent="0.35">
      <c r="A134" s="590" t="s">
        <v>407</v>
      </c>
      <c r="B134" s="568">
        <v>0</v>
      </c>
      <c r="C134" s="568">
        <v>36.061</v>
      </c>
      <c r="D134" s="569">
        <v>36.061</v>
      </c>
      <c r="E134" s="578" t="s">
        <v>293</v>
      </c>
      <c r="F134" s="568">
        <v>0</v>
      </c>
      <c r="G134" s="569">
        <v>0</v>
      </c>
      <c r="H134" s="571">
        <v>0</v>
      </c>
      <c r="I134" s="568">
        <v>0</v>
      </c>
      <c r="J134" s="569">
        <v>0</v>
      </c>
      <c r="K134" s="579" t="s">
        <v>281</v>
      </c>
    </row>
    <row r="135" spans="1:11" ht="14.4" customHeight="1" thickBot="1" x14ac:dyDescent="0.35">
      <c r="A135" s="588" t="s">
        <v>408</v>
      </c>
      <c r="B135" s="568">
        <v>150</v>
      </c>
      <c r="C135" s="568">
        <v>156.4632</v>
      </c>
      <c r="D135" s="569">
        <v>6.4631999999999996</v>
      </c>
      <c r="E135" s="570">
        <v>1.043088</v>
      </c>
      <c r="F135" s="568">
        <v>0</v>
      </c>
      <c r="G135" s="569">
        <v>0</v>
      </c>
      <c r="H135" s="571">
        <v>0</v>
      </c>
      <c r="I135" s="568">
        <v>53.35792</v>
      </c>
      <c r="J135" s="569">
        <v>53.35792</v>
      </c>
      <c r="K135" s="579" t="s">
        <v>281</v>
      </c>
    </row>
    <row r="136" spans="1:11" ht="14.4" customHeight="1" thickBot="1" x14ac:dyDescent="0.35">
      <c r="A136" s="589" t="s">
        <v>409</v>
      </c>
      <c r="B136" s="573">
        <v>150</v>
      </c>
      <c r="C136" s="573">
        <v>122.91679999999999</v>
      </c>
      <c r="D136" s="574">
        <v>-27.083200000000001</v>
      </c>
      <c r="E136" s="580">
        <v>0.81944533333299996</v>
      </c>
      <c r="F136" s="573">
        <v>0</v>
      </c>
      <c r="G136" s="574">
        <v>0</v>
      </c>
      <c r="H136" s="576">
        <v>0</v>
      </c>
      <c r="I136" s="573">
        <v>48.789920000000002</v>
      </c>
      <c r="J136" s="574">
        <v>48.789920000000002</v>
      </c>
      <c r="K136" s="577" t="s">
        <v>281</v>
      </c>
    </row>
    <row r="137" spans="1:11" ht="14.4" customHeight="1" thickBot="1" x14ac:dyDescent="0.35">
      <c r="A137" s="590" t="s">
        <v>410</v>
      </c>
      <c r="B137" s="568">
        <v>150</v>
      </c>
      <c r="C137" s="568">
        <v>122.91679999999999</v>
      </c>
      <c r="D137" s="569">
        <v>-27.083200000000001</v>
      </c>
      <c r="E137" s="570">
        <v>0.81944533333299996</v>
      </c>
      <c r="F137" s="568">
        <v>0</v>
      </c>
      <c r="G137" s="569">
        <v>0</v>
      </c>
      <c r="H137" s="571">
        <v>0</v>
      </c>
      <c r="I137" s="568">
        <v>48.789920000000002</v>
      </c>
      <c r="J137" s="569">
        <v>48.789920000000002</v>
      </c>
      <c r="K137" s="579" t="s">
        <v>281</v>
      </c>
    </row>
    <row r="138" spans="1:11" ht="14.4" customHeight="1" thickBot="1" x14ac:dyDescent="0.35">
      <c r="A138" s="589" t="s">
        <v>411</v>
      </c>
      <c r="B138" s="573">
        <v>0</v>
      </c>
      <c r="C138" s="573">
        <v>3.49</v>
      </c>
      <c r="D138" s="574">
        <v>3.49</v>
      </c>
      <c r="E138" s="575" t="s">
        <v>293</v>
      </c>
      <c r="F138" s="573">
        <v>0</v>
      </c>
      <c r="G138" s="574">
        <v>0</v>
      </c>
      <c r="H138" s="576">
        <v>0</v>
      </c>
      <c r="I138" s="573">
        <v>4.5679999999999996</v>
      </c>
      <c r="J138" s="574">
        <v>4.5679999999999996</v>
      </c>
      <c r="K138" s="577" t="s">
        <v>281</v>
      </c>
    </row>
    <row r="139" spans="1:11" ht="14.4" customHeight="1" thickBot="1" x14ac:dyDescent="0.35">
      <c r="A139" s="590" t="s">
        <v>412</v>
      </c>
      <c r="B139" s="568">
        <v>0</v>
      </c>
      <c r="C139" s="568">
        <v>0</v>
      </c>
      <c r="D139" s="569">
        <v>0</v>
      </c>
      <c r="E139" s="570">
        <v>1</v>
      </c>
      <c r="F139" s="568">
        <v>0</v>
      </c>
      <c r="G139" s="569">
        <v>0</v>
      </c>
      <c r="H139" s="571">
        <v>0</v>
      </c>
      <c r="I139" s="568">
        <v>4.5679999999999996</v>
      </c>
      <c r="J139" s="569">
        <v>4.5679999999999996</v>
      </c>
      <c r="K139" s="579" t="s">
        <v>293</v>
      </c>
    </row>
    <row r="140" spans="1:11" ht="14.4" customHeight="1" thickBot="1" x14ac:dyDescent="0.35">
      <c r="A140" s="590" t="s">
        <v>413</v>
      </c>
      <c r="B140" s="568">
        <v>0</v>
      </c>
      <c r="C140" s="568">
        <v>3.49</v>
      </c>
      <c r="D140" s="569">
        <v>3.49</v>
      </c>
      <c r="E140" s="578" t="s">
        <v>293</v>
      </c>
      <c r="F140" s="568">
        <v>0</v>
      </c>
      <c r="G140" s="569">
        <v>0</v>
      </c>
      <c r="H140" s="571">
        <v>0</v>
      </c>
      <c r="I140" s="568">
        <v>0</v>
      </c>
      <c r="J140" s="569">
        <v>0</v>
      </c>
      <c r="K140" s="579" t="s">
        <v>281</v>
      </c>
    </row>
    <row r="141" spans="1:11" ht="14.4" customHeight="1" thickBot="1" x14ac:dyDescent="0.35">
      <c r="A141" s="589" t="s">
        <v>414</v>
      </c>
      <c r="B141" s="573">
        <v>0</v>
      </c>
      <c r="C141" s="573">
        <v>30.0564</v>
      </c>
      <c r="D141" s="574">
        <v>30.0564</v>
      </c>
      <c r="E141" s="575" t="s">
        <v>293</v>
      </c>
      <c r="F141" s="573">
        <v>0</v>
      </c>
      <c r="G141" s="574">
        <v>0</v>
      </c>
      <c r="H141" s="576">
        <v>0</v>
      </c>
      <c r="I141" s="573">
        <v>0</v>
      </c>
      <c r="J141" s="574">
        <v>0</v>
      </c>
      <c r="K141" s="577" t="s">
        <v>281</v>
      </c>
    </row>
    <row r="142" spans="1:11" ht="14.4" customHeight="1" thickBot="1" x14ac:dyDescent="0.35">
      <c r="A142" s="590" t="s">
        <v>415</v>
      </c>
      <c r="B142" s="568">
        <v>0</v>
      </c>
      <c r="C142" s="568">
        <v>30.0564</v>
      </c>
      <c r="D142" s="569">
        <v>30.0564</v>
      </c>
      <c r="E142" s="578" t="s">
        <v>293</v>
      </c>
      <c r="F142" s="568">
        <v>0</v>
      </c>
      <c r="G142" s="569">
        <v>0</v>
      </c>
      <c r="H142" s="571">
        <v>0</v>
      </c>
      <c r="I142" s="568">
        <v>0</v>
      </c>
      <c r="J142" s="569">
        <v>0</v>
      </c>
      <c r="K142" s="579" t="s">
        <v>281</v>
      </c>
    </row>
    <row r="143" spans="1:11" ht="14.4" customHeight="1" thickBot="1" x14ac:dyDescent="0.35">
      <c r="A143" s="587" t="s">
        <v>416</v>
      </c>
      <c r="B143" s="568">
        <v>0</v>
      </c>
      <c r="C143" s="568">
        <v>0.93572</v>
      </c>
      <c r="D143" s="569">
        <v>0.93572</v>
      </c>
      <c r="E143" s="578" t="s">
        <v>281</v>
      </c>
      <c r="F143" s="568">
        <v>0</v>
      </c>
      <c r="G143" s="569">
        <v>0</v>
      </c>
      <c r="H143" s="571">
        <v>0</v>
      </c>
      <c r="I143" s="568">
        <v>0</v>
      </c>
      <c r="J143" s="569">
        <v>0</v>
      </c>
      <c r="K143" s="579" t="s">
        <v>281</v>
      </c>
    </row>
    <row r="144" spans="1:11" ht="14.4" customHeight="1" thickBot="1" x14ac:dyDescent="0.35">
      <c r="A144" s="588" t="s">
        <v>417</v>
      </c>
      <c r="B144" s="568">
        <v>0</v>
      </c>
      <c r="C144" s="568">
        <v>0.93572</v>
      </c>
      <c r="D144" s="569">
        <v>0.93572</v>
      </c>
      <c r="E144" s="578" t="s">
        <v>281</v>
      </c>
      <c r="F144" s="568">
        <v>0</v>
      </c>
      <c r="G144" s="569">
        <v>0</v>
      </c>
      <c r="H144" s="571">
        <v>0</v>
      </c>
      <c r="I144" s="568">
        <v>0</v>
      </c>
      <c r="J144" s="569">
        <v>0</v>
      </c>
      <c r="K144" s="579" t="s">
        <v>281</v>
      </c>
    </row>
    <row r="145" spans="1:11" ht="14.4" customHeight="1" thickBot="1" x14ac:dyDescent="0.35">
      <c r="A145" s="589" t="s">
        <v>418</v>
      </c>
      <c r="B145" s="573">
        <v>0</v>
      </c>
      <c r="C145" s="573">
        <v>0.93572</v>
      </c>
      <c r="D145" s="574">
        <v>0.93572</v>
      </c>
      <c r="E145" s="575" t="s">
        <v>281</v>
      </c>
      <c r="F145" s="573">
        <v>0</v>
      </c>
      <c r="G145" s="574">
        <v>0</v>
      </c>
      <c r="H145" s="576">
        <v>0</v>
      </c>
      <c r="I145" s="573">
        <v>0</v>
      </c>
      <c r="J145" s="574">
        <v>0</v>
      </c>
      <c r="K145" s="577" t="s">
        <v>281</v>
      </c>
    </row>
    <row r="146" spans="1:11" ht="14.4" customHeight="1" thickBot="1" x14ac:dyDescent="0.35">
      <c r="A146" s="590" t="s">
        <v>419</v>
      </c>
      <c r="B146" s="568">
        <v>0</v>
      </c>
      <c r="C146" s="568">
        <v>0.93572</v>
      </c>
      <c r="D146" s="569">
        <v>0.93572</v>
      </c>
      <c r="E146" s="578" t="s">
        <v>281</v>
      </c>
      <c r="F146" s="568">
        <v>0</v>
      </c>
      <c r="G146" s="569">
        <v>0</v>
      </c>
      <c r="H146" s="571">
        <v>0</v>
      </c>
      <c r="I146" s="568">
        <v>0</v>
      </c>
      <c r="J146" s="569">
        <v>0</v>
      </c>
      <c r="K146" s="579" t="s">
        <v>281</v>
      </c>
    </row>
    <row r="147" spans="1:11" ht="14.4" customHeight="1" thickBot="1" x14ac:dyDescent="0.35">
      <c r="A147" s="586" t="s">
        <v>420</v>
      </c>
      <c r="B147" s="568">
        <v>49986.791658001202</v>
      </c>
      <c r="C147" s="568">
        <v>58316.267789999998</v>
      </c>
      <c r="D147" s="569">
        <v>8329.4761319987992</v>
      </c>
      <c r="E147" s="570">
        <v>1.1666335416960001</v>
      </c>
      <c r="F147" s="568">
        <v>55975.388680743898</v>
      </c>
      <c r="G147" s="569">
        <v>37316.925787162603</v>
      </c>
      <c r="H147" s="571">
        <v>6636.36067</v>
      </c>
      <c r="I147" s="568">
        <v>40780.153019999998</v>
      </c>
      <c r="J147" s="569">
        <v>3463.2272328373901</v>
      </c>
      <c r="K147" s="572">
        <v>0.72853720145800005</v>
      </c>
    </row>
    <row r="148" spans="1:11" ht="14.4" customHeight="1" thickBot="1" x14ac:dyDescent="0.35">
      <c r="A148" s="587" t="s">
        <v>421</v>
      </c>
      <c r="B148" s="568">
        <v>49986.791658001202</v>
      </c>
      <c r="C148" s="568">
        <v>58312.77792</v>
      </c>
      <c r="D148" s="569">
        <v>8325.9862619988107</v>
      </c>
      <c r="E148" s="570">
        <v>1.1665637258529999</v>
      </c>
      <c r="F148" s="568">
        <v>55975.388680743898</v>
      </c>
      <c r="G148" s="569">
        <v>37316.925787162603</v>
      </c>
      <c r="H148" s="571">
        <v>6636.36067</v>
      </c>
      <c r="I148" s="568">
        <v>40733.253019999996</v>
      </c>
      <c r="J148" s="569">
        <v>3416.3272328373901</v>
      </c>
      <c r="K148" s="572">
        <v>0.72769933322500002</v>
      </c>
    </row>
    <row r="149" spans="1:11" ht="14.4" customHeight="1" thickBot="1" x14ac:dyDescent="0.35">
      <c r="A149" s="588" t="s">
        <v>422</v>
      </c>
      <c r="B149" s="568">
        <v>49986.791658001202</v>
      </c>
      <c r="C149" s="568">
        <v>58312.77792</v>
      </c>
      <c r="D149" s="569">
        <v>8325.9862619988107</v>
      </c>
      <c r="E149" s="570">
        <v>1.1665637258529999</v>
      </c>
      <c r="F149" s="568">
        <v>55975.388680743898</v>
      </c>
      <c r="G149" s="569">
        <v>37316.925787162603</v>
      </c>
      <c r="H149" s="571">
        <v>6636.36067</v>
      </c>
      <c r="I149" s="568">
        <v>40733.253019999996</v>
      </c>
      <c r="J149" s="569">
        <v>3416.3272328373901</v>
      </c>
      <c r="K149" s="572">
        <v>0.72769933322500002</v>
      </c>
    </row>
    <row r="150" spans="1:11" ht="14.4" customHeight="1" thickBot="1" x14ac:dyDescent="0.35">
      <c r="A150" s="589" t="s">
        <v>423</v>
      </c>
      <c r="B150" s="573">
        <v>0.79165798813300003</v>
      </c>
      <c r="C150" s="573">
        <v>70.479020000000006</v>
      </c>
      <c r="D150" s="574">
        <v>69.687362011866</v>
      </c>
      <c r="E150" s="580">
        <v>89.027106473307001</v>
      </c>
      <c r="F150" s="573">
        <v>76.383075826246994</v>
      </c>
      <c r="G150" s="574">
        <v>50.922050550831003</v>
      </c>
      <c r="H150" s="576">
        <v>0</v>
      </c>
      <c r="I150" s="573">
        <v>0.48287999999999998</v>
      </c>
      <c r="J150" s="574">
        <v>-50.439170550831001</v>
      </c>
      <c r="K150" s="581">
        <v>6.3218192609999996E-3</v>
      </c>
    </row>
    <row r="151" spans="1:11" ht="14.4" customHeight="1" thickBot="1" x14ac:dyDescent="0.35">
      <c r="A151" s="590" t="s">
        <v>424</v>
      </c>
      <c r="B151" s="568">
        <v>0.65108494530700001</v>
      </c>
      <c r="C151" s="568">
        <v>0.63222</v>
      </c>
      <c r="D151" s="569">
        <v>-1.8864945306999999E-2</v>
      </c>
      <c r="E151" s="570">
        <v>0.97102537012400003</v>
      </c>
      <c r="F151" s="568">
        <v>0.649188720464</v>
      </c>
      <c r="G151" s="569">
        <v>0.43279248030900003</v>
      </c>
      <c r="H151" s="571">
        <v>0</v>
      </c>
      <c r="I151" s="568">
        <v>0</v>
      </c>
      <c r="J151" s="569">
        <v>-0.43279248030900003</v>
      </c>
      <c r="K151" s="572">
        <v>0</v>
      </c>
    </row>
    <row r="152" spans="1:11" ht="14.4" customHeight="1" thickBot="1" x14ac:dyDescent="0.35">
      <c r="A152" s="590" t="s">
        <v>425</v>
      </c>
      <c r="B152" s="568">
        <v>0</v>
      </c>
      <c r="C152" s="568">
        <v>0</v>
      </c>
      <c r="D152" s="569">
        <v>0</v>
      </c>
      <c r="E152" s="570">
        <v>1</v>
      </c>
      <c r="F152" s="568">
        <v>0</v>
      </c>
      <c r="G152" s="569">
        <v>0</v>
      </c>
      <c r="H152" s="571">
        <v>0</v>
      </c>
      <c r="I152" s="568">
        <v>0.41427999999999998</v>
      </c>
      <c r="J152" s="569">
        <v>0.41427999999999998</v>
      </c>
      <c r="K152" s="579" t="s">
        <v>293</v>
      </c>
    </row>
    <row r="153" spans="1:11" ht="14.4" customHeight="1" thickBot="1" x14ac:dyDescent="0.35">
      <c r="A153" s="590" t="s">
        <v>426</v>
      </c>
      <c r="B153" s="568">
        <v>0</v>
      </c>
      <c r="C153" s="568">
        <v>69.569940000000003</v>
      </c>
      <c r="D153" s="569">
        <v>69.569940000000003</v>
      </c>
      <c r="E153" s="578" t="s">
        <v>293</v>
      </c>
      <c r="F153" s="568">
        <v>75.516133172428994</v>
      </c>
      <c r="G153" s="569">
        <v>50.344088781619</v>
      </c>
      <c r="H153" s="571">
        <v>0</v>
      </c>
      <c r="I153" s="568">
        <v>0</v>
      </c>
      <c r="J153" s="569">
        <v>-50.344088781619</v>
      </c>
      <c r="K153" s="572">
        <v>0</v>
      </c>
    </row>
    <row r="154" spans="1:11" ht="14.4" customHeight="1" thickBot="1" x14ac:dyDescent="0.35">
      <c r="A154" s="590" t="s">
        <v>427</v>
      </c>
      <c r="B154" s="568">
        <v>0.14057304282499999</v>
      </c>
      <c r="C154" s="568">
        <v>0.27685999999999999</v>
      </c>
      <c r="D154" s="569">
        <v>0.136286957174</v>
      </c>
      <c r="E154" s="570">
        <v>1.9695099034250001</v>
      </c>
      <c r="F154" s="568">
        <v>0.217753933353</v>
      </c>
      <c r="G154" s="569">
        <v>0.14516928890200001</v>
      </c>
      <c r="H154" s="571">
        <v>0</v>
      </c>
      <c r="I154" s="568">
        <v>6.8599999999999994E-2</v>
      </c>
      <c r="J154" s="569">
        <v>-7.6569288902000002E-2</v>
      </c>
      <c r="K154" s="572">
        <v>0.31503449303300002</v>
      </c>
    </row>
    <row r="155" spans="1:11" ht="14.4" customHeight="1" thickBot="1" x14ac:dyDescent="0.35">
      <c r="A155" s="589" t="s">
        <v>428</v>
      </c>
      <c r="B155" s="573">
        <v>18.000000000004</v>
      </c>
      <c r="C155" s="573">
        <v>96.065539999999999</v>
      </c>
      <c r="D155" s="574">
        <v>78.065539999994996</v>
      </c>
      <c r="E155" s="580">
        <v>5.3369744444430003</v>
      </c>
      <c r="F155" s="573">
        <v>100.00001002686599</v>
      </c>
      <c r="G155" s="574">
        <v>66.666673351243006</v>
      </c>
      <c r="H155" s="576">
        <v>0</v>
      </c>
      <c r="I155" s="573">
        <v>121.66717</v>
      </c>
      <c r="J155" s="574">
        <v>55.000496648755998</v>
      </c>
      <c r="K155" s="581">
        <v>1.2166715780049999</v>
      </c>
    </row>
    <row r="156" spans="1:11" ht="14.4" customHeight="1" thickBot="1" x14ac:dyDescent="0.35">
      <c r="A156" s="590" t="s">
        <v>429</v>
      </c>
      <c r="B156" s="568">
        <v>18.000000000004</v>
      </c>
      <c r="C156" s="568">
        <v>96.065539999999999</v>
      </c>
      <c r="D156" s="569">
        <v>78.065539999994996</v>
      </c>
      <c r="E156" s="570">
        <v>5.3369744444430003</v>
      </c>
      <c r="F156" s="568">
        <v>100.00001002686599</v>
      </c>
      <c r="G156" s="569">
        <v>66.666673351243006</v>
      </c>
      <c r="H156" s="571">
        <v>0</v>
      </c>
      <c r="I156" s="568">
        <v>121.66717</v>
      </c>
      <c r="J156" s="569">
        <v>55.000496648755998</v>
      </c>
      <c r="K156" s="572">
        <v>1.2166715780049999</v>
      </c>
    </row>
    <row r="157" spans="1:11" ht="14.4" customHeight="1" thickBot="1" x14ac:dyDescent="0.35">
      <c r="A157" s="589" t="s">
        <v>430</v>
      </c>
      <c r="B157" s="573">
        <v>581.000000000152</v>
      </c>
      <c r="C157" s="573">
        <v>0</v>
      </c>
      <c r="D157" s="574">
        <v>-581.000000000152</v>
      </c>
      <c r="E157" s="580">
        <v>0</v>
      </c>
      <c r="F157" s="573">
        <v>0</v>
      </c>
      <c r="G157" s="574">
        <v>0</v>
      </c>
      <c r="H157" s="576">
        <v>0</v>
      </c>
      <c r="I157" s="573">
        <v>45.041820000000001</v>
      </c>
      <c r="J157" s="574">
        <v>45.041820000000001</v>
      </c>
      <c r="K157" s="577" t="s">
        <v>281</v>
      </c>
    </row>
    <row r="158" spans="1:11" ht="14.4" customHeight="1" thickBot="1" x14ac:dyDescent="0.35">
      <c r="A158" s="590" t="s">
        <v>431</v>
      </c>
      <c r="B158" s="568">
        <v>581.000000000152</v>
      </c>
      <c r="C158" s="568">
        <v>0</v>
      </c>
      <c r="D158" s="569">
        <v>-581.000000000152</v>
      </c>
      <c r="E158" s="570">
        <v>0</v>
      </c>
      <c r="F158" s="568">
        <v>0</v>
      </c>
      <c r="G158" s="569">
        <v>0</v>
      </c>
      <c r="H158" s="571">
        <v>0</v>
      </c>
      <c r="I158" s="568">
        <v>45.041820000000001</v>
      </c>
      <c r="J158" s="569">
        <v>45.041820000000001</v>
      </c>
      <c r="K158" s="579" t="s">
        <v>281</v>
      </c>
    </row>
    <row r="159" spans="1:11" ht="14.4" customHeight="1" thickBot="1" x14ac:dyDescent="0.35">
      <c r="A159" s="589" t="s">
        <v>432</v>
      </c>
      <c r="B159" s="573">
        <v>0</v>
      </c>
      <c r="C159" s="573">
        <v>-5.5191400000000002</v>
      </c>
      <c r="D159" s="574">
        <v>-5.5191400000000002</v>
      </c>
      <c r="E159" s="575" t="s">
        <v>293</v>
      </c>
      <c r="F159" s="573">
        <v>0</v>
      </c>
      <c r="G159" s="574">
        <v>0</v>
      </c>
      <c r="H159" s="576">
        <v>0</v>
      </c>
      <c r="I159" s="573">
        <v>0</v>
      </c>
      <c r="J159" s="574">
        <v>0</v>
      </c>
      <c r="K159" s="577" t="s">
        <v>281</v>
      </c>
    </row>
    <row r="160" spans="1:11" ht="14.4" customHeight="1" thickBot="1" x14ac:dyDescent="0.35">
      <c r="A160" s="590" t="s">
        <v>433</v>
      </c>
      <c r="B160" s="568">
        <v>0</v>
      </c>
      <c r="C160" s="568">
        <v>-5.5191400000000002</v>
      </c>
      <c r="D160" s="569">
        <v>-5.5191400000000002</v>
      </c>
      <c r="E160" s="578" t="s">
        <v>293</v>
      </c>
      <c r="F160" s="568">
        <v>0</v>
      </c>
      <c r="G160" s="569">
        <v>0</v>
      </c>
      <c r="H160" s="571">
        <v>0</v>
      </c>
      <c r="I160" s="568">
        <v>0</v>
      </c>
      <c r="J160" s="569">
        <v>0</v>
      </c>
      <c r="K160" s="579" t="s">
        <v>281</v>
      </c>
    </row>
    <row r="161" spans="1:11" ht="14.4" customHeight="1" thickBot="1" x14ac:dyDescent="0.35">
      <c r="A161" s="589" t="s">
        <v>434</v>
      </c>
      <c r="B161" s="573">
        <v>49387.0000000129</v>
      </c>
      <c r="C161" s="573">
        <v>55746.343180000003</v>
      </c>
      <c r="D161" s="574">
        <v>6359.3431799870996</v>
      </c>
      <c r="E161" s="580">
        <v>1.128765528985</v>
      </c>
      <c r="F161" s="573">
        <v>55799.005594890798</v>
      </c>
      <c r="G161" s="574">
        <v>37199.3370632605</v>
      </c>
      <c r="H161" s="576">
        <v>6145.6730600000001</v>
      </c>
      <c r="I161" s="573">
        <v>37848.209620000001</v>
      </c>
      <c r="J161" s="574">
        <v>648.87255673947197</v>
      </c>
      <c r="K161" s="581">
        <v>0.67829541434399998</v>
      </c>
    </row>
    <row r="162" spans="1:11" ht="14.4" customHeight="1" thickBot="1" x14ac:dyDescent="0.35">
      <c r="A162" s="590" t="s">
        <v>435</v>
      </c>
      <c r="B162" s="568">
        <v>24100.000000006301</v>
      </c>
      <c r="C162" s="568">
        <v>25003.89401</v>
      </c>
      <c r="D162" s="569">
        <v>903.89400999370605</v>
      </c>
      <c r="E162" s="570">
        <v>1.0375059755180001</v>
      </c>
      <c r="F162" s="568">
        <v>26725.002679679899</v>
      </c>
      <c r="G162" s="569">
        <v>17816.668453119899</v>
      </c>
      <c r="H162" s="571">
        <v>3374.7967899999999</v>
      </c>
      <c r="I162" s="568">
        <v>18933.696489999998</v>
      </c>
      <c r="J162" s="569">
        <v>1117.02803688009</v>
      </c>
      <c r="K162" s="572">
        <v>0.70846378265800003</v>
      </c>
    </row>
    <row r="163" spans="1:11" ht="14.4" customHeight="1" thickBot="1" x14ac:dyDescent="0.35">
      <c r="A163" s="590" t="s">
        <v>436</v>
      </c>
      <c r="B163" s="568">
        <v>25287.000000006599</v>
      </c>
      <c r="C163" s="568">
        <v>30742.44917</v>
      </c>
      <c r="D163" s="569">
        <v>5455.4491699933897</v>
      </c>
      <c r="E163" s="570">
        <v>1.2157412571670001</v>
      </c>
      <c r="F163" s="568">
        <v>29074.002915210898</v>
      </c>
      <c r="G163" s="569">
        <v>19382.668610140601</v>
      </c>
      <c r="H163" s="571">
        <v>2770.8762700000002</v>
      </c>
      <c r="I163" s="568">
        <v>18914.513129999999</v>
      </c>
      <c r="J163" s="569">
        <v>-468.15548014062398</v>
      </c>
      <c r="K163" s="572">
        <v>0.65056446424500003</v>
      </c>
    </row>
    <row r="164" spans="1:11" ht="14.4" customHeight="1" thickBot="1" x14ac:dyDescent="0.35">
      <c r="A164" s="589" t="s">
        <v>437</v>
      </c>
      <c r="B164" s="573">
        <v>0</v>
      </c>
      <c r="C164" s="573">
        <v>2405.4093200000002</v>
      </c>
      <c r="D164" s="574">
        <v>2405.4093200000002</v>
      </c>
      <c r="E164" s="575" t="s">
        <v>281</v>
      </c>
      <c r="F164" s="573">
        <v>0</v>
      </c>
      <c r="G164" s="574">
        <v>0</v>
      </c>
      <c r="H164" s="576">
        <v>490.68761000000001</v>
      </c>
      <c r="I164" s="573">
        <v>2717.8515299999999</v>
      </c>
      <c r="J164" s="574">
        <v>2717.8515299999999</v>
      </c>
      <c r="K164" s="577" t="s">
        <v>281</v>
      </c>
    </row>
    <row r="165" spans="1:11" ht="14.4" customHeight="1" thickBot="1" x14ac:dyDescent="0.35">
      <c r="A165" s="590" t="s">
        <v>438</v>
      </c>
      <c r="B165" s="568">
        <v>0</v>
      </c>
      <c r="C165" s="568">
        <v>545.13715999999999</v>
      </c>
      <c r="D165" s="569">
        <v>545.13715999999999</v>
      </c>
      <c r="E165" s="578" t="s">
        <v>281</v>
      </c>
      <c r="F165" s="568">
        <v>0</v>
      </c>
      <c r="G165" s="569">
        <v>0</v>
      </c>
      <c r="H165" s="571">
        <v>0</v>
      </c>
      <c r="I165" s="568">
        <v>390.40561000000002</v>
      </c>
      <c r="J165" s="569">
        <v>390.40561000000002</v>
      </c>
      <c r="K165" s="579" t="s">
        <v>281</v>
      </c>
    </row>
    <row r="166" spans="1:11" ht="14.4" customHeight="1" thickBot="1" x14ac:dyDescent="0.35">
      <c r="A166" s="590" t="s">
        <v>439</v>
      </c>
      <c r="B166" s="568">
        <v>0</v>
      </c>
      <c r="C166" s="568">
        <v>1860.27216</v>
      </c>
      <c r="D166" s="569">
        <v>1860.27216</v>
      </c>
      <c r="E166" s="578" t="s">
        <v>281</v>
      </c>
      <c r="F166" s="568">
        <v>0</v>
      </c>
      <c r="G166" s="569">
        <v>0</v>
      </c>
      <c r="H166" s="571">
        <v>490.68761000000001</v>
      </c>
      <c r="I166" s="568">
        <v>2327.4459200000001</v>
      </c>
      <c r="J166" s="569">
        <v>2327.4459200000001</v>
      </c>
      <c r="K166" s="579" t="s">
        <v>281</v>
      </c>
    </row>
    <row r="167" spans="1:11" ht="14.4" customHeight="1" thickBot="1" x14ac:dyDescent="0.35">
      <c r="A167" s="587" t="s">
        <v>440</v>
      </c>
      <c r="B167" s="568">
        <v>0</v>
      </c>
      <c r="C167" s="568">
        <v>3.4898699999999998</v>
      </c>
      <c r="D167" s="569">
        <v>3.4898699999999998</v>
      </c>
      <c r="E167" s="578" t="s">
        <v>281</v>
      </c>
      <c r="F167" s="568">
        <v>0</v>
      </c>
      <c r="G167" s="569">
        <v>0</v>
      </c>
      <c r="H167" s="571">
        <v>0</v>
      </c>
      <c r="I167" s="568">
        <v>0</v>
      </c>
      <c r="J167" s="569">
        <v>0</v>
      </c>
      <c r="K167" s="579" t="s">
        <v>281</v>
      </c>
    </row>
    <row r="168" spans="1:11" ht="14.4" customHeight="1" thickBot="1" x14ac:dyDescent="0.35">
      <c r="A168" s="593" t="s">
        <v>441</v>
      </c>
      <c r="B168" s="573">
        <v>0</v>
      </c>
      <c r="C168" s="573">
        <v>3.4898699999999998</v>
      </c>
      <c r="D168" s="574">
        <v>3.4898699999999998</v>
      </c>
      <c r="E168" s="575" t="s">
        <v>281</v>
      </c>
      <c r="F168" s="573">
        <v>0</v>
      </c>
      <c r="G168" s="574">
        <v>0</v>
      </c>
      <c r="H168" s="576">
        <v>0</v>
      </c>
      <c r="I168" s="573">
        <v>0</v>
      </c>
      <c r="J168" s="574">
        <v>0</v>
      </c>
      <c r="K168" s="577" t="s">
        <v>281</v>
      </c>
    </row>
    <row r="169" spans="1:11" ht="14.4" customHeight="1" thickBot="1" x14ac:dyDescent="0.35">
      <c r="A169" s="589" t="s">
        <v>442</v>
      </c>
      <c r="B169" s="573">
        <v>0</v>
      </c>
      <c r="C169" s="573">
        <v>-1.2999999999999999E-4</v>
      </c>
      <c r="D169" s="574">
        <v>-1.2999999999999999E-4</v>
      </c>
      <c r="E169" s="575" t="s">
        <v>281</v>
      </c>
      <c r="F169" s="573">
        <v>0</v>
      </c>
      <c r="G169" s="574">
        <v>0</v>
      </c>
      <c r="H169" s="576">
        <v>0</v>
      </c>
      <c r="I169" s="573">
        <v>0</v>
      </c>
      <c r="J169" s="574">
        <v>0</v>
      </c>
      <c r="K169" s="577" t="s">
        <v>281</v>
      </c>
    </row>
    <row r="170" spans="1:11" ht="14.4" customHeight="1" thickBot="1" x14ac:dyDescent="0.35">
      <c r="A170" s="590" t="s">
        <v>443</v>
      </c>
      <c r="B170" s="568">
        <v>0</v>
      </c>
      <c r="C170" s="568">
        <v>-1.2999999999999999E-4</v>
      </c>
      <c r="D170" s="569">
        <v>-1.2999999999999999E-4</v>
      </c>
      <c r="E170" s="578" t="s">
        <v>293</v>
      </c>
      <c r="F170" s="568">
        <v>0</v>
      </c>
      <c r="G170" s="569">
        <v>0</v>
      </c>
      <c r="H170" s="571">
        <v>0</v>
      </c>
      <c r="I170" s="568">
        <v>0</v>
      </c>
      <c r="J170" s="569">
        <v>0</v>
      </c>
      <c r="K170" s="579" t="s">
        <v>281</v>
      </c>
    </row>
    <row r="171" spans="1:11" ht="14.4" customHeight="1" thickBot="1" x14ac:dyDescent="0.35">
      <c r="A171" s="589" t="s">
        <v>444</v>
      </c>
      <c r="B171" s="573">
        <v>0</v>
      </c>
      <c r="C171" s="573">
        <v>3.49</v>
      </c>
      <c r="D171" s="574">
        <v>3.49</v>
      </c>
      <c r="E171" s="575" t="s">
        <v>293</v>
      </c>
      <c r="F171" s="573">
        <v>0</v>
      </c>
      <c r="G171" s="574">
        <v>0</v>
      </c>
      <c r="H171" s="576">
        <v>0</v>
      </c>
      <c r="I171" s="573">
        <v>0</v>
      </c>
      <c r="J171" s="574">
        <v>0</v>
      </c>
      <c r="K171" s="577" t="s">
        <v>281</v>
      </c>
    </row>
    <row r="172" spans="1:11" ht="14.4" customHeight="1" thickBot="1" x14ac:dyDescent="0.35">
      <c r="A172" s="590" t="s">
        <v>445</v>
      </c>
      <c r="B172" s="568">
        <v>0</v>
      </c>
      <c r="C172" s="568">
        <v>3.49</v>
      </c>
      <c r="D172" s="569">
        <v>3.49</v>
      </c>
      <c r="E172" s="578" t="s">
        <v>293</v>
      </c>
      <c r="F172" s="568">
        <v>0</v>
      </c>
      <c r="G172" s="569">
        <v>0</v>
      </c>
      <c r="H172" s="571">
        <v>0</v>
      </c>
      <c r="I172" s="568">
        <v>0</v>
      </c>
      <c r="J172" s="569">
        <v>0</v>
      </c>
      <c r="K172" s="579" t="s">
        <v>281</v>
      </c>
    </row>
    <row r="173" spans="1:11" ht="14.4" customHeight="1" thickBot="1" x14ac:dyDescent="0.35">
      <c r="A173" s="587" t="s">
        <v>446</v>
      </c>
      <c r="B173" s="568">
        <v>0</v>
      </c>
      <c r="C173" s="568">
        <v>0</v>
      </c>
      <c r="D173" s="569">
        <v>0</v>
      </c>
      <c r="E173" s="570">
        <v>1</v>
      </c>
      <c r="F173" s="568">
        <v>0</v>
      </c>
      <c r="G173" s="569">
        <v>0</v>
      </c>
      <c r="H173" s="571">
        <v>0</v>
      </c>
      <c r="I173" s="568">
        <v>46.9</v>
      </c>
      <c r="J173" s="569">
        <v>46.9</v>
      </c>
      <c r="K173" s="579" t="s">
        <v>293</v>
      </c>
    </row>
    <row r="174" spans="1:11" ht="14.4" customHeight="1" thickBot="1" x14ac:dyDescent="0.35">
      <c r="A174" s="593" t="s">
        <v>447</v>
      </c>
      <c r="B174" s="573">
        <v>0</v>
      </c>
      <c r="C174" s="573">
        <v>0</v>
      </c>
      <c r="D174" s="574">
        <v>0</v>
      </c>
      <c r="E174" s="580">
        <v>1</v>
      </c>
      <c r="F174" s="573">
        <v>0</v>
      </c>
      <c r="G174" s="574">
        <v>0</v>
      </c>
      <c r="H174" s="576">
        <v>0</v>
      </c>
      <c r="I174" s="573">
        <v>46.9</v>
      </c>
      <c r="J174" s="574">
        <v>46.9</v>
      </c>
      <c r="K174" s="577" t="s">
        <v>293</v>
      </c>
    </row>
    <row r="175" spans="1:11" ht="14.4" customHeight="1" thickBot="1" x14ac:dyDescent="0.35">
      <c r="A175" s="589" t="s">
        <v>448</v>
      </c>
      <c r="B175" s="573">
        <v>0</v>
      </c>
      <c r="C175" s="573">
        <v>0</v>
      </c>
      <c r="D175" s="574">
        <v>0</v>
      </c>
      <c r="E175" s="580">
        <v>1</v>
      </c>
      <c r="F175" s="573">
        <v>0</v>
      </c>
      <c r="G175" s="574">
        <v>0</v>
      </c>
      <c r="H175" s="576">
        <v>0</v>
      </c>
      <c r="I175" s="573">
        <v>46.9</v>
      </c>
      <c r="J175" s="574">
        <v>46.9</v>
      </c>
      <c r="K175" s="577" t="s">
        <v>293</v>
      </c>
    </row>
    <row r="176" spans="1:11" ht="14.4" customHeight="1" thickBot="1" x14ac:dyDescent="0.35">
      <c r="A176" s="590" t="s">
        <v>449</v>
      </c>
      <c r="B176" s="568">
        <v>0</v>
      </c>
      <c r="C176" s="568">
        <v>0</v>
      </c>
      <c r="D176" s="569">
        <v>0</v>
      </c>
      <c r="E176" s="570">
        <v>1</v>
      </c>
      <c r="F176" s="568">
        <v>0</v>
      </c>
      <c r="G176" s="569">
        <v>0</v>
      </c>
      <c r="H176" s="571">
        <v>0</v>
      </c>
      <c r="I176" s="568">
        <v>46.9</v>
      </c>
      <c r="J176" s="569">
        <v>46.9</v>
      </c>
      <c r="K176" s="579" t="s">
        <v>293</v>
      </c>
    </row>
    <row r="177" spans="1:11" ht="14.4" customHeight="1" thickBot="1" x14ac:dyDescent="0.35">
      <c r="A177" s="586" t="s">
        <v>450</v>
      </c>
      <c r="B177" s="568">
        <v>4961.9649527312404</v>
      </c>
      <c r="C177" s="568">
        <v>6588.7310000000098</v>
      </c>
      <c r="D177" s="569">
        <v>1626.7660472687601</v>
      </c>
      <c r="E177" s="570">
        <v>1.3278471457909999</v>
      </c>
      <c r="F177" s="568">
        <v>5710.2391833633901</v>
      </c>
      <c r="G177" s="569">
        <v>3806.8261222422602</v>
      </c>
      <c r="H177" s="571">
        <v>646.31183999999996</v>
      </c>
      <c r="I177" s="568">
        <v>4821.6154200000001</v>
      </c>
      <c r="J177" s="569">
        <v>1014.78929775774</v>
      </c>
      <c r="K177" s="572">
        <v>0.84438064066499996</v>
      </c>
    </row>
    <row r="178" spans="1:11" ht="14.4" customHeight="1" thickBot="1" x14ac:dyDescent="0.35">
      <c r="A178" s="591" t="s">
        <v>451</v>
      </c>
      <c r="B178" s="573">
        <v>4961.9649527312404</v>
      </c>
      <c r="C178" s="573">
        <v>6588.7310000000098</v>
      </c>
      <c r="D178" s="574">
        <v>1626.7660472687601</v>
      </c>
      <c r="E178" s="580">
        <v>1.3278471457909999</v>
      </c>
      <c r="F178" s="573">
        <v>5710.2391833633901</v>
      </c>
      <c r="G178" s="574">
        <v>3806.8261222422602</v>
      </c>
      <c r="H178" s="576">
        <v>646.31183999999996</v>
      </c>
      <c r="I178" s="573">
        <v>4821.6154200000001</v>
      </c>
      <c r="J178" s="574">
        <v>1014.78929775774</v>
      </c>
      <c r="K178" s="581">
        <v>0.84438064066499996</v>
      </c>
    </row>
    <row r="179" spans="1:11" ht="14.4" customHeight="1" thickBot="1" x14ac:dyDescent="0.35">
      <c r="A179" s="593" t="s">
        <v>41</v>
      </c>
      <c r="B179" s="573">
        <v>4961.9649527312404</v>
      </c>
      <c r="C179" s="573">
        <v>6588.7310000000098</v>
      </c>
      <c r="D179" s="574">
        <v>1626.7660472687601</v>
      </c>
      <c r="E179" s="580">
        <v>1.3278471457909999</v>
      </c>
      <c r="F179" s="573">
        <v>5710.2391833633901</v>
      </c>
      <c r="G179" s="574">
        <v>3806.8261222422602</v>
      </c>
      <c r="H179" s="576">
        <v>646.31183999999996</v>
      </c>
      <c r="I179" s="573">
        <v>4821.6154200000001</v>
      </c>
      <c r="J179" s="574">
        <v>1014.78929775774</v>
      </c>
      <c r="K179" s="581">
        <v>0.84438064066499996</v>
      </c>
    </row>
    <row r="180" spans="1:11" ht="14.4" customHeight="1" thickBot="1" x14ac:dyDescent="0.35">
      <c r="A180" s="589" t="s">
        <v>452</v>
      </c>
      <c r="B180" s="573">
        <v>52.810639490086999</v>
      </c>
      <c r="C180" s="573">
        <v>58.076999999999998</v>
      </c>
      <c r="D180" s="574">
        <v>5.2663605099120003</v>
      </c>
      <c r="E180" s="580">
        <v>1.0997215818770001</v>
      </c>
      <c r="F180" s="573">
        <v>65.082376034798003</v>
      </c>
      <c r="G180" s="574">
        <v>43.388250689865004</v>
      </c>
      <c r="H180" s="576">
        <v>4.8499999999999996</v>
      </c>
      <c r="I180" s="573">
        <v>39.630000000000003</v>
      </c>
      <c r="J180" s="574">
        <v>-3.7582506898650001</v>
      </c>
      <c r="K180" s="581">
        <v>0.608920608227</v>
      </c>
    </row>
    <row r="181" spans="1:11" ht="14.4" customHeight="1" thickBot="1" x14ac:dyDescent="0.35">
      <c r="A181" s="590" t="s">
        <v>453</v>
      </c>
      <c r="B181" s="568">
        <v>52.810639490086999</v>
      </c>
      <c r="C181" s="568">
        <v>58.076999999999998</v>
      </c>
      <c r="D181" s="569">
        <v>5.2663605099120003</v>
      </c>
      <c r="E181" s="570">
        <v>1.0997215818770001</v>
      </c>
      <c r="F181" s="568">
        <v>65.082376034798003</v>
      </c>
      <c r="G181" s="569">
        <v>43.388250689865004</v>
      </c>
      <c r="H181" s="571">
        <v>4.8499999999999996</v>
      </c>
      <c r="I181" s="568">
        <v>39.630000000000003</v>
      </c>
      <c r="J181" s="569">
        <v>-3.7582506898650001</v>
      </c>
      <c r="K181" s="572">
        <v>0.608920608227</v>
      </c>
    </row>
    <row r="182" spans="1:11" ht="14.4" customHeight="1" thickBot="1" x14ac:dyDescent="0.35">
      <c r="A182" s="589" t="s">
        <v>454</v>
      </c>
      <c r="B182" s="573">
        <v>127.878461897069</v>
      </c>
      <c r="C182" s="573">
        <v>139.48228</v>
      </c>
      <c r="D182" s="574">
        <v>11.603818102930999</v>
      </c>
      <c r="E182" s="580">
        <v>1.090740988988</v>
      </c>
      <c r="F182" s="573">
        <v>165.015191100767</v>
      </c>
      <c r="G182" s="574">
        <v>110.010127400511</v>
      </c>
      <c r="H182" s="576">
        <v>11.09632</v>
      </c>
      <c r="I182" s="573">
        <v>92.579580000000007</v>
      </c>
      <c r="J182" s="574">
        <v>-17.430547400510999</v>
      </c>
      <c r="K182" s="581">
        <v>0.56103671051299997</v>
      </c>
    </row>
    <row r="183" spans="1:11" ht="14.4" customHeight="1" thickBot="1" x14ac:dyDescent="0.35">
      <c r="A183" s="590" t="s">
        <v>455</v>
      </c>
      <c r="B183" s="568">
        <v>94.478955572876004</v>
      </c>
      <c r="C183" s="568">
        <v>119.88</v>
      </c>
      <c r="D183" s="569">
        <v>25.401044427123001</v>
      </c>
      <c r="E183" s="570">
        <v>1.2688539926489999</v>
      </c>
      <c r="F183" s="568">
        <v>124.677433413537</v>
      </c>
      <c r="G183" s="569">
        <v>83.118288942356997</v>
      </c>
      <c r="H183" s="571">
        <v>9.25</v>
      </c>
      <c r="I183" s="568">
        <v>75.48</v>
      </c>
      <c r="J183" s="569">
        <v>-7.6382889423569997</v>
      </c>
      <c r="K183" s="572">
        <v>0.60540226032400002</v>
      </c>
    </row>
    <row r="184" spans="1:11" ht="14.4" customHeight="1" thickBot="1" x14ac:dyDescent="0.35">
      <c r="A184" s="590" t="s">
        <v>456</v>
      </c>
      <c r="B184" s="568">
        <v>12.181883537022999</v>
      </c>
      <c r="C184" s="568">
        <v>8.9499999999999996E-2</v>
      </c>
      <c r="D184" s="569">
        <v>-12.092383537023</v>
      </c>
      <c r="E184" s="570">
        <v>7.3469755080000001E-3</v>
      </c>
      <c r="F184" s="568">
        <v>19.560651888146001</v>
      </c>
      <c r="G184" s="569">
        <v>13.040434592097</v>
      </c>
      <c r="H184" s="571">
        <v>0</v>
      </c>
      <c r="I184" s="568">
        <v>4.3929</v>
      </c>
      <c r="J184" s="569">
        <v>-8.6475345920969993</v>
      </c>
      <c r="K184" s="572">
        <v>0.22457840490700001</v>
      </c>
    </row>
    <row r="185" spans="1:11" ht="14.4" customHeight="1" thickBot="1" x14ac:dyDescent="0.35">
      <c r="A185" s="590" t="s">
        <v>457</v>
      </c>
      <c r="B185" s="568">
        <v>21.217622787168001</v>
      </c>
      <c r="C185" s="568">
        <v>19.512779999999999</v>
      </c>
      <c r="D185" s="569">
        <v>-1.7048427871680001</v>
      </c>
      <c r="E185" s="570">
        <v>0.91964967968900002</v>
      </c>
      <c r="F185" s="568">
        <v>20.777105799084001</v>
      </c>
      <c r="G185" s="569">
        <v>13.851403866056</v>
      </c>
      <c r="H185" s="571">
        <v>1.84632</v>
      </c>
      <c r="I185" s="568">
        <v>12.70668</v>
      </c>
      <c r="J185" s="569">
        <v>-1.144723866056</v>
      </c>
      <c r="K185" s="572">
        <v>0.61157122280999998</v>
      </c>
    </row>
    <row r="186" spans="1:11" ht="14.4" customHeight="1" thickBot="1" x14ac:dyDescent="0.35">
      <c r="A186" s="589" t="s">
        <v>458</v>
      </c>
      <c r="B186" s="573">
        <v>771.42964844331095</v>
      </c>
      <c r="C186" s="573">
        <v>774.254330000001</v>
      </c>
      <c r="D186" s="574">
        <v>2.8246815566899999</v>
      </c>
      <c r="E186" s="580">
        <v>1.0036616191279999</v>
      </c>
      <c r="F186" s="573">
        <v>745.22421780198897</v>
      </c>
      <c r="G186" s="574">
        <v>496.81614520132598</v>
      </c>
      <c r="H186" s="576">
        <v>66.78022</v>
      </c>
      <c r="I186" s="573">
        <v>518.14189999999996</v>
      </c>
      <c r="J186" s="574">
        <v>21.325754798673</v>
      </c>
      <c r="K186" s="581">
        <v>0.69528322835199996</v>
      </c>
    </row>
    <row r="187" spans="1:11" ht="14.4" customHeight="1" thickBot="1" x14ac:dyDescent="0.35">
      <c r="A187" s="590" t="s">
        <v>459</v>
      </c>
      <c r="B187" s="568">
        <v>771.42964844331095</v>
      </c>
      <c r="C187" s="568">
        <v>774.254330000001</v>
      </c>
      <c r="D187" s="569">
        <v>2.8246815566899999</v>
      </c>
      <c r="E187" s="570">
        <v>1.0036616191279999</v>
      </c>
      <c r="F187" s="568">
        <v>745.22421780198897</v>
      </c>
      <c r="G187" s="569">
        <v>496.81614520132598</v>
      </c>
      <c r="H187" s="571">
        <v>66.78022</v>
      </c>
      <c r="I187" s="568">
        <v>518.14189999999996</v>
      </c>
      <c r="J187" s="569">
        <v>21.325754798673</v>
      </c>
      <c r="K187" s="572">
        <v>0.69528322835199996</v>
      </c>
    </row>
    <row r="188" spans="1:11" ht="14.4" customHeight="1" thickBot="1" x14ac:dyDescent="0.35">
      <c r="A188" s="589" t="s">
        <v>460</v>
      </c>
      <c r="B188" s="573">
        <v>0</v>
      </c>
      <c r="C188" s="573">
        <v>2.5579999999999998</v>
      </c>
      <c r="D188" s="574">
        <v>2.5579999999999998</v>
      </c>
      <c r="E188" s="575" t="s">
        <v>281</v>
      </c>
      <c r="F188" s="573">
        <v>0</v>
      </c>
      <c r="G188" s="574">
        <v>0</v>
      </c>
      <c r="H188" s="576">
        <v>2.8000000000000001E-2</v>
      </c>
      <c r="I188" s="573">
        <v>0.625</v>
      </c>
      <c r="J188" s="574">
        <v>0.625</v>
      </c>
      <c r="K188" s="577" t="s">
        <v>293</v>
      </c>
    </row>
    <row r="189" spans="1:11" ht="14.4" customHeight="1" thickBot="1" x14ac:dyDescent="0.35">
      <c r="A189" s="590" t="s">
        <v>461</v>
      </c>
      <c r="B189" s="568">
        <v>0</v>
      </c>
      <c r="C189" s="568">
        <v>2.5579999999999998</v>
      </c>
      <c r="D189" s="569">
        <v>2.5579999999999998</v>
      </c>
      <c r="E189" s="578" t="s">
        <v>281</v>
      </c>
      <c r="F189" s="568">
        <v>0</v>
      </c>
      <c r="G189" s="569">
        <v>0</v>
      </c>
      <c r="H189" s="571">
        <v>2.8000000000000001E-2</v>
      </c>
      <c r="I189" s="568">
        <v>0.625</v>
      </c>
      <c r="J189" s="569">
        <v>0.625</v>
      </c>
      <c r="K189" s="579" t="s">
        <v>293</v>
      </c>
    </row>
    <row r="190" spans="1:11" ht="14.4" customHeight="1" thickBot="1" x14ac:dyDescent="0.35">
      <c r="A190" s="589" t="s">
        <v>462</v>
      </c>
      <c r="B190" s="573">
        <v>375</v>
      </c>
      <c r="C190" s="573">
        <v>342.89377000000002</v>
      </c>
      <c r="D190" s="574">
        <v>-32.106229999999002</v>
      </c>
      <c r="E190" s="580">
        <v>0.91438338666600005</v>
      </c>
      <c r="F190" s="573">
        <v>318.44877067894498</v>
      </c>
      <c r="G190" s="574">
        <v>212.29918045263</v>
      </c>
      <c r="H190" s="576">
        <v>21.968640000000001</v>
      </c>
      <c r="I190" s="573">
        <v>187.62887000000001</v>
      </c>
      <c r="J190" s="574">
        <v>-24.670310452629</v>
      </c>
      <c r="K190" s="581">
        <v>0.58919640229699999</v>
      </c>
    </row>
    <row r="191" spans="1:11" ht="14.4" customHeight="1" thickBot="1" x14ac:dyDescent="0.35">
      <c r="A191" s="590" t="s">
        <v>463</v>
      </c>
      <c r="B191" s="568">
        <v>375</v>
      </c>
      <c r="C191" s="568">
        <v>342.89377000000002</v>
      </c>
      <c r="D191" s="569">
        <v>-32.106229999999002</v>
      </c>
      <c r="E191" s="570">
        <v>0.91438338666600005</v>
      </c>
      <c r="F191" s="568">
        <v>318.44877067894498</v>
      </c>
      <c r="G191" s="569">
        <v>212.29918045263</v>
      </c>
      <c r="H191" s="571">
        <v>21.968640000000001</v>
      </c>
      <c r="I191" s="568">
        <v>187.62887000000001</v>
      </c>
      <c r="J191" s="569">
        <v>-24.670310452629</v>
      </c>
      <c r="K191" s="572">
        <v>0.58919640229699999</v>
      </c>
    </row>
    <row r="192" spans="1:11" ht="14.4" customHeight="1" thickBot="1" x14ac:dyDescent="0.35">
      <c r="A192" s="589" t="s">
        <v>464</v>
      </c>
      <c r="B192" s="573">
        <v>0</v>
      </c>
      <c r="C192" s="573">
        <v>1453.2966799999999</v>
      </c>
      <c r="D192" s="574">
        <v>1453.2966799999999</v>
      </c>
      <c r="E192" s="575" t="s">
        <v>281</v>
      </c>
      <c r="F192" s="573">
        <v>0</v>
      </c>
      <c r="G192" s="574">
        <v>0</v>
      </c>
      <c r="H192" s="576">
        <v>161.23488</v>
      </c>
      <c r="I192" s="573">
        <v>1144.2165</v>
      </c>
      <c r="J192" s="574">
        <v>1144.2165</v>
      </c>
      <c r="K192" s="577" t="s">
        <v>293</v>
      </c>
    </row>
    <row r="193" spans="1:11" ht="14.4" customHeight="1" thickBot="1" x14ac:dyDescent="0.35">
      <c r="A193" s="590" t="s">
        <v>465</v>
      </c>
      <c r="B193" s="568">
        <v>0</v>
      </c>
      <c r="C193" s="568">
        <v>1453.2966799999999</v>
      </c>
      <c r="D193" s="569">
        <v>1453.2966799999999</v>
      </c>
      <c r="E193" s="578" t="s">
        <v>281</v>
      </c>
      <c r="F193" s="568">
        <v>0</v>
      </c>
      <c r="G193" s="569">
        <v>0</v>
      </c>
      <c r="H193" s="571">
        <v>161.23488</v>
      </c>
      <c r="I193" s="568">
        <v>1144.2165</v>
      </c>
      <c r="J193" s="569">
        <v>1144.2165</v>
      </c>
      <c r="K193" s="579" t="s">
        <v>293</v>
      </c>
    </row>
    <row r="194" spans="1:11" ht="14.4" customHeight="1" thickBot="1" x14ac:dyDescent="0.35">
      <c r="A194" s="589" t="s">
        <v>466</v>
      </c>
      <c r="B194" s="573">
        <v>3634.8462029007801</v>
      </c>
      <c r="C194" s="573">
        <v>3818.16894</v>
      </c>
      <c r="D194" s="574">
        <v>183.32273709922799</v>
      </c>
      <c r="E194" s="580">
        <v>1.0504347988510001</v>
      </c>
      <c r="F194" s="573">
        <v>4416.4686277469</v>
      </c>
      <c r="G194" s="574">
        <v>2944.3124184979301</v>
      </c>
      <c r="H194" s="576">
        <v>380.35377999999997</v>
      </c>
      <c r="I194" s="573">
        <v>2838.7935699999998</v>
      </c>
      <c r="J194" s="574">
        <v>-105.51884849792999</v>
      </c>
      <c r="K194" s="581">
        <v>0.64277453532999995</v>
      </c>
    </row>
    <row r="195" spans="1:11" ht="14.4" customHeight="1" thickBot="1" x14ac:dyDescent="0.35">
      <c r="A195" s="590" t="s">
        <v>467</v>
      </c>
      <c r="B195" s="568">
        <v>3634.8462029007801</v>
      </c>
      <c r="C195" s="568">
        <v>3818.16894</v>
      </c>
      <c r="D195" s="569">
        <v>183.32273709922799</v>
      </c>
      <c r="E195" s="570">
        <v>1.0504347988510001</v>
      </c>
      <c r="F195" s="568">
        <v>4416.4686277469</v>
      </c>
      <c r="G195" s="569">
        <v>2944.3124184979301</v>
      </c>
      <c r="H195" s="571">
        <v>380.35377999999997</v>
      </c>
      <c r="I195" s="568">
        <v>2838.7935699999998</v>
      </c>
      <c r="J195" s="569">
        <v>-105.51884849792999</v>
      </c>
      <c r="K195" s="572">
        <v>0.64277453532999995</v>
      </c>
    </row>
    <row r="196" spans="1:11" ht="14.4" customHeight="1" thickBot="1" x14ac:dyDescent="0.35">
      <c r="A196" s="594" t="s">
        <v>468</v>
      </c>
      <c r="B196" s="573">
        <v>0</v>
      </c>
      <c r="C196" s="573">
        <v>0</v>
      </c>
      <c r="D196" s="574">
        <v>0</v>
      </c>
      <c r="E196" s="575" t="s">
        <v>281</v>
      </c>
      <c r="F196" s="573">
        <v>0</v>
      </c>
      <c r="G196" s="574">
        <v>0</v>
      </c>
      <c r="H196" s="576">
        <v>0</v>
      </c>
      <c r="I196" s="573">
        <v>3.3210000000000003E-2</v>
      </c>
      <c r="J196" s="574">
        <v>3.3210000000000003E-2</v>
      </c>
      <c r="K196" s="577" t="s">
        <v>293</v>
      </c>
    </row>
    <row r="197" spans="1:11" ht="14.4" customHeight="1" thickBot="1" x14ac:dyDescent="0.35">
      <c r="A197" s="591" t="s">
        <v>469</v>
      </c>
      <c r="B197" s="573">
        <v>0</v>
      </c>
      <c r="C197" s="573">
        <v>0</v>
      </c>
      <c r="D197" s="574">
        <v>0</v>
      </c>
      <c r="E197" s="575" t="s">
        <v>281</v>
      </c>
      <c r="F197" s="573">
        <v>0</v>
      </c>
      <c r="G197" s="574">
        <v>0</v>
      </c>
      <c r="H197" s="576">
        <v>0</v>
      </c>
      <c r="I197" s="573">
        <v>3.3210000000000003E-2</v>
      </c>
      <c r="J197" s="574">
        <v>3.3210000000000003E-2</v>
      </c>
      <c r="K197" s="577" t="s">
        <v>293</v>
      </c>
    </row>
    <row r="198" spans="1:11" ht="14.4" customHeight="1" thickBot="1" x14ac:dyDescent="0.35">
      <c r="A198" s="593" t="s">
        <v>470</v>
      </c>
      <c r="B198" s="573">
        <v>0</v>
      </c>
      <c r="C198" s="573">
        <v>0</v>
      </c>
      <c r="D198" s="574">
        <v>0</v>
      </c>
      <c r="E198" s="575" t="s">
        <v>281</v>
      </c>
      <c r="F198" s="573">
        <v>0</v>
      </c>
      <c r="G198" s="574">
        <v>0</v>
      </c>
      <c r="H198" s="576">
        <v>0</v>
      </c>
      <c r="I198" s="573">
        <v>3.3210000000000003E-2</v>
      </c>
      <c r="J198" s="574">
        <v>3.3210000000000003E-2</v>
      </c>
      <c r="K198" s="577" t="s">
        <v>293</v>
      </c>
    </row>
    <row r="199" spans="1:11" ht="14.4" customHeight="1" thickBot="1" x14ac:dyDescent="0.35">
      <c r="A199" s="589" t="s">
        <v>471</v>
      </c>
      <c r="B199" s="573">
        <v>0</v>
      </c>
      <c r="C199" s="573">
        <v>0</v>
      </c>
      <c r="D199" s="574">
        <v>0</v>
      </c>
      <c r="E199" s="575" t="s">
        <v>281</v>
      </c>
      <c r="F199" s="573">
        <v>0</v>
      </c>
      <c r="G199" s="574">
        <v>0</v>
      </c>
      <c r="H199" s="576">
        <v>0</v>
      </c>
      <c r="I199" s="573">
        <v>3.3210000000000003E-2</v>
      </c>
      <c r="J199" s="574">
        <v>3.3210000000000003E-2</v>
      </c>
      <c r="K199" s="577" t="s">
        <v>293</v>
      </c>
    </row>
    <row r="200" spans="1:11" ht="14.4" customHeight="1" thickBot="1" x14ac:dyDescent="0.35">
      <c r="A200" s="590" t="s">
        <v>472</v>
      </c>
      <c r="B200" s="568">
        <v>0</v>
      </c>
      <c r="C200" s="568">
        <v>0</v>
      </c>
      <c r="D200" s="569">
        <v>0</v>
      </c>
      <c r="E200" s="570">
        <v>1</v>
      </c>
      <c r="F200" s="568">
        <v>0</v>
      </c>
      <c r="G200" s="569">
        <v>0</v>
      </c>
      <c r="H200" s="571">
        <v>0</v>
      </c>
      <c r="I200" s="568">
        <v>3.3210000000000003E-2</v>
      </c>
      <c r="J200" s="569">
        <v>3.3210000000000003E-2</v>
      </c>
      <c r="K200" s="579" t="s">
        <v>293</v>
      </c>
    </row>
    <row r="201" spans="1:11" ht="14.4" customHeight="1" thickBot="1" x14ac:dyDescent="0.35">
      <c r="A201" s="595"/>
      <c r="B201" s="568">
        <v>-8300.0963445263696</v>
      </c>
      <c r="C201" s="568">
        <v>-6356.4229400000304</v>
      </c>
      <c r="D201" s="569">
        <v>1943.6734045263399</v>
      </c>
      <c r="E201" s="570">
        <v>0.76582519962999995</v>
      </c>
      <c r="F201" s="568">
        <v>-11036.422875451501</v>
      </c>
      <c r="G201" s="569">
        <v>-7357.6152503009798</v>
      </c>
      <c r="H201" s="571">
        <v>682.18097</v>
      </c>
      <c r="I201" s="568">
        <v>-6595.6730800000096</v>
      </c>
      <c r="J201" s="569">
        <v>761.94217030096797</v>
      </c>
      <c r="K201" s="572">
        <v>0.59762779611000005</v>
      </c>
    </row>
    <row r="202" spans="1:11" ht="14.4" customHeight="1" thickBot="1" x14ac:dyDescent="0.35">
      <c r="A202" s="596" t="s">
        <v>53</v>
      </c>
      <c r="B202" s="582">
        <v>-8300.0963445263696</v>
      </c>
      <c r="C202" s="582">
        <v>-6356.4229400000304</v>
      </c>
      <c r="D202" s="583">
        <v>1943.6734045263399</v>
      </c>
      <c r="E202" s="584" t="s">
        <v>281</v>
      </c>
      <c r="F202" s="582">
        <v>-11036.422875451501</v>
      </c>
      <c r="G202" s="583">
        <v>-7357.6152503009798</v>
      </c>
      <c r="H202" s="582">
        <v>682.18097</v>
      </c>
      <c r="I202" s="582">
        <v>-6595.6730799999996</v>
      </c>
      <c r="J202" s="583">
        <v>761.94217030097695</v>
      </c>
      <c r="K202" s="585">
        <v>0.59762779611000005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473</v>
      </c>
      <c r="B5" s="598" t="s">
        <v>474</v>
      </c>
      <c r="C5" s="599" t="s">
        <v>475</v>
      </c>
      <c r="D5" s="599" t="s">
        <v>475</v>
      </c>
      <c r="E5" s="599"/>
      <c r="F5" s="599" t="s">
        <v>475</v>
      </c>
      <c r="G5" s="599" t="s">
        <v>475</v>
      </c>
      <c r="H5" s="599" t="s">
        <v>475</v>
      </c>
      <c r="I5" s="600" t="s">
        <v>475</v>
      </c>
      <c r="J5" s="601" t="s">
        <v>61</v>
      </c>
    </row>
    <row r="6" spans="1:10" ht="14.4" customHeight="1" x14ac:dyDescent="0.3">
      <c r="A6" s="597" t="s">
        <v>473</v>
      </c>
      <c r="B6" s="598" t="s">
        <v>289</v>
      </c>
      <c r="C6" s="599">
        <v>2105.2860500000011</v>
      </c>
      <c r="D6" s="599">
        <v>2250.4306500000012</v>
      </c>
      <c r="E6" s="599"/>
      <c r="F6" s="599">
        <v>2488.6646200000009</v>
      </c>
      <c r="G6" s="599">
        <v>2666.5961064768931</v>
      </c>
      <c r="H6" s="599">
        <v>-177.93148647689213</v>
      </c>
      <c r="I6" s="600">
        <v>0.93327392699452516</v>
      </c>
      <c r="J6" s="601" t="s">
        <v>1</v>
      </c>
    </row>
    <row r="7" spans="1:10" ht="14.4" customHeight="1" x14ac:dyDescent="0.3">
      <c r="A7" s="597" t="s">
        <v>473</v>
      </c>
      <c r="B7" s="598" t="s">
        <v>290</v>
      </c>
      <c r="C7" s="599" t="s">
        <v>475</v>
      </c>
      <c r="D7" s="599">
        <v>0</v>
      </c>
      <c r="E7" s="599"/>
      <c r="F7" s="599">
        <v>1041.7538300000001</v>
      </c>
      <c r="G7" s="599">
        <v>1075.3334212253533</v>
      </c>
      <c r="H7" s="599">
        <v>-33.57959122535317</v>
      </c>
      <c r="I7" s="600">
        <v>0.96877285634153465</v>
      </c>
      <c r="J7" s="601" t="s">
        <v>1</v>
      </c>
    </row>
    <row r="8" spans="1:10" ht="14.4" customHeight="1" x14ac:dyDescent="0.3">
      <c r="A8" s="597" t="s">
        <v>473</v>
      </c>
      <c r="B8" s="598" t="s">
        <v>291</v>
      </c>
      <c r="C8" s="599">
        <v>1043.1575400000002</v>
      </c>
      <c r="D8" s="599">
        <v>1236.51686</v>
      </c>
      <c r="E8" s="599"/>
      <c r="F8" s="599">
        <v>128.05731</v>
      </c>
      <c r="G8" s="599">
        <v>229.33329082040666</v>
      </c>
      <c r="H8" s="599">
        <v>-101.27598082040666</v>
      </c>
      <c r="I8" s="600">
        <v>0.55838953665162827</v>
      </c>
      <c r="J8" s="601" t="s">
        <v>1</v>
      </c>
    </row>
    <row r="9" spans="1:10" ht="14.4" customHeight="1" x14ac:dyDescent="0.3">
      <c r="A9" s="597" t="s">
        <v>473</v>
      </c>
      <c r="B9" s="598" t="s">
        <v>292</v>
      </c>
      <c r="C9" s="599">
        <v>0</v>
      </c>
      <c r="D9" s="599" t="s">
        <v>475</v>
      </c>
      <c r="E9" s="599"/>
      <c r="F9" s="599">
        <v>8.8119999999999994</v>
      </c>
      <c r="G9" s="599">
        <v>0</v>
      </c>
      <c r="H9" s="599">
        <v>8.8119999999999994</v>
      </c>
      <c r="I9" s="600" t="s">
        <v>475</v>
      </c>
      <c r="J9" s="601" t="s">
        <v>1</v>
      </c>
    </row>
    <row r="10" spans="1:10" ht="14.4" customHeight="1" x14ac:dyDescent="0.3">
      <c r="A10" s="597" t="s">
        <v>473</v>
      </c>
      <c r="B10" s="598" t="s">
        <v>294</v>
      </c>
      <c r="C10" s="599">
        <v>255.86911999999998</v>
      </c>
      <c r="D10" s="599">
        <v>718.9991</v>
      </c>
      <c r="E10" s="599"/>
      <c r="F10" s="599">
        <v>1500.3767</v>
      </c>
      <c r="G10" s="599">
        <v>496.00004477862467</v>
      </c>
      <c r="H10" s="599">
        <v>1004.3766552213754</v>
      </c>
      <c r="I10" s="600">
        <v>3.0249527511023713</v>
      </c>
      <c r="J10" s="601" t="s">
        <v>1</v>
      </c>
    </row>
    <row r="11" spans="1:10" ht="14.4" customHeight="1" x14ac:dyDescent="0.3">
      <c r="A11" s="597" t="s">
        <v>473</v>
      </c>
      <c r="B11" s="598" t="s">
        <v>295</v>
      </c>
      <c r="C11" s="599">
        <v>66.504949999999994</v>
      </c>
      <c r="D11" s="599">
        <v>383.87332000000004</v>
      </c>
      <c r="E11" s="599"/>
      <c r="F11" s="599">
        <v>21.263470000000002</v>
      </c>
      <c r="G11" s="599">
        <v>233.33335439854667</v>
      </c>
      <c r="H11" s="599">
        <v>-212.06988439854666</v>
      </c>
      <c r="I11" s="600">
        <v>9.1129148915764444E-2</v>
      </c>
      <c r="J11" s="601" t="s">
        <v>1</v>
      </c>
    </row>
    <row r="12" spans="1:10" ht="14.4" customHeight="1" x14ac:dyDescent="0.3">
      <c r="A12" s="597" t="s">
        <v>473</v>
      </c>
      <c r="B12" s="598" t="s">
        <v>296</v>
      </c>
      <c r="C12" s="599">
        <v>749.4196300000001</v>
      </c>
      <c r="D12" s="599">
        <v>816.1883399999989</v>
      </c>
      <c r="E12" s="599"/>
      <c r="F12" s="599">
        <v>785.52812999999992</v>
      </c>
      <c r="G12" s="599">
        <v>862.15501331095993</v>
      </c>
      <c r="H12" s="599">
        <v>-76.626883310960011</v>
      </c>
      <c r="I12" s="600">
        <v>0.91112168678728955</v>
      </c>
      <c r="J12" s="601" t="s">
        <v>1</v>
      </c>
    </row>
    <row r="13" spans="1:10" ht="14.4" customHeight="1" x14ac:dyDescent="0.3">
      <c r="A13" s="597" t="s">
        <v>473</v>
      </c>
      <c r="B13" s="598" t="s">
        <v>297</v>
      </c>
      <c r="C13" s="599">
        <v>772.5825900000001</v>
      </c>
      <c r="D13" s="599">
        <v>438.16770000000099</v>
      </c>
      <c r="E13" s="599"/>
      <c r="F13" s="599">
        <v>653.30615999999986</v>
      </c>
      <c r="G13" s="599">
        <v>606.10819512770331</v>
      </c>
      <c r="H13" s="599">
        <v>47.197964872296552</v>
      </c>
      <c r="I13" s="600">
        <v>1.0778705274927891</v>
      </c>
      <c r="J13" s="601" t="s">
        <v>1</v>
      </c>
    </row>
    <row r="14" spans="1:10" ht="14.4" customHeight="1" x14ac:dyDescent="0.3">
      <c r="A14" s="597" t="s">
        <v>473</v>
      </c>
      <c r="B14" s="598" t="s">
        <v>298</v>
      </c>
      <c r="C14" s="599">
        <v>99.849250000000012</v>
      </c>
      <c r="D14" s="599">
        <v>100.30977</v>
      </c>
      <c r="E14" s="599"/>
      <c r="F14" s="599">
        <v>88.619680000000002</v>
      </c>
      <c r="G14" s="599">
        <v>98.000008847390006</v>
      </c>
      <c r="H14" s="599">
        <v>-9.3803288473900039</v>
      </c>
      <c r="I14" s="600">
        <v>0.90428236734144107</v>
      </c>
      <c r="J14" s="601" t="s">
        <v>1</v>
      </c>
    </row>
    <row r="15" spans="1:10" ht="14.4" customHeight="1" x14ac:dyDescent="0.3">
      <c r="A15" s="597" t="s">
        <v>473</v>
      </c>
      <c r="B15" s="598" t="s">
        <v>476</v>
      </c>
      <c r="C15" s="599">
        <v>5092.6691300000011</v>
      </c>
      <c r="D15" s="599">
        <v>5944.4857400000001</v>
      </c>
      <c r="E15" s="599"/>
      <c r="F15" s="599">
        <v>6716.3819000000003</v>
      </c>
      <c r="G15" s="599">
        <v>6266.8594349858759</v>
      </c>
      <c r="H15" s="599">
        <v>449.52246501412446</v>
      </c>
      <c r="I15" s="600">
        <v>1.0717301017643037</v>
      </c>
      <c r="J15" s="601" t="s">
        <v>477</v>
      </c>
    </row>
    <row r="17" spans="1:10" ht="14.4" customHeight="1" x14ac:dyDescent="0.3">
      <c r="A17" s="597" t="s">
        <v>473</v>
      </c>
      <c r="B17" s="598" t="s">
        <v>474</v>
      </c>
      <c r="C17" s="599" t="s">
        <v>475</v>
      </c>
      <c r="D17" s="599" t="s">
        <v>475</v>
      </c>
      <c r="E17" s="599"/>
      <c r="F17" s="599" t="s">
        <v>475</v>
      </c>
      <c r="G17" s="599" t="s">
        <v>475</v>
      </c>
      <c r="H17" s="599" t="s">
        <v>475</v>
      </c>
      <c r="I17" s="600" t="s">
        <v>475</v>
      </c>
      <c r="J17" s="601" t="s">
        <v>61</v>
      </c>
    </row>
    <row r="18" spans="1:10" ht="14.4" customHeight="1" x14ac:dyDescent="0.3">
      <c r="A18" s="597" t="s">
        <v>478</v>
      </c>
      <c r="B18" s="598" t="s">
        <v>479</v>
      </c>
      <c r="C18" s="599" t="s">
        <v>475</v>
      </c>
      <c r="D18" s="599" t="s">
        <v>475</v>
      </c>
      <c r="E18" s="599"/>
      <c r="F18" s="599" t="s">
        <v>475</v>
      </c>
      <c r="G18" s="599" t="s">
        <v>475</v>
      </c>
      <c r="H18" s="599" t="s">
        <v>475</v>
      </c>
      <c r="I18" s="600" t="s">
        <v>475</v>
      </c>
      <c r="J18" s="601" t="s">
        <v>0</v>
      </c>
    </row>
    <row r="19" spans="1:10" ht="14.4" customHeight="1" x14ac:dyDescent="0.3">
      <c r="A19" s="597" t="s">
        <v>478</v>
      </c>
      <c r="B19" s="598" t="s">
        <v>289</v>
      </c>
      <c r="C19" s="599">
        <v>2105.2860500000011</v>
      </c>
      <c r="D19" s="599">
        <v>2250.4306500000012</v>
      </c>
      <c r="E19" s="599"/>
      <c r="F19" s="599">
        <v>2488.6646200000009</v>
      </c>
      <c r="G19" s="599">
        <v>2666.5961064768931</v>
      </c>
      <c r="H19" s="599">
        <v>-177.93148647689213</v>
      </c>
      <c r="I19" s="600">
        <v>0.93327392699452516</v>
      </c>
      <c r="J19" s="601" t="s">
        <v>1</v>
      </c>
    </row>
    <row r="20" spans="1:10" ht="14.4" customHeight="1" x14ac:dyDescent="0.3">
      <c r="A20" s="597" t="s">
        <v>478</v>
      </c>
      <c r="B20" s="598" t="s">
        <v>290</v>
      </c>
      <c r="C20" s="599" t="s">
        <v>475</v>
      </c>
      <c r="D20" s="599">
        <v>0</v>
      </c>
      <c r="E20" s="599"/>
      <c r="F20" s="599">
        <v>1041.7538300000001</v>
      </c>
      <c r="G20" s="599">
        <v>1075.3334212253533</v>
      </c>
      <c r="H20" s="599">
        <v>-33.57959122535317</v>
      </c>
      <c r="I20" s="600">
        <v>0.96877285634153465</v>
      </c>
      <c r="J20" s="601" t="s">
        <v>1</v>
      </c>
    </row>
    <row r="21" spans="1:10" ht="14.4" customHeight="1" x14ac:dyDescent="0.3">
      <c r="A21" s="597" t="s">
        <v>478</v>
      </c>
      <c r="B21" s="598" t="s">
        <v>291</v>
      </c>
      <c r="C21" s="599">
        <v>1043.1575400000002</v>
      </c>
      <c r="D21" s="599">
        <v>1236.51686</v>
      </c>
      <c r="E21" s="599"/>
      <c r="F21" s="599">
        <v>128.05731</v>
      </c>
      <c r="G21" s="599">
        <v>229.33329082040666</v>
      </c>
      <c r="H21" s="599">
        <v>-101.27598082040666</v>
      </c>
      <c r="I21" s="600">
        <v>0.55838953665162827</v>
      </c>
      <c r="J21" s="601" t="s">
        <v>1</v>
      </c>
    </row>
    <row r="22" spans="1:10" ht="14.4" customHeight="1" x14ac:dyDescent="0.3">
      <c r="A22" s="597" t="s">
        <v>478</v>
      </c>
      <c r="B22" s="598" t="s">
        <v>292</v>
      </c>
      <c r="C22" s="599">
        <v>0</v>
      </c>
      <c r="D22" s="599" t="s">
        <v>475</v>
      </c>
      <c r="E22" s="599"/>
      <c r="F22" s="599">
        <v>8.8119999999999994</v>
      </c>
      <c r="G22" s="599">
        <v>0</v>
      </c>
      <c r="H22" s="599">
        <v>8.8119999999999994</v>
      </c>
      <c r="I22" s="600" t="s">
        <v>475</v>
      </c>
      <c r="J22" s="601" t="s">
        <v>1</v>
      </c>
    </row>
    <row r="23" spans="1:10" ht="14.4" customHeight="1" x14ac:dyDescent="0.3">
      <c r="A23" s="597" t="s">
        <v>478</v>
      </c>
      <c r="B23" s="598" t="s">
        <v>294</v>
      </c>
      <c r="C23" s="599">
        <v>255.86911999999998</v>
      </c>
      <c r="D23" s="599">
        <v>718.9991</v>
      </c>
      <c r="E23" s="599"/>
      <c r="F23" s="599">
        <v>1500.3767</v>
      </c>
      <c r="G23" s="599">
        <v>496.00004477862467</v>
      </c>
      <c r="H23" s="599">
        <v>1004.3766552213754</v>
      </c>
      <c r="I23" s="600">
        <v>3.0249527511023713</v>
      </c>
      <c r="J23" s="601" t="s">
        <v>1</v>
      </c>
    </row>
    <row r="24" spans="1:10" ht="14.4" customHeight="1" x14ac:dyDescent="0.3">
      <c r="A24" s="597" t="s">
        <v>478</v>
      </c>
      <c r="B24" s="598" t="s">
        <v>295</v>
      </c>
      <c r="C24" s="599">
        <v>66.504949999999994</v>
      </c>
      <c r="D24" s="599">
        <v>383.87332000000004</v>
      </c>
      <c r="E24" s="599"/>
      <c r="F24" s="599">
        <v>21.263470000000002</v>
      </c>
      <c r="G24" s="599">
        <v>233.33335439854667</v>
      </c>
      <c r="H24" s="599">
        <v>-212.06988439854666</v>
      </c>
      <c r="I24" s="600">
        <v>9.1129148915764444E-2</v>
      </c>
      <c r="J24" s="601" t="s">
        <v>1</v>
      </c>
    </row>
    <row r="25" spans="1:10" ht="14.4" customHeight="1" x14ac:dyDescent="0.3">
      <c r="A25" s="597" t="s">
        <v>478</v>
      </c>
      <c r="B25" s="598" t="s">
        <v>296</v>
      </c>
      <c r="C25" s="599">
        <v>749.4196300000001</v>
      </c>
      <c r="D25" s="599">
        <v>816.1883399999989</v>
      </c>
      <c r="E25" s="599"/>
      <c r="F25" s="599">
        <v>785.52812999999992</v>
      </c>
      <c r="G25" s="599">
        <v>862.15501331095993</v>
      </c>
      <c r="H25" s="599">
        <v>-76.626883310960011</v>
      </c>
      <c r="I25" s="600">
        <v>0.91112168678728955</v>
      </c>
      <c r="J25" s="601" t="s">
        <v>1</v>
      </c>
    </row>
    <row r="26" spans="1:10" ht="14.4" customHeight="1" x14ac:dyDescent="0.3">
      <c r="A26" s="597" t="s">
        <v>478</v>
      </c>
      <c r="B26" s="598" t="s">
        <v>297</v>
      </c>
      <c r="C26" s="599">
        <v>772.5825900000001</v>
      </c>
      <c r="D26" s="599">
        <v>438.16770000000099</v>
      </c>
      <c r="E26" s="599"/>
      <c r="F26" s="599">
        <v>653.30615999999986</v>
      </c>
      <c r="G26" s="599">
        <v>606.10819512770331</v>
      </c>
      <c r="H26" s="599">
        <v>47.197964872296552</v>
      </c>
      <c r="I26" s="600">
        <v>1.0778705274927891</v>
      </c>
      <c r="J26" s="601" t="s">
        <v>1</v>
      </c>
    </row>
    <row r="27" spans="1:10" ht="14.4" customHeight="1" x14ac:dyDescent="0.3">
      <c r="A27" s="597" t="s">
        <v>478</v>
      </c>
      <c r="B27" s="598" t="s">
        <v>298</v>
      </c>
      <c r="C27" s="599">
        <v>99.849250000000012</v>
      </c>
      <c r="D27" s="599">
        <v>100.30977</v>
      </c>
      <c r="E27" s="599"/>
      <c r="F27" s="599">
        <v>88.619680000000002</v>
      </c>
      <c r="G27" s="599">
        <v>98.000008847390006</v>
      </c>
      <c r="H27" s="599">
        <v>-9.3803288473900039</v>
      </c>
      <c r="I27" s="600">
        <v>0.90428236734144107</v>
      </c>
      <c r="J27" s="601" t="s">
        <v>1</v>
      </c>
    </row>
    <row r="28" spans="1:10" ht="14.4" customHeight="1" x14ac:dyDescent="0.3">
      <c r="A28" s="597" t="s">
        <v>478</v>
      </c>
      <c r="B28" s="598" t="s">
        <v>480</v>
      </c>
      <c r="C28" s="599">
        <v>5092.6691300000011</v>
      </c>
      <c r="D28" s="599">
        <v>5944.4857400000001</v>
      </c>
      <c r="E28" s="599"/>
      <c r="F28" s="599">
        <v>6716.3819000000003</v>
      </c>
      <c r="G28" s="599">
        <v>6266.8594349858759</v>
      </c>
      <c r="H28" s="599">
        <v>449.52246501412446</v>
      </c>
      <c r="I28" s="600">
        <v>1.0717301017643037</v>
      </c>
      <c r="J28" s="601" t="s">
        <v>481</v>
      </c>
    </row>
    <row r="29" spans="1:10" ht="14.4" customHeight="1" x14ac:dyDescent="0.3">
      <c r="A29" s="597" t="s">
        <v>475</v>
      </c>
      <c r="B29" s="598" t="s">
        <v>475</v>
      </c>
      <c r="C29" s="599" t="s">
        <v>475</v>
      </c>
      <c r="D29" s="599" t="s">
        <v>475</v>
      </c>
      <c r="E29" s="599"/>
      <c r="F29" s="599" t="s">
        <v>475</v>
      </c>
      <c r="G29" s="599" t="s">
        <v>475</v>
      </c>
      <c r="H29" s="599" t="s">
        <v>475</v>
      </c>
      <c r="I29" s="600" t="s">
        <v>475</v>
      </c>
      <c r="J29" s="601" t="s">
        <v>482</v>
      </c>
    </row>
    <row r="30" spans="1:10" ht="14.4" customHeight="1" x14ac:dyDescent="0.3">
      <c r="A30" s="597" t="s">
        <v>473</v>
      </c>
      <c r="B30" s="598" t="s">
        <v>476</v>
      </c>
      <c r="C30" s="599">
        <v>5092.6691300000011</v>
      </c>
      <c r="D30" s="599">
        <v>5944.4857400000001</v>
      </c>
      <c r="E30" s="599"/>
      <c r="F30" s="599">
        <v>6716.3819000000003</v>
      </c>
      <c r="G30" s="599">
        <v>6266.8594349858759</v>
      </c>
      <c r="H30" s="599">
        <v>449.52246501412446</v>
      </c>
      <c r="I30" s="600">
        <v>1.0717301017643037</v>
      </c>
      <c r="J30" s="601" t="s">
        <v>477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377.90716388234813</v>
      </c>
      <c r="M3" s="192">
        <f>SUBTOTAL(9,M5:M1048576)</f>
        <v>18859.034099999997</v>
      </c>
      <c r="N3" s="193">
        <f>SUBTOTAL(9,N5:N1048576)</f>
        <v>7126964.0902914908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473</v>
      </c>
      <c r="B5" s="610" t="s">
        <v>2258</v>
      </c>
      <c r="C5" s="611" t="s">
        <v>478</v>
      </c>
      <c r="D5" s="612" t="s">
        <v>2259</v>
      </c>
      <c r="E5" s="611" t="s">
        <v>483</v>
      </c>
      <c r="F5" s="612" t="s">
        <v>2260</v>
      </c>
      <c r="G5" s="611"/>
      <c r="H5" s="611" t="s">
        <v>484</v>
      </c>
      <c r="I5" s="611" t="s">
        <v>485</v>
      </c>
      <c r="J5" s="611" t="s">
        <v>486</v>
      </c>
      <c r="K5" s="611" t="s">
        <v>487</v>
      </c>
      <c r="L5" s="613">
        <v>58.669999999999966</v>
      </c>
      <c r="M5" s="613">
        <v>1</v>
      </c>
      <c r="N5" s="614">
        <v>58.669999999999966</v>
      </c>
    </row>
    <row r="6" spans="1:14" ht="14.4" customHeight="1" x14ac:dyDescent="0.3">
      <c r="A6" s="615" t="s">
        <v>473</v>
      </c>
      <c r="B6" s="616" t="s">
        <v>2258</v>
      </c>
      <c r="C6" s="617" t="s">
        <v>478</v>
      </c>
      <c r="D6" s="618" t="s">
        <v>2259</v>
      </c>
      <c r="E6" s="617" t="s">
        <v>483</v>
      </c>
      <c r="F6" s="618" t="s">
        <v>2260</v>
      </c>
      <c r="G6" s="617"/>
      <c r="H6" s="617" t="s">
        <v>488</v>
      </c>
      <c r="I6" s="617" t="s">
        <v>489</v>
      </c>
      <c r="J6" s="617" t="s">
        <v>490</v>
      </c>
      <c r="K6" s="617" t="s">
        <v>491</v>
      </c>
      <c r="L6" s="619">
        <v>68.779999999999987</v>
      </c>
      <c r="M6" s="619">
        <v>2</v>
      </c>
      <c r="N6" s="620">
        <v>137.55999999999997</v>
      </c>
    </row>
    <row r="7" spans="1:14" ht="14.4" customHeight="1" x14ac:dyDescent="0.3">
      <c r="A7" s="615" t="s">
        <v>473</v>
      </c>
      <c r="B7" s="616" t="s">
        <v>2258</v>
      </c>
      <c r="C7" s="617" t="s">
        <v>478</v>
      </c>
      <c r="D7" s="618" t="s">
        <v>2259</v>
      </c>
      <c r="E7" s="617" t="s">
        <v>483</v>
      </c>
      <c r="F7" s="618" t="s">
        <v>2260</v>
      </c>
      <c r="G7" s="617"/>
      <c r="H7" s="617" t="s">
        <v>492</v>
      </c>
      <c r="I7" s="617" t="s">
        <v>493</v>
      </c>
      <c r="J7" s="617" t="s">
        <v>494</v>
      </c>
      <c r="K7" s="617" t="s">
        <v>495</v>
      </c>
      <c r="L7" s="619">
        <v>166.71645833333335</v>
      </c>
      <c r="M7" s="619">
        <v>96</v>
      </c>
      <c r="N7" s="620">
        <v>16004.780000000002</v>
      </c>
    </row>
    <row r="8" spans="1:14" ht="14.4" customHeight="1" x14ac:dyDescent="0.3">
      <c r="A8" s="615" t="s">
        <v>473</v>
      </c>
      <c r="B8" s="616" t="s">
        <v>2258</v>
      </c>
      <c r="C8" s="617" t="s">
        <v>478</v>
      </c>
      <c r="D8" s="618" t="s">
        <v>2259</v>
      </c>
      <c r="E8" s="617" t="s">
        <v>483</v>
      </c>
      <c r="F8" s="618" t="s">
        <v>2260</v>
      </c>
      <c r="G8" s="617"/>
      <c r="H8" s="617" t="s">
        <v>496</v>
      </c>
      <c r="I8" s="617" t="s">
        <v>497</v>
      </c>
      <c r="J8" s="617" t="s">
        <v>498</v>
      </c>
      <c r="K8" s="617" t="s">
        <v>491</v>
      </c>
      <c r="L8" s="619">
        <v>68.78</v>
      </c>
      <c r="M8" s="619">
        <v>3</v>
      </c>
      <c r="N8" s="620">
        <v>206.34</v>
      </c>
    </row>
    <row r="9" spans="1:14" ht="14.4" customHeight="1" x14ac:dyDescent="0.3">
      <c r="A9" s="615" t="s">
        <v>473</v>
      </c>
      <c r="B9" s="616" t="s">
        <v>2258</v>
      </c>
      <c r="C9" s="617" t="s">
        <v>478</v>
      </c>
      <c r="D9" s="618" t="s">
        <v>2259</v>
      </c>
      <c r="E9" s="617" t="s">
        <v>483</v>
      </c>
      <c r="F9" s="618" t="s">
        <v>2260</v>
      </c>
      <c r="G9" s="617"/>
      <c r="H9" s="617" t="s">
        <v>499</v>
      </c>
      <c r="I9" s="617" t="s">
        <v>500</v>
      </c>
      <c r="J9" s="617" t="s">
        <v>501</v>
      </c>
      <c r="K9" s="617" t="s">
        <v>502</v>
      </c>
      <c r="L9" s="619">
        <v>910.12999999999988</v>
      </c>
      <c r="M9" s="619">
        <v>5</v>
      </c>
      <c r="N9" s="620">
        <v>4550.6499999999996</v>
      </c>
    </row>
    <row r="10" spans="1:14" ht="14.4" customHeight="1" x14ac:dyDescent="0.3">
      <c r="A10" s="615" t="s">
        <v>473</v>
      </c>
      <c r="B10" s="616" t="s">
        <v>2258</v>
      </c>
      <c r="C10" s="617" t="s">
        <v>478</v>
      </c>
      <c r="D10" s="618" t="s">
        <v>2259</v>
      </c>
      <c r="E10" s="617" t="s">
        <v>483</v>
      </c>
      <c r="F10" s="618" t="s">
        <v>2260</v>
      </c>
      <c r="G10" s="617"/>
      <c r="H10" s="617" t="s">
        <v>503</v>
      </c>
      <c r="I10" s="617" t="s">
        <v>504</v>
      </c>
      <c r="J10" s="617" t="s">
        <v>505</v>
      </c>
      <c r="K10" s="617" t="s">
        <v>506</v>
      </c>
      <c r="L10" s="619">
        <v>107.27995296574204</v>
      </c>
      <c r="M10" s="619">
        <v>1</v>
      </c>
      <c r="N10" s="620">
        <v>107.27995296574204</v>
      </c>
    </row>
    <row r="11" spans="1:14" ht="14.4" customHeight="1" x14ac:dyDescent="0.3">
      <c r="A11" s="615" t="s">
        <v>473</v>
      </c>
      <c r="B11" s="616" t="s">
        <v>2258</v>
      </c>
      <c r="C11" s="617" t="s">
        <v>478</v>
      </c>
      <c r="D11" s="618" t="s">
        <v>2259</v>
      </c>
      <c r="E11" s="617" t="s">
        <v>483</v>
      </c>
      <c r="F11" s="618" t="s">
        <v>2260</v>
      </c>
      <c r="G11" s="617"/>
      <c r="H11" s="617" t="s">
        <v>507</v>
      </c>
      <c r="I11" s="617" t="s">
        <v>507</v>
      </c>
      <c r="J11" s="617" t="s">
        <v>508</v>
      </c>
      <c r="K11" s="617" t="s">
        <v>509</v>
      </c>
      <c r="L11" s="619">
        <v>29.84</v>
      </c>
      <c r="M11" s="619">
        <v>1</v>
      </c>
      <c r="N11" s="620">
        <v>29.84</v>
      </c>
    </row>
    <row r="12" spans="1:14" ht="14.4" customHeight="1" x14ac:dyDescent="0.3">
      <c r="A12" s="615" t="s">
        <v>473</v>
      </c>
      <c r="B12" s="616" t="s">
        <v>2258</v>
      </c>
      <c r="C12" s="617" t="s">
        <v>478</v>
      </c>
      <c r="D12" s="618" t="s">
        <v>2259</v>
      </c>
      <c r="E12" s="617" t="s">
        <v>483</v>
      </c>
      <c r="F12" s="618" t="s">
        <v>2260</v>
      </c>
      <c r="G12" s="617"/>
      <c r="H12" s="617" t="s">
        <v>510</v>
      </c>
      <c r="I12" s="617" t="s">
        <v>510</v>
      </c>
      <c r="J12" s="617" t="s">
        <v>511</v>
      </c>
      <c r="K12" s="617" t="s">
        <v>512</v>
      </c>
      <c r="L12" s="619">
        <v>496.19808695652176</v>
      </c>
      <c r="M12" s="619">
        <v>23</v>
      </c>
      <c r="N12" s="620">
        <v>11412.556</v>
      </c>
    </row>
    <row r="13" spans="1:14" ht="14.4" customHeight="1" x14ac:dyDescent="0.3">
      <c r="A13" s="615" t="s">
        <v>473</v>
      </c>
      <c r="B13" s="616" t="s">
        <v>2258</v>
      </c>
      <c r="C13" s="617" t="s">
        <v>478</v>
      </c>
      <c r="D13" s="618" t="s">
        <v>2259</v>
      </c>
      <c r="E13" s="617" t="s">
        <v>483</v>
      </c>
      <c r="F13" s="618" t="s">
        <v>2260</v>
      </c>
      <c r="G13" s="617"/>
      <c r="H13" s="617" t="s">
        <v>513</v>
      </c>
      <c r="I13" s="617" t="s">
        <v>513</v>
      </c>
      <c r="J13" s="617" t="s">
        <v>514</v>
      </c>
      <c r="K13" s="617" t="s">
        <v>515</v>
      </c>
      <c r="L13" s="619">
        <v>75.040000000000035</v>
      </c>
      <c r="M13" s="619">
        <v>2</v>
      </c>
      <c r="N13" s="620">
        <v>150.08000000000007</v>
      </c>
    </row>
    <row r="14" spans="1:14" ht="14.4" customHeight="1" x14ac:dyDescent="0.3">
      <c r="A14" s="615" t="s">
        <v>473</v>
      </c>
      <c r="B14" s="616" t="s">
        <v>2258</v>
      </c>
      <c r="C14" s="617" t="s">
        <v>478</v>
      </c>
      <c r="D14" s="618" t="s">
        <v>2259</v>
      </c>
      <c r="E14" s="617" t="s">
        <v>483</v>
      </c>
      <c r="F14" s="618" t="s">
        <v>2260</v>
      </c>
      <c r="G14" s="617"/>
      <c r="H14" s="617" t="s">
        <v>516</v>
      </c>
      <c r="I14" s="617" t="s">
        <v>516</v>
      </c>
      <c r="J14" s="617" t="s">
        <v>517</v>
      </c>
      <c r="K14" s="617" t="s">
        <v>518</v>
      </c>
      <c r="L14" s="619">
        <v>103.32000000000002</v>
      </c>
      <c r="M14" s="619">
        <v>1</v>
      </c>
      <c r="N14" s="620">
        <v>103.32000000000002</v>
      </c>
    </row>
    <row r="15" spans="1:14" ht="14.4" customHeight="1" x14ac:dyDescent="0.3">
      <c r="A15" s="615" t="s">
        <v>473</v>
      </c>
      <c r="B15" s="616" t="s">
        <v>2258</v>
      </c>
      <c r="C15" s="617" t="s">
        <v>478</v>
      </c>
      <c r="D15" s="618" t="s">
        <v>2259</v>
      </c>
      <c r="E15" s="617" t="s">
        <v>483</v>
      </c>
      <c r="F15" s="618" t="s">
        <v>2260</v>
      </c>
      <c r="G15" s="617"/>
      <c r="H15" s="617" t="s">
        <v>519</v>
      </c>
      <c r="I15" s="617" t="s">
        <v>520</v>
      </c>
      <c r="J15" s="617" t="s">
        <v>521</v>
      </c>
      <c r="K15" s="617" t="s">
        <v>522</v>
      </c>
      <c r="L15" s="619">
        <v>59.7</v>
      </c>
      <c r="M15" s="619">
        <v>1</v>
      </c>
      <c r="N15" s="620">
        <v>59.7</v>
      </c>
    </row>
    <row r="16" spans="1:14" ht="14.4" customHeight="1" x14ac:dyDescent="0.3">
      <c r="A16" s="615" t="s">
        <v>473</v>
      </c>
      <c r="B16" s="616" t="s">
        <v>2258</v>
      </c>
      <c r="C16" s="617" t="s">
        <v>478</v>
      </c>
      <c r="D16" s="618" t="s">
        <v>2259</v>
      </c>
      <c r="E16" s="617" t="s">
        <v>483</v>
      </c>
      <c r="F16" s="618" t="s">
        <v>2260</v>
      </c>
      <c r="G16" s="617" t="s">
        <v>523</v>
      </c>
      <c r="H16" s="617" t="s">
        <v>524</v>
      </c>
      <c r="I16" s="617" t="s">
        <v>524</v>
      </c>
      <c r="J16" s="617" t="s">
        <v>525</v>
      </c>
      <c r="K16" s="617" t="s">
        <v>526</v>
      </c>
      <c r="L16" s="619">
        <v>171.59960478487167</v>
      </c>
      <c r="M16" s="619">
        <v>93</v>
      </c>
      <c r="N16" s="620">
        <v>15958.763244993066</v>
      </c>
    </row>
    <row r="17" spans="1:14" ht="14.4" customHeight="1" x14ac:dyDescent="0.3">
      <c r="A17" s="615" t="s">
        <v>473</v>
      </c>
      <c r="B17" s="616" t="s">
        <v>2258</v>
      </c>
      <c r="C17" s="617" t="s">
        <v>478</v>
      </c>
      <c r="D17" s="618" t="s">
        <v>2259</v>
      </c>
      <c r="E17" s="617" t="s">
        <v>483</v>
      </c>
      <c r="F17" s="618" t="s">
        <v>2260</v>
      </c>
      <c r="G17" s="617" t="s">
        <v>523</v>
      </c>
      <c r="H17" s="617" t="s">
        <v>527</v>
      </c>
      <c r="I17" s="617" t="s">
        <v>527</v>
      </c>
      <c r="J17" s="617" t="s">
        <v>528</v>
      </c>
      <c r="K17" s="617" t="s">
        <v>529</v>
      </c>
      <c r="L17" s="619">
        <v>173.69000154478658</v>
      </c>
      <c r="M17" s="619">
        <v>164</v>
      </c>
      <c r="N17" s="620">
        <v>28485.160253344999</v>
      </c>
    </row>
    <row r="18" spans="1:14" ht="14.4" customHeight="1" x14ac:dyDescent="0.3">
      <c r="A18" s="615" t="s">
        <v>473</v>
      </c>
      <c r="B18" s="616" t="s">
        <v>2258</v>
      </c>
      <c r="C18" s="617" t="s">
        <v>478</v>
      </c>
      <c r="D18" s="618" t="s">
        <v>2259</v>
      </c>
      <c r="E18" s="617" t="s">
        <v>483</v>
      </c>
      <c r="F18" s="618" t="s">
        <v>2260</v>
      </c>
      <c r="G18" s="617" t="s">
        <v>523</v>
      </c>
      <c r="H18" s="617" t="s">
        <v>530</v>
      </c>
      <c r="I18" s="617" t="s">
        <v>530</v>
      </c>
      <c r="J18" s="617" t="s">
        <v>531</v>
      </c>
      <c r="K18" s="617" t="s">
        <v>529</v>
      </c>
      <c r="L18" s="619">
        <v>142.99999765000547</v>
      </c>
      <c r="M18" s="619">
        <v>23</v>
      </c>
      <c r="N18" s="620">
        <v>3288.9999459501259</v>
      </c>
    </row>
    <row r="19" spans="1:14" ht="14.4" customHeight="1" x14ac:dyDescent="0.3">
      <c r="A19" s="615" t="s">
        <v>473</v>
      </c>
      <c r="B19" s="616" t="s">
        <v>2258</v>
      </c>
      <c r="C19" s="617" t="s">
        <v>478</v>
      </c>
      <c r="D19" s="618" t="s">
        <v>2259</v>
      </c>
      <c r="E19" s="617" t="s">
        <v>483</v>
      </c>
      <c r="F19" s="618" t="s">
        <v>2260</v>
      </c>
      <c r="G19" s="617" t="s">
        <v>523</v>
      </c>
      <c r="H19" s="617" t="s">
        <v>532</v>
      </c>
      <c r="I19" s="617" t="s">
        <v>532</v>
      </c>
      <c r="J19" s="617" t="s">
        <v>531</v>
      </c>
      <c r="K19" s="617" t="s">
        <v>533</v>
      </c>
      <c r="L19" s="619">
        <v>126.5</v>
      </c>
      <c r="M19" s="619">
        <v>44</v>
      </c>
      <c r="N19" s="620">
        <v>5566</v>
      </c>
    </row>
    <row r="20" spans="1:14" ht="14.4" customHeight="1" x14ac:dyDescent="0.3">
      <c r="A20" s="615" t="s">
        <v>473</v>
      </c>
      <c r="B20" s="616" t="s">
        <v>2258</v>
      </c>
      <c r="C20" s="617" t="s">
        <v>478</v>
      </c>
      <c r="D20" s="618" t="s">
        <v>2259</v>
      </c>
      <c r="E20" s="617" t="s">
        <v>483</v>
      </c>
      <c r="F20" s="618" t="s">
        <v>2260</v>
      </c>
      <c r="G20" s="617" t="s">
        <v>523</v>
      </c>
      <c r="H20" s="617" t="s">
        <v>534</v>
      </c>
      <c r="I20" s="617" t="s">
        <v>534</v>
      </c>
      <c r="J20" s="617" t="s">
        <v>525</v>
      </c>
      <c r="K20" s="617" t="s">
        <v>535</v>
      </c>
      <c r="L20" s="619">
        <v>92.950000000000017</v>
      </c>
      <c r="M20" s="619">
        <v>198</v>
      </c>
      <c r="N20" s="620">
        <v>18404.100000000002</v>
      </c>
    </row>
    <row r="21" spans="1:14" ht="14.4" customHeight="1" x14ac:dyDescent="0.3">
      <c r="A21" s="615" t="s">
        <v>473</v>
      </c>
      <c r="B21" s="616" t="s">
        <v>2258</v>
      </c>
      <c r="C21" s="617" t="s">
        <v>478</v>
      </c>
      <c r="D21" s="618" t="s">
        <v>2259</v>
      </c>
      <c r="E21" s="617" t="s">
        <v>483</v>
      </c>
      <c r="F21" s="618" t="s">
        <v>2260</v>
      </c>
      <c r="G21" s="617" t="s">
        <v>523</v>
      </c>
      <c r="H21" s="617" t="s">
        <v>536</v>
      </c>
      <c r="I21" s="617" t="s">
        <v>536</v>
      </c>
      <c r="J21" s="617" t="s">
        <v>525</v>
      </c>
      <c r="K21" s="617" t="s">
        <v>537</v>
      </c>
      <c r="L21" s="619">
        <v>93.499999785522192</v>
      </c>
      <c r="M21" s="619">
        <v>153</v>
      </c>
      <c r="N21" s="620">
        <v>14305.499967184895</v>
      </c>
    </row>
    <row r="22" spans="1:14" ht="14.4" customHeight="1" x14ac:dyDescent="0.3">
      <c r="A22" s="615" t="s">
        <v>473</v>
      </c>
      <c r="B22" s="616" t="s">
        <v>2258</v>
      </c>
      <c r="C22" s="617" t="s">
        <v>478</v>
      </c>
      <c r="D22" s="618" t="s">
        <v>2259</v>
      </c>
      <c r="E22" s="617" t="s">
        <v>483</v>
      </c>
      <c r="F22" s="618" t="s">
        <v>2260</v>
      </c>
      <c r="G22" s="617" t="s">
        <v>523</v>
      </c>
      <c r="H22" s="617" t="s">
        <v>538</v>
      </c>
      <c r="I22" s="617" t="s">
        <v>539</v>
      </c>
      <c r="J22" s="617" t="s">
        <v>540</v>
      </c>
      <c r="K22" s="617" t="s">
        <v>541</v>
      </c>
      <c r="L22" s="619">
        <v>38.319999999999993</v>
      </c>
      <c r="M22" s="619">
        <v>1</v>
      </c>
      <c r="N22" s="620">
        <v>38.319999999999993</v>
      </c>
    </row>
    <row r="23" spans="1:14" ht="14.4" customHeight="1" x14ac:dyDescent="0.3">
      <c r="A23" s="615" t="s">
        <v>473</v>
      </c>
      <c r="B23" s="616" t="s">
        <v>2258</v>
      </c>
      <c r="C23" s="617" t="s">
        <v>478</v>
      </c>
      <c r="D23" s="618" t="s">
        <v>2259</v>
      </c>
      <c r="E23" s="617" t="s">
        <v>483</v>
      </c>
      <c r="F23" s="618" t="s">
        <v>2260</v>
      </c>
      <c r="G23" s="617" t="s">
        <v>523</v>
      </c>
      <c r="H23" s="617" t="s">
        <v>542</v>
      </c>
      <c r="I23" s="617" t="s">
        <v>543</v>
      </c>
      <c r="J23" s="617" t="s">
        <v>544</v>
      </c>
      <c r="K23" s="617" t="s">
        <v>545</v>
      </c>
      <c r="L23" s="619">
        <v>87.030046207260924</v>
      </c>
      <c r="M23" s="619">
        <v>16</v>
      </c>
      <c r="N23" s="620">
        <v>1392.4807393161748</v>
      </c>
    </row>
    <row r="24" spans="1:14" ht="14.4" customHeight="1" x14ac:dyDescent="0.3">
      <c r="A24" s="615" t="s">
        <v>473</v>
      </c>
      <c r="B24" s="616" t="s">
        <v>2258</v>
      </c>
      <c r="C24" s="617" t="s">
        <v>478</v>
      </c>
      <c r="D24" s="618" t="s">
        <v>2259</v>
      </c>
      <c r="E24" s="617" t="s">
        <v>483</v>
      </c>
      <c r="F24" s="618" t="s">
        <v>2260</v>
      </c>
      <c r="G24" s="617" t="s">
        <v>523</v>
      </c>
      <c r="H24" s="617" t="s">
        <v>546</v>
      </c>
      <c r="I24" s="617" t="s">
        <v>547</v>
      </c>
      <c r="J24" s="617" t="s">
        <v>548</v>
      </c>
      <c r="K24" s="617" t="s">
        <v>549</v>
      </c>
      <c r="L24" s="619">
        <v>96.82003802788887</v>
      </c>
      <c r="M24" s="619">
        <v>361</v>
      </c>
      <c r="N24" s="620">
        <v>34952.03372806788</v>
      </c>
    </row>
    <row r="25" spans="1:14" ht="14.4" customHeight="1" x14ac:dyDescent="0.3">
      <c r="A25" s="615" t="s">
        <v>473</v>
      </c>
      <c r="B25" s="616" t="s">
        <v>2258</v>
      </c>
      <c r="C25" s="617" t="s">
        <v>478</v>
      </c>
      <c r="D25" s="618" t="s">
        <v>2259</v>
      </c>
      <c r="E25" s="617" t="s">
        <v>483</v>
      </c>
      <c r="F25" s="618" t="s">
        <v>2260</v>
      </c>
      <c r="G25" s="617" t="s">
        <v>523</v>
      </c>
      <c r="H25" s="617" t="s">
        <v>550</v>
      </c>
      <c r="I25" s="617" t="s">
        <v>551</v>
      </c>
      <c r="J25" s="617" t="s">
        <v>548</v>
      </c>
      <c r="K25" s="617" t="s">
        <v>552</v>
      </c>
      <c r="L25" s="619">
        <v>100.76</v>
      </c>
      <c r="M25" s="619">
        <v>29</v>
      </c>
      <c r="N25" s="620">
        <v>2922.04</v>
      </c>
    </row>
    <row r="26" spans="1:14" ht="14.4" customHeight="1" x14ac:dyDescent="0.3">
      <c r="A26" s="615" t="s">
        <v>473</v>
      </c>
      <c r="B26" s="616" t="s">
        <v>2258</v>
      </c>
      <c r="C26" s="617" t="s">
        <v>478</v>
      </c>
      <c r="D26" s="618" t="s">
        <v>2259</v>
      </c>
      <c r="E26" s="617" t="s">
        <v>483</v>
      </c>
      <c r="F26" s="618" t="s">
        <v>2260</v>
      </c>
      <c r="G26" s="617" t="s">
        <v>523</v>
      </c>
      <c r="H26" s="617" t="s">
        <v>553</v>
      </c>
      <c r="I26" s="617" t="s">
        <v>554</v>
      </c>
      <c r="J26" s="617" t="s">
        <v>555</v>
      </c>
      <c r="K26" s="617" t="s">
        <v>556</v>
      </c>
      <c r="L26" s="619">
        <v>167.60959438983571</v>
      </c>
      <c r="M26" s="619">
        <v>13</v>
      </c>
      <c r="N26" s="620">
        <v>2178.9247270678643</v>
      </c>
    </row>
    <row r="27" spans="1:14" ht="14.4" customHeight="1" x14ac:dyDescent="0.3">
      <c r="A27" s="615" t="s">
        <v>473</v>
      </c>
      <c r="B27" s="616" t="s">
        <v>2258</v>
      </c>
      <c r="C27" s="617" t="s">
        <v>478</v>
      </c>
      <c r="D27" s="618" t="s">
        <v>2259</v>
      </c>
      <c r="E27" s="617" t="s">
        <v>483</v>
      </c>
      <c r="F27" s="618" t="s">
        <v>2260</v>
      </c>
      <c r="G27" s="617" t="s">
        <v>523</v>
      </c>
      <c r="H27" s="617" t="s">
        <v>557</v>
      </c>
      <c r="I27" s="617" t="s">
        <v>558</v>
      </c>
      <c r="J27" s="617" t="s">
        <v>559</v>
      </c>
      <c r="K27" s="617" t="s">
        <v>560</v>
      </c>
      <c r="L27" s="619">
        <v>64.539961939067794</v>
      </c>
      <c r="M27" s="619">
        <v>285</v>
      </c>
      <c r="N27" s="620">
        <v>18393.889152634321</v>
      </c>
    </row>
    <row r="28" spans="1:14" ht="14.4" customHeight="1" x14ac:dyDescent="0.3">
      <c r="A28" s="615" t="s">
        <v>473</v>
      </c>
      <c r="B28" s="616" t="s">
        <v>2258</v>
      </c>
      <c r="C28" s="617" t="s">
        <v>478</v>
      </c>
      <c r="D28" s="618" t="s">
        <v>2259</v>
      </c>
      <c r="E28" s="617" t="s">
        <v>483</v>
      </c>
      <c r="F28" s="618" t="s">
        <v>2260</v>
      </c>
      <c r="G28" s="617" t="s">
        <v>523</v>
      </c>
      <c r="H28" s="617" t="s">
        <v>561</v>
      </c>
      <c r="I28" s="617" t="s">
        <v>562</v>
      </c>
      <c r="J28" s="617" t="s">
        <v>563</v>
      </c>
      <c r="K28" s="617" t="s">
        <v>564</v>
      </c>
      <c r="L28" s="619">
        <v>43.62</v>
      </c>
      <c r="M28" s="619">
        <v>3</v>
      </c>
      <c r="N28" s="620">
        <v>130.85999999999999</v>
      </c>
    </row>
    <row r="29" spans="1:14" ht="14.4" customHeight="1" x14ac:dyDescent="0.3">
      <c r="A29" s="615" t="s">
        <v>473</v>
      </c>
      <c r="B29" s="616" t="s">
        <v>2258</v>
      </c>
      <c r="C29" s="617" t="s">
        <v>478</v>
      </c>
      <c r="D29" s="618" t="s">
        <v>2259</v>
      </c>
      <c r="E29" s="617" t="s">
        <v>483</v>
      </c>
      <c r="F29" s="618" t="s">
        <v>2260</v>
      </c>
      <c r="G29" s="617" t="s">
        <v>523</v>
      </c>
      <c r="H29" s="617" t="s">
        <v>565</v>
      </c>
      <c r="I29" s="617" t="s">
        <v>566</v>
      </c>
      <c r="J29" s="617" t="s">
        <v>567</v>
      </c>
      <c r="K29" s="617" t="s">
        <v>568</v>
      </c>
      <c r="L29" s="619">
        <v>76.552321664535114</v>
      </c>
      <c r="M29" s="619">
        <v>65</v>
      </c>
      <c r="N29" s="620">
        <v>4975.9009081947825</v>
      </c>
    </row>
    <row r="30" spans="1:14" ht="14.4" customHeight="1" x14ac:dyDescent="0.3">
      <c r="A30" s="615" t="s">
        <v>473</v>
      </c>
      <c r="B30" s="616" t="s">
        <v>2258</v>
      </c>
      <c r="C30" s="617" t="s">
        <v>478</v>
      </c>
      <c r="D30" s="618" t="s">
        <v>2259</v>
      </c>
      <c r="E30" s="617" t="s">
        <v>483</v>
      </c>
      <c r="F30" s="618" t="s">
        <v>2260</v>
      </c>
      <c r="G30" s="617" t="s">
        <v>523</v>
      </c>
      <c r="H30" s="617" t="s">
        <v>569</v>
      </c>
      <c r="I30" s="617" t="s">
        <v>570</v>
      </c>
      <c r="J30" s="617" t="s">
        <v>571</v>
      </c>
      <c r="K30" s="617" t="s">
        <v>572</v>
      </c>
      <c r="L30" s="619">
        <v>86.123000000000005</v>
      </c>
      <c r="M30" s="619">
        <v>20</v>
      </c>
      <c r="N30" s="620">
        <v>1722.46</v>
      </c>
    </row>
    <row r="31" spans="1:14" ht="14.4" customHeight="1" x14ac:dyDescent="0.3">
      <c r="A31" s="615" t="s">
        <v>473</v>
      </c>
      <c r="B31" s="616" t="s">
        <v>2258</v>
      </c>
      <c r="C31" s="617" t="s">
        <v>478</v>
      </c>
      <c r="D31" s="618" t="s">
        <v>2259</v>
      </c>
      <c r="E31" s="617" t="s">
        <v>483</v>
      </c>
      <c r="F31" s="618" t="s">
        <v>2260</v>
      </c>
      <c r="G31" s="617" t="s">
        <v>523</v>
      </c>
      <c r="H31" s="617" t="s">
        <v>573</v>
      </c>
      <c r="I31" s="617" t="s">
        <v>574</v>
      </c>
      <c r="J31" s="617" t="s">
        <v>575</v>
      </c>
      <c r="K31" s="617" t="s">
        <v>576</v>
      </c>
      <c r="L31" s="619">
        <v>65.180829620422045</v>
      </c>
      <c r="M31" s="619">
        <v>45</v>
      </c>
      <c r="N31" s="620">
        <v>2933.1373329189919</v>
      </c>
    </row>
    <row r="32" spans="1:14" ht="14.4" customHeight="1" x14ac:dyDescent="0.3">
      <c r="A32" s="615" t="s">
        <v>473</v>
      </c>
      <c r="B32" s="616" t="s">
        <v>2258</v>
      </c>
      <c r="C32" s="617" t="s">
        <v>478</v>
      </c>
      <c r="D32" s="618" t="s">
        <v>2259</v>
      </c>
      <c r="E32" s="617" t="s">
        <v>483</v>
      </c>
      <c r="F32" s="618" t="s">
        <v>2260</v>
      </c>
      <c r="G32" s="617" t="s">
        <v>523</v>
      </c>
      <c r="H32" s="617" t="s">
        <v>577</v>
      </c>
      <c r="I32" s="617" t="s">
        <v>578</v>
      </c>
      <c r="J32" s="617" t="s">
        <v>579</v>
      </c>
      <c r="K32" s="617" t="s">
        <v>572</v>
      </c>
      <c r="L32" s="619">
        <v>30.20000000000001</v>
      </c>
      <c r="M32" s="619">
        <v>10</v>
      </c>
      <c r="N32" s="620">
        <v>302.00000000000011</v>
      </c>
    </row>
    <row r="33" spans="1:14" ht="14.4" customHeight="1" x14ac:dyDescent="0.3">
      <c r="A33" s="615" t="s">
        <v>473</v>
      </c>
      <c r="B33" s="616" t="s">
        <v>2258</v>
      </c>
      <c r="C33" s="617" t="s">
        <v>478</v>
      </c>
      <c r="D33" s="618" t="s">
        <v>2259</v>
      </c>
      <c r="E33" s="617" t="s">
        <v>483</v>
      </c>
      <c r="F33" s="618" t="s">
        <v>2260</v>
      </c>
      <c r="G33" s="617" t="s">
        <v>523</v>
      </c>
      <c r="H33" s="617" t="s">
        <v>580</v>
      </c>
      <c r="I33" s="617" t="s">
        <v>581</v>
      </c>
      <c r="J33" s="617" t="s">
        <v>582</v>
      </c>
      <c r="K33" s="617" t="s">
        <v>583</v>
      </c>
      <c r="L33" s="619">
        <v>79.79050040119273</v>
      </c>
      <c r="M33" s="619">
        <v>35</v>
      </c>
      <c r="N33" s="620">
        <v>2792.6675140417456</v>
      </c>
    </row>
    <row r="34" spans="1:14" ht="14.4" customHeight="1" x14ac:dyDescent="0.3">
      <c r="A34" s="615" t="s">
        <v>473</v>
      </c>
      <c r="B34" s="616" t="s">
        <v>2258</v>
      </c>
      <c r="C34" s="617" t="s">
        <v>478</v>
      </c>
      <c r="D34" s="618" t="s">
        <v>2259</v>
      </c>
      <c r="E34" s="617" t="s">
        <v>483</v>
      </c>
      <c r="F34" s="618" t="s">
        <v>2260</v>
      </c>
      <c r="G34" s="617" t="s">
        <v>523</v>
      </c>
      <c r="H34" s="617" t="s">
        <v>584</v>
      </c>
      <c r="I34" s="617" t="s">
        <v>585</v>
      </c>
      <c r="J34" s="617" t="s">
        <v>586</v>
      </c>
      <c r="K34" s="617" t="s">
        <v>587</v>
      </c>
      <c r="L34" s="619">
        <v>27.750009803166758</v>
      </c>
      <c r="M34" s="619">
        <v>680</v>
      </c>
      <c r="N34" s="620">
        <v>18870.006666153397</v>
      </c>
    </row>
    <row r="35" spans="1:14" ht="14.4" customHeight="1" x14ac:dyDescent="0.3">
      <c r="A35" s="615" t="s">
        <v>473</v>
      </c>
      <c r="B35" s="616" t="s">
        <v>2258</v>
      </c>
      <c r="C35" s="617" t="s">
        <v>478</v>
      </c>
      <c r="D35" s="618" t="s">
        <v>2259</v>
      </c>
      <c r="E35" s="617" t="s">
        <v>483</v>
      </c>
      <c r="F35" s="618" t="s">
        <v>2260</v>
      </c>
      <c r="G35" s="617" t="s">
        <v>523</v>
      </c>
      <c r="H35" s="617" t="s">
        <v>588</v>
      </c>
      <c r="I35" s="617" t="s">
        <v>589</v>
      </c>
      <c r="J35" s="617" t="s">
        <v>590</v>
      </c>
      <c r="K35" s="617" t="s">
        <v>591</v>
      </c>
      <c r="L35" s="619">
        <v>93.620000000000033</v>
      </c>
      <c r="M35" s="619">
        <v>1</v>
      </c>
      <c r="N35" s="620">
        <v>93.620000000000033</v>
      </c>
    </row>
    <row r="36" spans="1:14" ht="14.4" customHeight="1" x14ac:dyDescent="0.3">
      <c r="A36" s="615" t="s">
        <v>473</v>
      </c>
      <c r="B36" s="616" t="s">
        <v>2258</v>
      </c>
      <c r="C36" s="617" t="s">
        <v>478</v>
      </c>
      <c r="D36" s="618" t="s">
        <v>2259</v>
      </c>
      <c r="E36" s="617" t="s">
        <v>483</v>
      </c>
      <c r="F36" s="618" t="s">
        <v>2260</v>
      </c>
      <c r="G36" s="617" t="s">
        <v>523</v>
      </c>
      <c r="H36" s="617" t="s">
        <v>592</v>
      </c>
      <c r="I36" s="617" t="s">
        <v>593</v>
      </c>
      <c r="J36" s="617" t="s">
        <v>594</v>
      </c>
      <c r="K36" s="617" t="s">
        <v>595</v>
      </c>
      <c r="L36" s="619">
        <v>77.609992046104594</v>
      </c>
      <c r="M36" s="619">
        <v>7</v>
      </c>
      <c r="N36" s="620">
        <v>543.26994432273216</v>
      </c>
    </row>
    <row r="37" spans="1:14" ht="14.4" customHeight="1" x14ac:dyDescent="0.3">
      <c r="A37" s="615" t="s">
        <v>473</v>
      </c>
      <c r="B37" s="616" t="s">
        <v>2258</v>
      </c>
      <c r="C37" s="617" t="s">
        <v>478</v>
      </c>
      <c r="D37" s="618" t="s">
        <v>2259</v>
      </c>
      <c r="E37" s="617" t="s">
        <v>483</v>
      </c>
      <c r="F37" s="618" t="s">
        <v>2260</v>
      </c>
      <c r="G37" s="617" t="s">
        <v>523</v>
      </c>
      <c r="H37" s="617" t="s">
        <v>596</v>
      </c>
      <c r="I37" s="617" t="s">
        <v>597</v>
      </c>
      <c r="J37" s="617" t="s">
        <v>598</v>
      </c>
      <c r="K37" s="617" t="s">
        <v>599</v>
      </c>
      <c r="L37" s="619">
        <v>59.390000000000029</v>
      </c>
      <c r="M37" s="619">
        <v>1</v>
      </c>
      <c r="N37" s="620">
        <v>59.390000000000029</v>
      </c>
    </row>
    <row r="38" spans="1:14" ht="14.4" customHeight="1" x14ac:dyDescent="0.3">
      <c r="A38" s="615" t="s">
        <v>473</v>
      </c>
      <c r="B38" s="616" t="s">
        <v>2258</v>
      </c>
      <c r="C38" s="617" t="s">
        <v>478</v>
      </c>
      <c r="D38" s="618" t="s">
        <v>2259</v>
      </c>
      <c r="E38" s="617" t="s">
        <v>483</v>
      </c>
      <c r="F38" s="618" t="s">
        <v>2260</v>
      </c>
      <c r="G38" s="617" t="s">
        <v>523</v>
      </c>
      <c r="H38" s="617" t="s">
        <v>600</v>
      </c>
      <c r="I38" s="617" t="s">
        <v>601</v>
      </c>
      <c r="J38" s="617" t="s">
        <v>602</v>
      </c>
      <c r="K38" s="617" t="s">
        <v>603</v>
      </c>
      <c r="L38" s="619">
        <v>56.011818433483576</v>
      </c>
      <c r="M38" s="619">
        <v>33</v>
      </c>
      <c r="N38" s="620">
        <v>1848.390008304958</v>
      </c>
    </row>
    <row r="39" spans="1:14" ht="14.4" customHeight="1" x14ac:dyDescent="0.3">
      <c r="A39" s="615" t="s">
        <v>473</v>
      </c>
      <c r="B39" s="616" t="s">
        <v>2258</v>
      </c>
      <c r="C39" s="617" t="s">
        <v>478</v>
      </c>
      <c r="D39" s="618" t="s">
        <v>2259</v>
      </c>
      <c r="E39" s="617" t="s">
        <v>483</v>
      </c>
      <c r="F39" s="618" t="s">
        <v>2260</v>
      </c>
      <c r="G39" s="617" t="s">
        <v>523</v>
      </c>
      <c r="H39" s="617" t="s">
        <v>604</v>
      </c>
      <c r="I39" s="617" t="s">
        <v>605</v>
      </c>
      <c r="J39" s="617" t="s">
        <v>606</v>
      </c>
      <c r="K39" s="617" t="s">
        <v>607</v>
      </c>
      <c r="L39" s="619">
        <v>164.48</v>
      </c>
      <c r="M39" s="619">
        <v>2</v>
      </c>
      <c r="N39" s="620">
        <v>328.96</v>
      </c>
    </row>
    <row r="40" spans="1:14" ht="14.4" customHeight="1" x14ac:dyDescent="0.3">
      <c r="A40" s="615" t="s">
        <v>473</v>
      </c>
      <c r="B40" s="616" t="s">
        <v>2258</v>
      </c>
      <c r="C40" s="617" t="s">
        <v>478</v>
      </c>
      <c r="D40" s="618" t="s">
        <v>2259</v>
      </c>
      <c r="E40" s="617" t="s">
        <v>483</v>
      </c>
      <c r="F40" s="618" t="s">
        <v>2260</v>
      </c>
      <c r="G40" s="617" t="s">
        <v>523</v>
      </c>
      <c r="H40" s="617" t="s">
        <v>608</v>
      </c>
      <c r="I40" s="617" t="s">
        <v>609</v>
      </c>
      <c r="J40" s="617" t="s">
        <v>610</v>
      </c>
      <c r="K40" s="617" t="s">
        <v>611</v>
      </c>
      <c r="L40" s="619">
        <v>35.570001740967371</v>
      </c>
      <c r="M40" s="619">
        <v>3</v>
      </c>
      <c r="N40" s="620">
        <v>106.71000522290211</v>
      </c>
    </row>
    <row r="41" spans="1:14" ht="14.4" customHeight="1" x14ac:dyDescent="0.3">
      <c r="A41" s="615" t="s">
        <v>473</v>
      </c>
      <c r="B41" s="616" t="s">
        <v>2258</v>
      </c>
      <c r="C41" s="617" t="s">
        <v>478</v>
      </c>
      <c r="D41" s="618" t="s">
        <v>2259</v>
      </c>
      <c r="E41" s="617" t="s">
        <v>483</v>
      </c>
      <c r="F41" s="618" t="s">
        <v>2260</v>
      </c>
      <c r="G41" s="617" t="s">
        <v>523</v>
      </c>
      <c r="H41" s="617" t="s">
        <v>612</v>
      </c>
      <c r="I41" s="617" t="s">
        <v>613</v>
      </c>
      <c r="J41" s="617" t="s">
        <v>614</v>
      </c>
      <c r="K41" s="617" t="s">
        <v>572</v>
      </c>
      <c r="L41" s="619">
        <v>66.240235928231357</v>
      </c>
      <c r="M41" s="619">
        <v>43</v>
      </c>
      <c r="N41" s="620">
        <v>2848.3301449139481</v>
      </c>
    </row>
    <row r="42" spans="1:14" ht="14.4" customHeight="1" x14ac:dyDescent="0.3">
      <c r="A42" s="615" t="s">
        <v>473</v>
      </c>
      <c r="B42" s="616" t="s">
        <v>2258</v>
      </c>
      <c r="C42" s="617" t="s">
        <v>478</v>
      </c>
      <c r="D42" s="618" t="s">
        <v>2259</v>
      </c>
      <c r="E42" s="617" t="s">
        <v>483</v>
      </c>
      <c r="F42" s="618" t="s">
        <v>2260</v>
      </c>
      <c r="G42" s="617" t="s">
        <v>523</v>
      </c>
      <c r="H42" s="617" t="s">
        <v>615</v>
      </c>
      <c r="I42" s="617" t="s">
        <v>616</v>
      </c>
      <c r="J42" s="617" t="s">
        <v>617</v>
      </c>
      <c r="K42" s="617" t="s">
        <v>618</v>
      </c>
      <c r="L42" s="619">
        <v>58.319996919439554</v>
      </c>
      <c r="M42" s="619">
        <v>27</v>
      </c>
      <c r="N42" s="620">
        <v>1574.6399168248679</v>
      </c>
    </row>
    <row r="43" spans="1:14" ht="14.4" customHeight="1" x14ac:dyDescent="0.3">
      <c r="A43" s="615" t="s">
        <v>473</v>
      </c>
      <c r="B43" s="616" t="s">
        <v>2258</v>
      </c>
      <c r="C43" s="617" t="s">
        <v>478</v>
      </c>
      <c r="D43" s="618" t="s">
        <v>2259</v>
      </c>
      <c r="E43" s="617" t="s">
        <v>483</v>
      </c>
      <c r="F43" s="618" t="s">
        <v>2260</v>
      </c>
      <c r="G43" s="617" t="s">
        <v>523</v>
      </c>
      <c r="H43" s="617" t="s">
        <v>619</v>
      </c>
      <c r="I43" s="617" t="s">
        <v>620</v>
      </c>
      <c r="J43" s="617" t="s">
        <v>621</v>
      </c>
      <c r="K43" s="617" t="s">
        <v>622</v>
      </c>
      <c r="L43" s="619">
        <v>26.639999999999997</v>
      </c>
      <c r="M43" s="619">
        <v>5</v>
      </c>
      <c r="N43" s="620">
        <v>133.19999999999999</v>
      </c>
    </row>
    <row r="44" spans="1:14" ht="14.4" customHeight="1" x14ac:dyDescent="0.3">
      <c r="A44" s="615" t="s">
        <v>473</v>
      </c>
      <c r="B44" s="616" t="s">
        <v>2258</v>
      </c>
      <c r="C44" s="617" t="s">
        <v>478</v>
      </c>
      <c r="D44" s="618" t="s">
        <v>2259</v>
      </c>
      <c r="E44" s="617" t="s">
        <v>483</v>
      </c>
      <c r="F44" s="618" t="s">
        <v>2260</v>
      </c>
      <c r="G44" s="617" t="s">
        <v>523</v>
      </c>
      <c r="H44" s="617" t="s">
        <v>623</v>
      </c>
      <c r="I44" s="617" t="s">
        <v>624</v>
      </c>
      <c r="J44" s="617" t="s">
        <v>625</v>
      </c>
      <c r="K44" s="617" t="s">
        <v>626</v>
      </c>
      <c r="L44" s="619">
        <v>56.929130230777844</v>
      </c>
      <c r="M44" s="619">
        <v>260</v>
      </c>
      <c r="N44" s="620">
        <v>14801.57386000224</v>
      </c>
    </row>
    <row r="45" spans="1:14" ht="14.4" customHeight="1" x14ac:dyDescent="0.3">
      <c r="A45" s="615" t="s">
        <v>473</v>
      </c>
      <c r="B45" s="616" t="s">
        <v>2258</v>
      </c>
      <c r="C45" s="617" t="s">
        <v>478</v>
      </c>
      <c r="D45" s="618" t="s">
        <v>2259</v>
      </c>
      <c r="E45" s="617" t="s">
        <v>483</v>
      </c>
      <c r="F45" s="618" t="s">
        <v>2260</v>
      </c>
      <c r="G45" s="617" t="s">
        <v>523</v>
      </c>
      <c r="H45" s="617" t="s">
        <v>627</v>
      </c>
      <c r="I45" s="617" t="s">
        <v>628</v>
      </c>
      <c r="J45" s="617" t="s">
        <v>629</v>
      </c>
      <c r="K45" s="617" t="s">
        <v>630</v>
      </c>
      <c r="L45" s="619">
        <v>126.84999999999998</v>
      </c>
      <c r="M45" s="619">
        <v>3</v>
      </c>
      <c r="N45" s="620">
        <v>380.54999999999995</v>
      </c>
    </row>
    <row r="46" spans="1:14" ht="14.4" customHeight="1" x14ac:dyDescent="0.3">
      <c r="A46" s="615" t="s">
        <v>473</v>
      </c>
      <c r="B46" s="616" t="s">
        <v>2258</v>
      </c>
      <c r="C46" s="617" t="s">
        <v>478</v>
      </c>
      <c r="D46" s="618" t="s">
        <v>2259</v>
      </c>
      <c r="E46" s="617" t="s">
        <v>483</v>
      </c>
      <c r="F46" s="618" t="s">
        <v>2260</v>
      </c>
      <c r="G46" s="617" t="s">
        <v>523</v>
      </c>
      <c r="H46" s="617" t="s">
        <v>631</v>
      </c>
      <c r="I46" s="617" t="s">
        <v>632</v>
      </c>
      <c r="J46" s="617" t="s">
        <v>633</v>
      </c>
      <c r="K46" s="617" t="s">
        <v>634</v>
      </c>
      <c r="L46" s="619">
        <v>66.427438917038671</v>
      </c>
      <c r="M46" s="619">
        <v>67</v>
      </c>
      <c r="N46" s="620">
        <v>4450.638407441591</v>
      </c>
    </row>
    <row r="47" spans="1:14" ht="14.4" customHeight="1" x14ac:dyDescent="0.3">
      <c r="A47" s="615" t="s">
        <v>473</v>
      </c>
      <c r="B47" s="616" t="s">
        <v>2258</v>
      </c>
      <c r="C47" s="617" t="s">
        <v>478</v>
      </c>
      <c r="D47" s="618" t="s">
        <v>2259</v>
      </c>
      <c r="E47" s="617" t="s">
        <v>483</v>
      </c>
      <c r="F47" s="618" t="s">
        <v>2260</v>
      </c>
      <c r="G47" s="617" t="s">
        <v>523</v>
      </c>
      <c r="H47" s="617" t="s">
        <v>635</v>
      </c>
      <c r="I47" s="617" t="s">
        <v>636</v>
      </c>
      <c r="J47" s="617" t="s">
        <v>637</v>
      </c>
      <c r="K47" s="617" t="s">
        <v>638</v>
      </c>
      <c r="L47" s="619">
        <v>90.38</v>
      </c>
      <c r="M47" s="619">
        <v>1</v>
      </c>
      <c r="N47" s="620">
        <v>90.38</v>
      </c>
    </row>
    <row r="48" spans="1:14" ht="14.4" customHeight="1" x14ac:dyDescent="0.3">
      <c r="A48" s="615" t="s">
        <v>473</v>
      </c>
      <c r="B48" s="616" t="s">
        <v>2258</v>
      </c>
      <c r="C48" s="617" t="s">
        <v>478</v>
      </c>
      <c r="D48" s="618" t="s">
        <v>2259</v>
      </c>
      <c r="E48" s="617" t="s">
        <v>483</v>
      </c>
      <c r="F48" s="618" t="s">
        <v>2260</v>
      </c>
      <c r="G48" s="617" t="s">
        <v>523</v>
      </c>
      <c r="H48" s="617" t="s">
        <v>639</v>
      </c>
      <c r="I48" s="617" t="s">
        <v>640</v>
      </c>
      <c r="J48" s="617" t="s">
        <v>641</v>
      </c>
      <c r="K48" s="617" t="s">
        <v>642</v>
      </c>
      <c r="L48" s="619">
        <v>239.8</v>
      </c>
      <c r="M48" s="619">
        <v>26</v>
      </c>
      <c r="N48" s="620">
        <v>6234.8</v>
      </c>
    </row>
    <row r="49" spans="1:14" ht="14.4" customHeight="1" x14ac:dyDescent="0.3">
      <c r="A49" s="615" t="s">
        <v>473</v>
      </c>
      <c r="B49" s="616" t="s">
        <v>2258</v>
      </c>
      <c r="C49" s="617" t="s">
        <v>478</v>
      </c>
      <c r="D49" s="618" t="s">
        <v>2259</v>
      </c>
      <c r="E49" s="617" t="s">
        <v>483</v>
      </c>
      <c r="F49" s="618" t="s">
        <v>2260</v>
      </c>
      <c r="G49" s="617" t="s">
        <v>523</v>
      </c>
      <c r="H49" s="617" t="s">
        <v>643</v>
      </c>
      <c r="I49" s="617" t="s">
        <v>644</v>
      </c>
      <c r="J49" s="617" t="s">
        <v>645</v>
      </c>
      <c r="K49" s="617" t="s">
        <v>642</v>
      </c>
      <c r="L49" s="619">
        <v>324.94769230769253</v>
      </c>
      <c r="M49" s="619">
        <v>117</v>
      </c>
      <c r="N49" s="620">
        <v>38018.880000000026</v>
      </c>
    </row>
    <row r="50" spans="1:14" ht="14.4" customHeight="1" x14ac:dyDescent="0.3">
      <c r="A50" s="615" t="s">
        <v>473</v>
      </c>
      <c r="B50" s="616" t="s">
        <v>2258</v>
      </c>
      <c r="C50" s="617" t="s">
        <v>478</v>
      </c>
      <c r="D50" s="618" t="s">
        <v>2259</v>
      </c>
      <c r="E50" s="617" t="s">
        <v>483</v>
      </c>
      <c r="F50" s="618" t="s">
        <v>2260</v>
      </c>
      <c r="G50" s="617" t="s">
        <v>523</v>
      </c>
      <c r="H50" s="617" t="s">
        <v>646</v>
      </c>
      <c r="I50" s="617" t="s">
        <v>647</v>
      </c>
      <c r="J50" s="617" t="s">
        <v>648</v>
      </c>
      <c r="K50" s="617" t="s">
        <v>649</v>
      </c>
      <c r="L50" s="619">
        <v>127.35999999999994</v>
      </c>
      <c r="M50" s="619">
        <v>1</v>
      </c>
      <c r="N50" s="620">
        <v>127.35999999999994</v>
      </c>
    </row>
    <row r="51" spans="1:14" ht="14.4" customHeight="1" x14ac:dyDescent="0.3">
      <c r="A51" s="615" t="s">
        <v>473</v>
      </c>
      <c r="B51" s="616" t="s">
        <v>2258</v>
      </c>
      <c r="C51" s="617" t="s">
        <v>478</v>
      </c>
      <c r="D51" s="618" t="s">
        <v>2259</v>
      </c>
      <c r="E51" s="617" t="s">
        <v>483</v>
      </c>
      <c r="F51" s="618" t="s">
        <v>2260</v>
      </c>
      <c r="G51" s="617" t="s">
        <v>523</v>
      </c>
      <c r="H51" s="617" t="s">
        <v>650</v>
      </c>
      <c r="I51" s="617" t="s">
        <v>651</v>
      </c>
      <c r="J51" s="617" t="s">
        <v>652</v>
      </c>
      <c r="K51" s="617" t="s">
        <v>653</v>
      </c>
      <c r="L51" s="619">
        <v>41.139999999999993</v>
      </c>
      <c r="M51" s="619">
        <v>1</v>
      </c>
      <c r="N51" s="620">
        <v>41.139999999999993</v>
      </c>
    </row>
    <row r="52" spans="1:14" ht="14.4" customHeight="1" x14ac:dyDescent="0.3">
      <c r="A52" s="615" t="s">
        <v>473</v>
      </c>
      <c r="B52" s="616" t="s">
        <v>2258</v>
      </c>
      <c r="C52" s="617" t="s">
        <v>478</v>
      </c>
      <c r="D52" s="618" t="s">
        <v>2259</v>
      </c>
      <c r="E52" s="617" t="s">
        <v>483</v>
      </c>
      <c r="F52" s="618" t="s">
        <v>2260</v>
      </c>
      <c r="G52" s="617" t="s">
        <v>523</v>
      </c>
      <c r="H52" s="617" t="s">
        <v>654</v>
      </c>
      <c r="I52" s="617" t="s">
        <v>655</v>
      </c>
      <c r="J52" s="617" t="s">
        <v>656</v>
      </c>
      <c r="K52" s="617" t="s">
        <v>657</v>
      </c>
      <c r="L52" s="619">
        <v>93.760000000000019</v>
      </c>
      <c r="M52" s="619">
        <v>1</v>
      </c>
      <c r="N52" s="620">
        <v>93.760000000000019</v>
      </c>
    </row>
    <row r="53" spans="1:14" ht="14.4" customHeight="1" x14ac:dyDescent="0.3">
      <c r="A53" s="615" t="s">
        <v>473</v>
      </c>
      <c r="B53" s="616" t="s">
        <v>2258</v>
      </c>
      <c r="C53" s="617" t="s">
        <v>478</v>
      </c>
      <c r="D53" s="618" t="s">
        <v>2259</v>
      </c>
      <c r="E53" s="617" t="s">
        <v>483</v>
      </c>
      <c r="F53" s="618" t="s">
        <v>2260</v>
      </c>
      <c r="G53" s="617" t="s">
        <v>523</v>
      </c>
      <c r="H53" s="617" t="s">
        <v>658</v>
      </c>
      <c r="I53" s="617" t="s">
        <v>659</v>
      </c>
      <c r="J53" s="617" t="s">
        <v>660</v>
      </c>
      <c r="K53" s="617" t="s">
        <v>661</v>
      </c>
      <c r="L53" s="619">
        <v>185.61032365870864</v>
      </c>
      <c r="M53" s="619">
        <v>104</v>
      </c>
      <c r="N53" s="620">
        <v>19303.473660505697</v>
      </c>
    </row>
    <row r="54" spans="1:14" ht="14.4" customHeight="1" x14ac:dyDescent="0.3">
      <c r="A54" s="615" t="s">
        <v>473</v>
      </c>
      <c r="B54" s="616" t="s">
        <v>2258</v>
      </c>
      <c r="C54" s="617" t="s">
        <v>478</v>
      </c>
      <c r="D54" s="618" t="s">
        <v>2259</v>
      </c>
      <c r="E54" s="617" t="s">
        <v>483</v>
      </c>
      <c r="F54" s="618" t="s">
        <v>2260</v>
      </c>
      <c r="G54" s="617" t="s">
        <v>523</v>
      </c>
      <c r="H54" s="617" t="s">
        <v>662</v>
      </c>
      <c r="I54" s="617" t="s">
        <v>662</v>
      </c>
      <c r="J54" s="617" t="s">
        <v>663</v>
      </c>
      <c r="K54" s="617" t="s">
        <v>664</v>
      </c>
      <c r="L54" s="619">
        <v>36.53698351536427</v>
      </c>
      <c r="M54" s="619">
        <v>685</v>
      </c>
      <c r="N54" s="620">
        <v>25027.833708024526</v>
      </c>
    </row>
    <row r="55" spans="1:14" ht="14.4" customHeight="1" x14ac:dyDescent="0.3">
      <c r="A55" s="615" t="s">
        <v>473</v>
      </c>
      <c r="B55" s="616" t="s">
        <v>2258</v>
      </c>
      <c r="C55" s="617" t="s">
        <v>478</v>
      </c>
      <c r="D55" s="618" t="s">
        <v>2259</v>
      </c>
      <c r="E55" s="617" t="s">
        <v>483</v>
      </c>
      <c r="F55" s="618" t="s">
        <v>2260</v>
      </c>
      <c r="G55" s="617" t="s">
        <v>523</v>
      </c>
      <c r="H55" s="617" t="s">
        <v>665</v>
      </c>
      <c r="I55" s="617" t="s">
        <v>666</v>
      </c>
      <c r="J55" s="617" t="s">
        <v>667</v>
      </c>
      <c r="K55" s="617" t="s">
        <v>668</v>
      </c>
      <c r="L55" s="619">
        <v>28.60000329148771</v>
      </c>
      <c r="M55" s="619">
        <v>4</v>
      </c>
      <c r="N55" s="620">
        <v>114.40001316595084</v>
      </c>
    </row>
    <row r="56" spans="1:14" ht="14.4" customHeight="1" x14ac:dyDescent="0.3">
      <c r="A56" s="615" t="s">
        <v>473</v>
      </c>
      <c r="B56" s="616" t="s">
        <v>2258</v>
      </c>
      <c r="C56" s="617" t="s">
        <v>478</v>
      </c>
      <c r="D56" s="618" t="s">
        <v>2259</v>
      </c>
      <c r="E56" s="617" t="s">
        <v>483</v>
      </c>
      <c r="F56" s="618" t="s">
        <v>2260</v>
      </c>
      <c r="G56" s="617" t="s">
        <v>523</v>
      </c>
      <c r="H56" s="617" t="s">
        <v>669</v>
      </c>
      <c r="I56" s="617" t="s">
        <v>670</v>
      </c>
      <c r="J56" s="617" t="s">
        <v>671</v>
      </c>
      <c r="K56" s="617" t="s">
        <v>672</v>
      </c>
      <c r="L56" s="619">
        <v>231.70000000000002</v>
      </c>
      <c r="M56" s="619">
        <v>1</v>
      </c>
      <c r="N56" s="620">
        <v>231.70000000000002</v>
      </c>
    </row>
    <row r="57" spans="1:14" ht="14.4" customHeight="1" x14ac:dyDescent="0.3">
      <c r="A57" s="615" t="s">
        <v>473</v>
      </c>
      <c r="B57" s="616" t="s">
        <v>2258</v>
      </c>
      <c r="C57" s="617" t="s">
        <v>478</v>
      </c>
      <c r="D57" s="618" t="s">
        <v>2259</v>
      </c>
      <c r="E57" s="617" t="s">
        <v>483</v>
      </c>
      <c r="F57" s="618" t="s">
        <v>2260</v>
      </c>
      <c r="G57" s="617" t="s">
        <v>523</v>
      </c>
      <c r="H57" s="617" t="s">
        <v>673</v>
      </c>
      <c r="I57" s="617" t="s">
        <v>674</v>
      </c>
      <c r="J57" s="617" t="s">
        <v>675</v>
      </c>
      <c r="K57" s="617" t="s">
        <v>672</v>
      </c>
      <c r="L57" s="619">
        <v>231.7</v>
      </c>
      <c r="M57" s="619">
        <v>1</v>
      </c>
      <c r="N57" s="620">
        <v>231.7</v>
      </c>
    </row>
    <row r="58" spans="1:14" ht="14.4" customHeight="1" x14ac:dyDescent="0.3">
      <c r="A58" s="615" t="s">
        <v>473</v>
      </c>
      <c r="B58" s="616" t="s">
        <v>2258</v>
      </c>
      <c r="C58" s="617" t="s">
        <v>478</v>
      </c>
      <c r="D58" s="618" t="s">
        <v>2259</v>
      </c>
      <c r="E58" s="617" t="s">
        <v>483</v>
      </c>
      <c r="F58" s="618" t="s">
        <v>2260</v>
      </c>
      <c r="G58" s="617" t="s">
        <v>523</v>
      </c>
      <c r="H58" s="617" t="s">
        <v>676</v>
      </c>
      <c r="I58" s="617" t="s">
        <v>677</v>
      </c>
      <c r="J58" s="617" t="s">
        <v>678</v>
      </c>
      <c r="K58" s="617" t="s">
        <v>679</v>
      </c>
      <c r="L58" s="619">
        <v>73.789845240076247</v>
      </c>
      <c r="M58" s="619">
        <v>5</v>
      </c>
      <c r="N58" s="620">
        <v>368.94922620038125</v>
      </c>
    </row>
    <row r="59" spans="1:14" ht="14.4" customHeight="1" x14ac:dyDescent="0.3">
      <c r="A59" s="615" t="s">
        <v>473</v>
      </c>
      <c r="B59" s="616" t="s">
        <v>2258</v>
      </c>
      <c r="C59" s="617" t="s">
        <v>478</v>
      </c>
      <c r="D59" s="618" t="s">
        <v>2259</v>
      </c>
      <c r="E59" s="617" t="s">
        <v>483</v>
      </c>
      <c r="F59" s="618" t="s">
        <v>2260</v>
      </c>
      <c r="G59" s="617" t="s">
        <v>523</v>
      </c>
      <c r="H59" s="617" t="s">
        <v>680</v>
      </c>
      <c r="I59" s="617" t="s">
        <v>681</v>
      </c>
      <c r="J59" s="617" t="s">
        <v>682</v>
      </c>
      <c r="K59" s="617" t="s">
        <v>683</v>
      </c>
      <c r="L59" s="619">
        <v>161.78</v>
      </c>
      <c r="M59" s="619">
        <v>1</v>
      </c>
      <c r="N59" s="620">
        <v>161.78</v>
      </c>
    </row>
    <row r="60" spans="1:14" ht="14.4" customHeight="1" x14ac:dyDescent="0.3">
      <c r="A60" s="615" t="s">
        <v>473</v>
      </c>
      <c r="B60" s="616" t="s">
        <v>2258</v>
      </c>
      <c r="C60" s="617" t="s">
        <v>478</v>
      </c>
      <c r="D60" s="618" t="s">
        <v>2259</v>
      </c>
      <c r="E60" s="617" t="s">
        <v>483</v>
      </c>
      <c r="F60" s="618" t="s">
        <v>2260</v>
      </c>
      <c r="G60" s="617" t="s">
        <v>523</v>
      </c>
      <c r="H60" s="617" t="s">
        <v>684</v>
      </c>
      <c r="I60" s="617" t="s">
        <v>685</v>
      </c>
      <c r="J60" s="617" t="s">
        <v>686</v>
      </c>
      <c r="K60" s="617" t="s">
        <v>687</v>
      </c>
      <c r="L60" s="619">
        <v>48.460000000000008</v>
      </c>
      <c r="M60" s="619">
        <v>2</v>
      </c>
      <c r="N60" s="620">
        <v>96.920000000000016</v>
      </c>
    </row>
    <row r="61" spans="1:14" ht="14.4" customHeight="1" x14ac:dyDescent="0.3">
      <c r="A61" s="615" t="s">
        <v>473</v>
      </c>
      <c r="B61" s="616" t="s">
        <v>2258</v>
      </c>
      <c r="C61" s="617" t="s">
        <v>478</v>
      </c>
      <c r="D61" s="618" t="s">
        <v>2259</v>
      </c>
      <c r="E61" s="617" t="s">
        <v>483</v>
      </c>
      <c r="F61" s="618" t="s">
        <v>2260</v>
      </c>
      <c r="G61" s="617" t="s">
        <v>523</v>
      </c>
      <c r="H61" s="617" t="s">
        <v>688</v>
      </c>
      <c r="I61" s="617" t="s">
        <v>689</v>
      </c>
      <c r="J61" s="617" t="s">
        <v>690</v>
      </c>
      <c r="K61" s="617" t="s">
        <v>691</v>
      </c>
      <c r="L61" s="619">
        <v>44.900248330496218</v>
      </c>
      <c r="M61" s="619">
        <v>2</v>
      </c>
      <c r="N61" s="620">
        <v>89.800496660992437</v>
      </c>
    </row>
    <row r="62" spans="1:14" ht="14.4" customHeight="1" x14ac:dyDescent="0.3">
      <c r="A62" s="615" t="s">
        <v>473</v>
      </c>
      <c r="B62" s="616" t="s">
        <v>2258</v>
      </c>
      <c r="C62" s="617" t="s">
        <v>478</v>
      </c>
      <c r="D62" s="618" t="s">
        <v>2259</v>
      </c>
      <c r="E62" s="617" t="s">
        <v>483</v>
      </c>
      <c r="F62" s="618" t="s">
        <v>2260</v>
      </c>
      <c r="G62" s="617" t="s">
        <v>523</v>
      </c>
      <c r="H62" s="617" t="s">
        <v>692</v>
      </c>
      <c r="I62" s="617" t="s">
        <v>693</v>
      </c>
      <c r="J62" s="617" t="s">
        <v>694</v>
      </c>
      <c r="K62" s="617" t="s">
        <v>695</v>
      </c>
      <c r="L62" s="619">
        <v>89.629999999999981</v>
      </c>
      <c r="M62" s="619">
        <v>1</v>
      </c>
      <c r="N62" s="620">
        <v>89.629999999999981</v>
      </c>
    </row>
    <row r="63" spans="1:14" ht="14.4" customHeight="1" x14ac:dyDescent="0.3">
      <c r="A63" s="615" t="s">
        <v>473</v>
      </c>
      <c r="B63" s="616" t="s">
        <v>2258</v>
      </c>
      <c r="C63" s="617" t="s">
        <v>478</v>
      </c>
      <c r="D63" s="618" t="s">
        <v>2259</v>
      </c>
      <c r="E63" s="617" t="s">
        <v>483</v>
      </c>
      <c r="F63" s="618" t="s">
        <v>2260</v>
      </c>
      <c r="G63" s="617" t="s">
        <v>523</v>
      </c>
      <c r="H63" s="617" t="s">
        <v>696</v>
      </c>
      <c r="I63" s="617" t="s">
        <v>697</v>
      </c>
      <c r="J63" s="617" t="s">
        <v>698</v>
      </c>
      <c r="K63" s="617" t="s">
        <v>699</v>
      </c>
      <c r="L63" s="619">
        <v>99.460000000000022</v>
      </c>
      <c r="M63" s="619">
        <v>1</v>
      </c>
      <c r="N63" s="620">
        <v>99.460000000000022</v>
      </c>
    </row>
    <row r="64" spans="1:14" ht="14.4" customHeight="1" x14ac:dyDescent="0.3">
      <c r="A64" s="615" t="s">
        <v>473</v>
      </c>
      <c r="B64" s="616" t="s">
        <v>2258</v>
      </c>
      <c r="C64" s="617" t="s">
        <v>478</v>
      </c>
      <c r="D64" s="618" t="s">
        <v>2259</v>
      </c>
      <c r="E64" s="617" t="s">
        <v>483</v>
      </c>
      <c r="F64" s="618" t="s">
        <v>2260</v>
      </c>
      <c r="G64" s="617" t="s">
        <v>523</v>
      </c>
      <c r="H64" s="617" t="s">
        <v>700</v>
      </c>
      <c r="I64" s="617" t="s">
        <v>701</v>
      </c>
      <c r="J64" s="617" t="s">
        <v>702</v>
      </c>
      <c r="K64" s="617" t="s">
        <v>703</v>
      </c>
      <c r="L64" s="619">
        <v>63.440109007744283</v>
      </c>
      <c r="M64" s="619">
        <v>1</v>
      </c>
      <c r="N64" s="620">
        <v>63.440109007744283</v>
      </c>
    </row>
    <row r="65" spans="1:14" ht="14.4" customHeight="1" x14ac:dyDescent="0.3">
      <c r="A65" s="615" t="s">
        <v>473</v>
      </c>
      <c r="B65" s="616" t="s">
        <v>2258</v>
      </c>
      <c r="C65" s="617" t="s">
        <v>478</v>
      </c>
      <c r="D65" s="618" t="s">
        <v>2259</v>
      </c>
      <c r="E65" s="617" t="s">
        <v>483</v>
      </c>
      <c r="F65" s="618" t="s">
        <v>2260</v>
      </c>
      <c r="G65" s="617" t="s">
        <v>523</v>
      </c>
      <c r="H65" s="617" t="s">
        <v>704</v>
      </c>
      <c r="I65" s="617" t="s">
        <v>705</v>
      </c>
      <c r="J65" s="617" t="s">
        <v>706</v>
      </c>
      <c r="K65" s="617" t="s">
        <v>707</v>
      </c>
      <c r="L65" s="619">
        <v>55.460000000000015</v>
      </c>
      <c r="M65" s="619">
        <v>1</v>
      </c>
      <c r="N65" s="620">
        <v>55.460000000000015</v>
      </c>
    </row>
    <row r="66" spans="1:14" ht="14.4" customHeight="1" x14ac:dyDescent="0.3">
      <c r="A66" s="615" t="s">
        <v>473</v>
      </c>
      <c r="B66" s="616" t="s">
        <v>2258</v>
      </c>
      <c r="C66" s="617" t="s">
        <v>478</v>
      </c>
      <c r="D66" s="618" t="s">
        <v>2259</v>
      </c>
      <c r="E66" s="617" t="s">
        <v>483</v>
      </c>
      <c r="F66" s="618" t="s">
        <v>2260</v>
      </c>
      <c r="G66" s="617" t="s">
        <v>523</v>
      </c>
      <c r="H66" s="617" t="s">
        <v>708</v>
      </c>
      <c r="I66" s="617" t="s">
        <v>709</v>
      </c>
      <c r="J66" s="617" t="s">
        <v>710</v>
      </c>
      <c r="K66" s="617" t="s">
        <v>711</v>
      </c>
      <c r="L66" s="619">
        <v>299.00049335411131</v>
      </c>
      <c r="M66" s="619">
        <v>5</v>
      </c>
      <c r="N66" s="620">
        <v>1495.0024667705566</v>
      </c>
    </row>
    <row r="67" spans="1:14" ht="14.4" customHeight="1" x14ac:dyDescent="0.3">
      <c r="A67" s="615" t="s">
        <v>473</v>
      </c>
      <c r="B67" s="616" t="s">
        <v>2258</v>
      </c>
      <c r="C67" s="617" t="s">
        <v>478</v>
      </c>
      <c r="D67" s="618" t="s">
        <v>2259</v>
      </c>
      <c r="E67" s="617" t="s">
        <v>483</v>
      </c>
      <c r="F67" s="618" t="s">
        <v>2260</v>
      </c>
      <c r="G67" s="617" t="s">
        <v>523</v>
      </c>
      <c r="H67" s="617" t="s">
        <v>712</v>
      </c>
      <c r="I67" s="617" t="s">
        <v>713</v>
      </c>
      <c r="J67" s="617" t="s">
        <v>625</v>
      </c>
      <c r="K67" s="617" t="s">
        <v>714</v>
      </c>
      <c r="L67" s="619">
        <v>44.590273237972774</v>
      </c>
      <c r="M67" s="619">
        <v>18</v>
      </c>
      <c r="N67" s="620">
        <v>802.62491828350994</v>
      </c>
    </row>
    <row r="68" spans="1:14" ht="14.4" customHeight="1" x14ac:dyDescent="0.3">
      <c r="A68" s="615" t="s">
        <v>473</v>
      </c>
      <c r="B68" s="616" t="s">
        <v>2258</v>
      </c>
      <c r="C68" s="617" t="s">
        <v>478</v>
      </c>
      <c r="D68" s="618" t="s">
        <v>2259</v>
      </c>
      <c r="E68" s="617" t="s">
        <v>483</v>
      </c>
      <c r="F68" s="618" t="s">
        <v>2260</v>
      </c>
      <c r="G68" s="617" t="s">
        <v>523</v>
      </c>
      <c r="H68" s="617" t="s">
        <v>715</v>
      </c>
      <c r="I68" s="617" t="s">
        <v>716</v>
      </c>
      <c r="J68" s="617" t="s">
        <v>717</v>
      </c>
      <c r="K68" s="617" t="s">
        <v>718</v>
      </c>
      <c r="L68" s="619">
        <v>262.86</v>
      </c>
      <c r="M68" s="619">
        <v>1</v>
      </c>
      <c r="N68" s="620">
        <v>262.86</v>
      </c>
    </row>
    <row r="69" spans="1:14" ht="14.4" customHeight="1" x14ac:dyDescent="0.3">
      <c r="A69" s="615" t="s">
        <v>473</v>
      </c>
      <c r="B69" s="616" t="s">
        <v>2258</v>
      </c>
      <c r="C69" s="617" t="s">
        <v>478</v>
      </c>
      <c r="D69" s="618" t="s">
        <v>2259</v>
      </c>
      <c r="E69" s="617" t="s">
        <v>483</v>
      </c>
      <c r="F69" s="618" t="s">
        <v>2260</v>
      </c>
      <c r="G69" s="617" t="s">
        <v>523</v>
      </c>
      <c r="H69" s="617" t="s">
        <v>719</v>
      </c>
      <c r="I69" s="617" t="s">
        <v>720</v>
      </c>
      <c r="J69" s="617" t="s">
        <v>721</v>
      </c>
      <c r="K69" s="617" t="s">
        <v>722</v>
      </c>
      <c r="L69" s="619">
        <v>74.87</v>
      </c>
      <c r="M69" s="619">
        <v>3</v>
      </c>
      <c r="N69" s="620">
        <v>224.61</v>
      </c>
    </row>
    <row r="70" spans="1:14" ht="14.4" customHeight="1" x14ac:dyDescent="0.3">
      <c r="A70" s="615" t="s">
        <v>473</v>
      </c>
      <c r="B70" s="616" t="s">
        <v>2258</v>
      </c>
      <c r="C70" s="617" t="s">
        <v>478</v>
      </c>
      <c r="D70" s="618" t="s">
        <v>2259</v>
      </c>
      <c r="E70" s="617" t="s">
        <v>483</v>
      </c>
      <c r="F70" s="618" t="s">
        <v>2260</v>
      </c>
      <c r="G70" s="617" t="s">
        <v>523</v>
      </c>
      <c r="H70" s="617" t="s">
        <v>723</v>
      </c>
      <c r="I70" s="617" t="s">
        <v>724</v>
      </c>
      <c r="J70" s="617" t="s">
        <v>725</v>
      </c>
      <c r="K70" s="617" t="s">
        <v>726</v>
      </c>
      <c r="L70" s="619">
        <v>88.72</v>
      </c>
      <c r="M70" s="619">
        <v>2</v>
      </c>
      <c r="N70" s="620">
        <v>177.44</v>
      </c>
    </row>
    <row r="71" spans="1:14" ht="14.4" customHeight="1" x14ac:dyDescent="0.3">
      <c r="A71" s="615" t="s">
        <v>473</v>
      </c>
      <c r="B71" s="616" t="s">
        <v>2258</v>
      </c>
      <c r="C71" s="617" t="s">
        <v>478</v>
      </c>
      <c r="D71" s="618" t="s">
        <v>2259</v>
      </c>
      <c r="E71" s="617" t="s">
        <v>483</v>
      </c>
      <c r="F71" s="618" t="s">
        <v>2260</v>
      </c>
      <c r="G71" s="617" t="s">
        <v>523</v>
      </c>
      <c r="H71" s="617" t="s">
        <v>727</v>
      </c>
      <c r="I71" s="617" t="s">
        <v>728</v>
      </c>
      <c r="J71" s="617" t="s">
        <v>729</v>
      </c>
      <c r="K71" s="617" t="s">
        <v>730</v>
      </c>
      <c r="L71" s="619">
        <v>117.40659932778448</v>
      </c>
      <c r="M71" s="619">
        <v>1</v>
      </c>
      <c r="N71" s="620">
        <v>117.40659932778448</v>
      </c>
    </row>
    <row r="72" spans="1:14" ht="14.4" customHeight="1" x14ac:dyDescent="0.3">
      <c r="A72" s="615" t="s">
        <v>473</v>
      </c>
      <c r="B72" s="616" t="s">
        <v>2258</v>
      </c>
      <c r="C72" s="617" t="s">
        <v>478</v>
      </c>
      <c r="D72" s="618" t="s">
        <v>2259</v>
      </c>
      <c r="E72" s="617" t="s">
        <v>483</v>
      </c>
      <c r="F72" s="618" t="s">
        <v>2260</v>
      </c>
      <c r="G72" s="617" t="s">
        <v>523</v>
      </c>
      <c r="H72" s="617" t="s">
        <v>731</v>
      </c>
      <c r="I72" s="617" t="s">
        <v>731</v>
      </c>
      <c r="J72" s="617" t="s">
        <v>732</v>
      </c>
      <c r="K72" s="617" t="s">
        <v>733</v>
      </c>
      <c r="L72" s="619">
        <v>113.32983446897049</v>
      </c>
      <c r="M72" s="619">
        <v>2</v>
      </c>
      <c r="N72" s="620">
        <v>226.65966893794098</v>
      </c>
    </row>
    <row r="73" spans="1:14" ht="14.4" customHeight="1" x14ac:dyDescent="0.3">
      <c r="A73" s="615" t="s">
        <v>473</v>
      </c>
      <c r="B73" s="616" t="s">
        <v>2258</v>
      </c>
      <c r="C73" s="617" t="s">
        <v>478</v>
      </c>
      <c r="D73" s="618" t="s">
        <v>2259</v>
      </c>
      <c r="E73" s="617" t="s">
        <v>483</v>
      </c>
      <c r="F73" s="618" t="s">
        <v>2260</v>
      </c>
      <c r="G73" s="617" t="s">
        <v>523</v>
      </c>
      <c r="H73" s="617" t="s">
        <v>734</v>
      </c>
      <c r="I73" s="617" t="s">
        <v>735</v>
      </c>
      <c r="J73" s="617" t="s">
        <v>736</v>
      </c>
      <c r="K73" s="617" t="s">
        <v>737</v>
      </c>
      <c r="L73" s="619">
        <v>125.43083685297397</v>
      </c>
      <c r="M73" s="619">
        <v>22</v>
      </c>
      <c r="N73" s="620">
        <v>2759.4784107654273</v>
      </c>
    </row>
    <row r="74" spans="1:14" ht="14.4" customHeight="1" x14ac:dyDescent="0.3">
      <c r="A74" s="615" t="s">
        <v>473</v>
      </c>
      <c r="B74" s="616" t="s">
        <v>2258</v>
      </c>
      <c r="C74" s="617" t="s">
        <v>478</v>
      </c>
      <c r="D74" s="618" t="s">
        <v>2259</v>
      </c>
      <c r="E74" s="617" t="s">
        <v>483</v>
      </c>
      <c r="F74" s="618" t="s">
        <v>2260</v>
      </c>
      <c r="G74" s="617" t="s">
        <v>523</v>
      </c>
      <c r="H74" s="617" t="s">
        <v>738</v>
      </c>
      <c r="I74" s="617" t="s">
        <v>739</v>
      </c>
      <c r="J74" s="617" t="s">
        <v>740</v>
      </c>
      <c r="K74" s="617" t="s">
        <v>741</v>
      </c>
      <c r="L74" s="619">
        <v>162.55500000000001</v>
      </c>
      <c r="M74" s="619">
        <v>2</v>
      </c>
      <c r="N74" s="620">
        <v>325.11</v>
      </c>
    </row>
    <row r="75" spans="1:14" ht="14.4" customHeight="1" x14ac:dyDescent="0.3">
      <c r="A75" s="615" t="s">
        <v>473</v>
      </c>
      <c r="B75" s="616" t="s">
        <v>2258</v>
      </c>
      <c r="C75" s="617" t="s">
        <v>478</v>
      </c>
      <c r="D75" s="618" t="s">
        <v>2259</v>
      </c>
      <c r="E75" s="617" t="s">
        <v>483</v>
      </c>
      <c r="F75" s="618" t="s">
        <v>2260</v>
      </c>
      <c r="G75" s="617" t="s">
        <v>523</v>
      </c>
      <c r="H75" s="617" t="s">
        <v>742</v>
      </c>
      <c r="I75" s="617" t="s">
        <v>743</v>
      </c>
      <c r="J75" s="617" t="s">
        <v>744</v>
      </c>
      <c r="K75" s="617" t="s">
        <v>745</v>
      </c>
      <c r="L75" s="619">
        <v>23.509999684363411</v>
      </c>
      <c r="M75" s="619">
        <v>3</v>
      </c>
      <c r="N75" s="620">
        <v>70.529999053090236</v>
      </c>
    </row>
    <row r="76" spans="1:14" ht="14.4" customHeight="1" x14ac:dyDescent="0.3">
      <c r="A76" s="615" t="s">
        <v>473</v>
      </c>
      <c r="B76" s="616" t="s">
        <v>2258</v>
      </c>
      <c r="C76" s="617" t="s">
        <v>478</v>
      </c>
      <c r="D76" s="618" t="s">
        <v>2259</v>
      </c>
      <c r="E76" s="617" t="s">
        <v>483</v>
      </c>
      <c r="F76" s="618" t="s">
        <v>2260</v>
      </c>
      <c r="G76" s="617" t="s">
        <v>523</v>
      </c>
      <c r="H76" s="617" t="s">
        <v>746</v>
      </c>
      <c r="I76" s="617" t="s">
        <v>747</v>
      </c>
      <c r="J76" s="617" t="s">
        <v>748</v>
      </c>
      <c r="K76" s="617" t="s">
        <v>749</v>
      </c>
      <c r="L76" s="619">
        <v>94.739730663846572</v>
      </c>
      <c r="M76" s="619">
        <v>32</v>
      </c>
      <c r="N76" s="620">
        <v>3031.6713812430903</v>
      </c>
    </row>
    <row r="77" spans="1:14" ht="14.4" customHeight="1" x14ac:dyDescent="0.3">
      <c r="A77" s="615" t="s">
        <v>473</v>
      </c>
      <c r="B77" s="616" t="s">
        <v>2258</v>
      </c>
      <c r="C77" s="617" t="s">
        <v>478</v>
      </c>
      <c r="D77" s="618" t="s">
        <v>2259</v>
      </c>
      <c r="E77" s="617" t="s">
        <v>483</v>
      </c>
      <c r="F77" s="618" t="s">
        <v>2260</v>
      </c>
      <c r="G77" s="617" t="s">
        <v>523</v>
      </c>
      <c r="H77" s="617" t="s">
        <v>750</v>
      </c>
      <c r="I77" s="617" t="s">
        <v>751</v>
      </c>
      <c r="J77" s="617" t="s">
        <v>752</v>
      </c>
      <c r="K77" s="617" t="s">
        <v>753</v>
      </c>
      <c r="L77" s="619">
        <v>60.669888951272675</v>
      </c>
      <c r="M77" s="619">
        <v>48</v>
      </c>
      <c r="N77" s="620">
        <v>2912.1546696610885</v>
      </c>
    </row>
    <row r="78" spans="1:14" ht="14.4" customHeight="1" x14ac:dyDescent="0.3">
      <c r="A78" s="615" t="s">
        <v>473</v>
      </c>
      <c r="B78" s="616" t="s">
        <v>2258</v>
      </c>
      <c r="C78" s="617" t="s">
        <v>478</v>
      </c>
      <c r="D78" s="618" t="s">
        <v>2259</v>
      </c>
      <c r="E78" s="617" t="s">
        <v>483</v>
      </c>
      <c r="F78" s="618" t="s">
        <v>2260</v>
      </c>
      <c r="G78" s="617" t="s">
        <v>523</v>
      </c>
      <c r="H78" s="617" t="s">
        <v>754</v>
      </c>
      <c r="I78" s="617" t="s">
        <v>754</v>
      </c>
      <c r="J78" s="617" t="s">
        <v>755</v>
      </c>
      <c r="K78" s="617" t="s">
        <v>756</v>
      </c>
      <c r="L78" s="619">
        <v>158.32999999999998</v>
      </c>
      <c r="M78" s="619">
        <v>1</v>
      </c>
      <c r="N78" s="620">
        <v>158.32999999999998</v>
      </c>
    </row>
    <row r="79" spans="1:14" ht="14.4" customHeight="1" x14ac:dyDescent="0.3">
      <c r="A79" s="615" t="s">
        <v>473</v>
      </c>
      <c r="B79" s="616" t="s">
        <v>2258</v>
      </c>
      <c r="C79" s="617" t="s">
        <v>478</v>
      </c>
      <c r="D79" s="618" t="s">
        <v>2259</v>
      </c>
      <c r="E79" s="617" t="s">
        <v>483</v>
      </c>
      <c r="F79" s="618" t="s">
        <v>2260</v>
      </c>
      <c r="G79" s="617" t="s">
        <v>523</v>
      </c>
      <c r="H79" s="617" t="s">
        <v>757</v>
      </c>
      <c r="I79" s="617" t="s">
        <v>758</v>
      </c>
      <c r="J79" s="617" t="s">
        <v>759</v>
      </c>
      <c r="K79" s="617" t="s">
        <v>760</v>
      </c>
      <c r="L79" s="619">
        <v>130.79</v>
      </c>
      <c r="M79" s="619">
        <v>1</v>
      </c>
      <c r="N79" s="620">
        <v>130.79</v>
      </c>
    </row>
    <row r="80" spans="1:14" ht="14.4" customHeight="1" x14ac:dyDescent="0.3">
      <c r="A80" s="615" t="s">
        <v>473</v>
      </c>
      <c r="B80" s="616" t="s">
        <v>2258</v>
      </c>
      <c r="C80" s="617" t="s">
        <v>478</v>
      </c>
      <c r="D80" s="618" t="s">
        <v>2259</v>
      </c>
      <c r="E80" s="617" t="s">
        <v>483</v>
      </c>
      <c r="F80" s="618" t="s">
        <v>2260</v>
      </c>
      <c r="G80" s="617" t="s">
        <v>523</v>
      </c>
      <c r="H80" s="617" t="s">
        <v>761</v>
      </c>
      <c r="I80" s="617" t="s">
        <v>762</v>
      </c>
      <c r="J80" s="617" t="s">
        <v>763</v>
      </c>
      <c r="K80" s="617" t="s">
        <v>764</v>
      </c>
      <c r="L80" s="619">
        <v>112.28000000000007</v>
      </c>
      <c r="M80" s="619">
        <v>1</v>
      </c>
      <c r="N80" s="620">
        <v>112.28000000000007</v>
      </c>
    </row>
    <row r="81" spans="1:14" ht="14.4" customHeight="1" x14ac:dyDescent="0.3">
      <c r="A81" s="615" t="s">
        <v>473</v>
      </c>
      <c r="B81" s="616" t="s">
        <v>2258</v>
      </c>
      <c r="C81" s="617" t="s">
        <v>478</v>
      </c>
      <c r="D81" s="618" t="s">
        <v>2259</v>
      </c>
      <c r="E81" s="617" t="s">
        <v>483</v>
      </c>
      <c r="F81" s="618" t="s">
        <v>2260</v>
      </c>
      <c r="G81" s="617" t="s">
        <v>523</v>
      </c>
      <c r="H81" s="617" t="s">
        <v>765</v>
      </c>
      <c r="I81" s="617" t="s">
        <v>766</v>
      </c>
      <c r="J81" s="617" t="s">
        <v>767</v>
      </c>
      <c r="K81" s="617" t="s">
        <v>768</v>
      </c>
      <c r="L81" s="619">
        <v>70.389702463958727</v>
      </c>
      <c r="M81" s="619">
        <v>3</v>
      </c>
      <c r="N81" s="620">
        <v>211.1691073918762</v>
      </c>
    </row>
    <row r="82" spans="1:14" ht="14.4" customHeight="1" x14ac:dyDescent="0.3">
      <c r="A82" s="615" t="s">
        <v>473</v>
      </c>
      <c r="B82" s="616" t="s">
        <v>2258</v>
      </c>
      <c r="C82" s="617" t="s">
        <v>478</v>
      </c>
      <c r="D82" s="618" t="s">
        <v>2259</v>
      </c>
      <c r="E82" s="617" t="s">
        <v>483</v>
      </c>
      <c r="F82" s="618" t="s">
        <v>2260</v>
      </c>
      <c r="G82" s="617" t="s">
        <v>523</v>
      </c>
      <c r="H82" s="617" t="s">
        <v>769</v>
      </c>
      <c r="I82" s="617" t="s">
        <v>770</v>
      </c>
      <c r="J82" s="617" t="s">
        <v>771</v>
      </c>
      <c r="K82" s="617" t="s">
        <v>772</v>
      </c>
      <c r="L82" s="619">
        <v>126.35999999999999</v>
      </c>
      <c r="M82" s="619">
        <v>1</v>
      </c>
      <c r="N82" s="620">
        <v>126.35999999999999</v>
      </c>
    </row>
    <row r="83" spans="1:14" ht="14.4" customHeight="1" x14ac:dyDescent="0.3">
      <c r="A83" s="615" t="s">
        <v>473</v>
      </c>
      <c r="B83" s="616" t="s">
        <v>2258</v>
      </c>
      <c r="C83" s="617" t="s">
        <v>478</v>
      </c>
      <c r="D83" s="618" t="s">
        <v>2259</v>
      </c>
      <c r="E83" s="617" t="s">
        <v>483</v>
      </c>
      <c r="F83" s="618" t="s">
        <v>2260</v>
      </c>
      <c r="G83" s="617" t="s">
        <v>523</v>
      </c>
      <c r="H83" s="617" t="s">
        <v>773</v>
      </c>
      <c r="I83" s="617" t="s">
        <v>774</v>
      </c>
      <c r="J83" s="617" t="s">
        <v>775</v>
      </c>
      <c r="K83" s="617" t="s">
        <v>776</v>
      </c>
      <c r="L83" s="619">
        <v>125.03050264505019</v>
      </c>
      <c r="M83" s="619">
        <v>30</v>
      </c>
      <c r="N83" s="620">
        <v>3750.9150793515059</v>
      </c>
    </row>
    <row r="84" spans="1:14" ht="14.4" customHeight="1" x14ac:dyDescent="0.3">
      <c r="A84" s="615" t="s">
        <v>473</v>
      </c>
      <c r="B84" s="616" t="s">
        <v>2258</v>
      </c>
      <c r="C84" s="617" t="s">
        <v>478</v>
      </c>
      <c r="D84" s="618" t="s">
        <v>2259</v>
      </c>
      <c r="E84" s="617" t="s">
        <v>483</v>
      </c>
      <c r="F84" s="618" t="s">
        <v>2260</v>
      </c>
      <c r="G84" s="617" t="s">
        <v>523</v>
      </c>
      <c r="H84" s="617" t="s">
        <v>777</v>
      </c>
      <c r="I84" s="617" t="s">
        <v>778</v>
      </c>
      <c r="J84" s="617" t="s">
        <v>779</v>
      </c>
      <c r="K84" s="617" t="s">
        <v>780</v>
      </c>
      <c r="L84" s="619">
        <v>142.42999999999992</v>
      </c>
      <c r="M84" s="619">
        <v>1</v>
      </c>
      <c r="N84" s="620">
        <v>142.42999999999992</v>
      </c>
    </row>
    <row r="85" spans="1:14" ht="14.4" customHeight="1" x14ac:dyDescent="0.3">
      <c r="A85" s="615" t="s">
        <v>473</v>
      </c>
      <c r="B85" s="616" t="s">
        <v>2258</v>
      </c>
      <c r="C85" s="617" t="s">
        <v>478</v>
      </c>
      <c r="D85" s="618" t="s">
        <v>2259</v>
      </c>
      <c r="E85" s="617" t="s">
        <v>483</v>
      </c>
      <c r="F85" s="618" t="s">
        <v>2260</v>
      </c>
      <c r="G85" s="617" t="s">
        <v>523</v>
      </c>
      <c r="H85" s="617" t="s">
        <v>781</v>
      </c>
      <c r="I85" s="617" t="s">
        <v>782</v>
      </c>
      <c r="J85" s="617" t="s">
        <v>783</v>
      </c>
      <c r="K85" s="617" t="s">
        <v>784</v>
      </c>
      <c r="L85" s="619">
        <v>96.70000000000006</v>
      </c>
      <c r="M85" s="619">
        <v>1</v>
      </c>
      <c r="N85" s="620">
        <v>96.70000000000006</v>
      </c>
    </row>
    <row r="86" spans="1:14" ht="14.4" customHeight="1" x14ac:dyDescent="0.3">
      <c r="A86" s="615" t="s">
        <v>473</v>
      </c>
      <c r="B86" s="616" t="s">
        <v>2258</v>
      </c>
      <c r="C86" s="617" t="s">
        <v>478</v>
      </c>
      <c r="D86" s="618" t="s">
        <v>2259</v>
      </c>
      <c r="E86" s="617" t="s">
        <v>483</v>
      </c>
      <c r="F86" s="618" t="s">
        <v>2260</v>
      </c>
      <c r="G86" s="617" t="s">
        <v>523</v>
      </c>
      <c r="H86" s="617" t="s">
        <v>785</v>
      </c>
      <c r="I86" s="617" t="s">
        <v>786</v>
      </c>
      <c r="J86" s="617" t="s">
        <v>787</v>
      </c>
      <c r="K86" s="617" t="s">
        <v>788</v>
      </c>
      <c r="L86" s="619">
        <v>44.23</v>
      </c>
      <c r="M86" s="619">
        <v>15</v>
      </c>
      <c r="N86" s="620">
        <v>663.44999999999993</v>
      </c>
    </row>
    <row r="87" spans="1:14" ht="14.4" customHeight="1" x14ac:dyDescent="0.3">
      <c r="A87" s="615" t="s">
        <v>473</v>
      </c>
      <c r="B87" s="616" t="s">
        <v>2258</v>
      </c>
      <c r="C87" s="617" t="s">
        <v>478</v>
      </c>
      <c r="D87" s="618" t="s">
        <v>2259</v>
      </c>
      <c r="E87" s="617" t="s">
        <v>483</v>
      </c>
      <c r="F87" s="618" t="s">
        <v>2260</v>
      </c>
      <c r="G87" s="617" t="s">
        <v>523</v>
      </c>
      <c r="H87" s="617" t="s">
        <v>789</v>
      </c>
      <c r="I87" s="617" t="s">
        <v>790</v>
      </c>
      <c r="J87" s="617" t="s">
        <v>791</v>
      </c>
      <c r="K87" s="617" t="s">
        <v>792</v>
      </c>
      <c r="L87" s="619">
        <v>86.157333171538383</v>
      </c>
      <c r="M87" s="619">
        <v>60</v>
      </c>
      <c r="N87" s="620">
        <v>5169.4399902923033</v>
      </c>
    </row>
    <row r="88" spans="1:14" ht="14.4" customHeight="1" x14ac:dyDescent="0.3">
      <c r="A88" s="615" t="s">
        <v>473</v>
      </c>
      <c r="B88" s="616" t="s">
        <v>2258</v>
      </c>
      <c r="C88" s="617" t="s">
        <v>478</v>
      </c>
      <c r="D88" s="618" t="s">
        <v>2259</v>
      </c>
      <c r="E88" s="617" t="s">
        <v>483</v>
      </c>
      <c r="F88" s="618" t="s">
        <v>2260</v>
      </c>
      <c r="G88" s="617" t="s">
        <v>523</v>
      </c>
      <c r="H88" s="617" t="s">
        <v>793</v>
      </c>
      <c r="I88" s="617" t="s">
        <v>794</v>
      </c>
      <c r="J88" s="617" t="s">
        <v>795</v>
      </c>
      <c r="K88" s="617" t="s">
        <v>796</v>
      </c>
      <c r="L88" s="619">
        <v>48.67998994508919</v>
      </c>
      <c r="M88" s="619">
        <v>53</v>
      </c>
      <c r="N88" s="620">
        <v>2580.0394670897272</v>
      </c>
    </row>
    <row r="89" spans="1:14" ht="14.4" customHeight="1" x14ac:dyDescent="0.3">
      <c r="A89" s="615" t="s">
        <v>473</v>
      </c>
      <c r="B89" s="616" t="s">
        <v>2258</v>
      </c>
      <c r="C89" s="617" t="s">
        <v>478</v>
      </c>
      <c r="D89" s="618" t="s">
        <v>2259</v>
      </c>
      <c r="E89" s="617" t="s">
        <v>483</v>
      </c>
      <c r="F89" s="618" t="s">
        <v>2260</v>
      </c>
      <c r="G89" s="617" t="s">
        <v>523</v>
      </c>
      <c r="H89" s="617" t="s">
        <v>797</v>
      </c>
      <c r="I89" s="617" t="s">
        <v>797</v>
      </c>
      <c r="J89" s="617" t="s">
        <v>633</v>
      </c>
      <c r="K89" s="617" t="s">
        <v>798</v>
      </c>
      <c r="L89" s="619">
        <v>106.90000000000002</v>
      </c>
      <c r="M89" s="619">
        <v>5</v>
      </c>
      <c r="N89" s="620">
        <v>534.50000000000011</v>
      </c>
    </row>
    <row r="90" spans="1:14" ht="14.4" customHeight="1" x14ac:dyDescent="0.3">
      <c r="A90" s="615" t="s">
        <v>473</v>
      </c>
      <c r="B90" s="616" t="s">
        <v>2258</v>
      </c>
      <c r="C90" s="617" t="s">
        <v>478</v>
      </c>
      <c r="D90" s="618" t="s">
        <v>2259</v>
      </c>
      <c r="E90" s="617" t="s">
        <v>483</v>
      </c>
      <c r="F90" s="618" t="s">
        <v>2260</v>
      </c>
      <c r="G90" s="617" t="s">
        <v>523</v>
      </c>
      <c r="H90" s="617" t="s">
        <v>799</v>
      </c>
      <c r="I90" s="617" t="s">
        <v>800</v>
      </c>
      <c r="J90" s="617" t="s">
        <v>801</v>
      </c>
      <c r="K90" s="617" t="s">
        <v>802</v>
      </c>
      <c r="L90" s="619">
        <v>44.040001213685514</v>
      </c>
      <c r="M90" s="619">
        <v>2</v>
      </c>
      <c r="N90" s="620">
        <v>88.080002427371028</v>
      </c>
    </row>
    <row r="91" spans="1:14" ht="14.4" customHeight="1" x14ac:dyDescent="0.3">
      <c r="A91" s="615" t="s">
        <v>473</v>
      </c>
      <c r="B91" s="616" t="s">
        <v>2258</v>
      </c>
      <c r="C91" s="617" t="s">
        <v>478</v>
      </c>
      <c r="D91" s="618" t="s">
        <v>2259</v>
      </c>
      <c r="E91" s="617" t="s">
        <v>483</v>
      </c>
      <c r="F91" s="618" t="s">
        <v>2260</v>
      </c>
      <c r="G91" s="617" t="s">
        <v>523</v>
      </c>
      <c r="H91" s="617" t="s">
        <v>803</v>
      </c>
      <c r="I91" s="617" t="s">
        <v>804</v>
      </c>
      <c r="J91" s="617" t="s">
        <v>801</v>
      </c>
      <c r="K91" s="617" t="s">
        <v>805</v>
      </c>
      <c r="L91" s="619">
        <v>209.98670810412679</v>
      </c>
      <c r="M91" s="619">
        <v>111</v>
      </c>
      <c r="N91" s="620">
        <v>23308.524599558074</v>
      </c>
    </row>
    <row r="92" spans="1:14" ht="14.4" customHeight="1" x14ac:dyDescent="0.3">
      <c r="A92" s="615" t="s">
        <v>473</v>
      </c>
      <c r="B92" s="616" t="s">
        <v>2258</v>
      </c>
      <c r="C92" s="617" t="s">
        <v>478</v>
      </c>
      <c r="D92" s="618" t="s">
        <v>2259</v>
      </c>
      <c r="E92" s="617" t="s">
        <v>483</v>
      </c>
      <c r="F92" s="618" t="s">
        <v>2260</v>
      </c>
      <c r="G92" s="617" t="s">
        <v>523</v>
      </c>
      <c r="H92" s="617" t="s">
        <v>806</v>
      </c>
      <c r="I92" s="617" t="s">
        <v>807</v>
      </c>
      <c r="J92" s="617" t="s">
        <v>808</v>
      </c>
      <c r="K92" s="617" t="s">
        <v>809</v>
      </c>
      <c r="L92" s="619">
        <v>375.79990096702073</v>
      </c>
      <c r="M92" s="619">
        <v>26</v>
      </c>
      <c r="N92" s="620">
        <v>9770.7974251425385</v>
      </c>
    </row>
    <row r="93" spans="1:14" ht="14.4" customHeight="1" x14ac:dyDescent="0.3">
      <c r="A93" s="615" t="s">
        <v>473</v>
      </c>
      <c r="B93" s="616" t="s">
        <v>2258</v>
      </c>
      <c r="C93" s="617" t="s">
        <v>478</v>
      </c>
      <c r="D93" s="618" t="s">
        <v>2259</v>
      </c>
      <c r="E93" s="617" t="s">
        <v>483</v>
      </c>
      <c r="F93" s="618" t="s">
        <v>2260</v>
      </c>
      <c r="G93" s="617" t="s">
        <v>523</v>
      </c>
      <c r="H93" s="617" t="s">
        <v>810</v>
      </c>
      <c r="I93" s="617" t="s">
        <v>811</v>
      </c>
      <c r="J93" s="617" t="s">
        <v>812</v>
      </c>
      <c r="K93" s="617" t="s">
        <v>813</v>
      </c>
      <c r="L93" s="619">
        <v>514.63534034551594</v>
      </c>
      <c r="M93" s="619">
        <v>1</v>
      </c>
      <c r="N93" s="620">
        <v>514.63534034551594</v>
      </c>
    </row>
    <row r="94" spans="1:14" ht="14.4" customHeight="1" x14ac:dyDescent="0.3">
      <c r="A94" s="615" t="s">
        <v>473</v>
      </c>
      <c r="B94" s="616" t="s">
        <v>2258</v>
      </c>
      <c r="C94" s="617" t="s">
        <v>478</v>
      </c>
      <c r="D94" s="618" t="s">
        <v>2259</v>
      </c>
      <c r="E94" s="617" t="s">
        <v>483</v>
      </c>
      <c r="F94" s="618" t="s">
        <v>2260</v>
      </c>
      <c r="G94" s="617" t="s">
        <v>523</v>
      </c>
      <c r="H94" s="617" t="s">
        <v>814</v>
      </c>
      <c r="I94" s="617" t="s">
        <v>815</v>
      </c>
      <c r="J94" s="617" t="s">
        <v>816</v>
      </c>
      <c r="K94" s="617" t="s">
        <v>817</v>
      </c>
      <c r="L94" s="619">
        <v>112.37999999999997</v>
      </c>
      <c r="M94" s="619">
        <v>4</v>
      </c>
      <c r="N94" s="620">
        <v>449.51999999999987</v>
      </c>
    </row>
    <row r="95" spans="1:14" ht="14.4" customHeight="1" x14ac:dyDescent="0.3">
      <c r="A95" s="615" t="s">
        <v>473</v>
      </c>
      <c r="B95" s="616" t="s">
        <v>2258</v>
      </c>
      <c r="C95" s="617" t="s">
        <v>478</v>
      </c>
      <c r="D95" s="618" t="s">
        <v>2259</v>
      </c>
      <c r="E95" s="617" t="s">
        <v>483</v>
      </c>
      <c r="F95" s="618" t="s">
        <v>2260</v>
      </c>
      <c r="G95" s="617" t="s">
        <v>523</v>
      </c>
      <c r="H95" s="617" t="s">
        <v>818</v>
      </c>
      <c r="I95" s="617" t="s">
        <v>819</v>
      </c>
      <c r="J95" s="617" t="s">
        <v>820</v>
      </c>
      <c r="K95" s="617" t="s">
        <v>821</v>
      </c>
      <c r="L95" s="619">
        <v>122.61</v>
      </c>
      <c r="M95" s="619">
        <v>1</v>
      </c>
      <c r="N95" s="620">
        <v>122.61</v>
      </c>
    </row>
    <row r="96" spans="1:14" ht="14.4" customHeight="1" x14ac:dyDescent="0.3">
      <c r="A96" s="615" t="s">
        <v>473</v>
      </c>
      <c r="B96" s="616" t="s">
        <v>2258</v>
      </c>
      <c r="C96" s="617" t="s">
        <v>478</v>
      </c>
      <c r="D96" s="618" t="s">
        <v>2259</v>
      </c>
      <c r="E96" s="617" t="s">
        <v>483</v>
      </c>
      <c r="F96" s="618" t="s">
        <v>2260</v>
      </c>
      <c r="G96" s="617" t="s">
        <v>523</v>
      </c>
      <c r="H96" s="617" t="s">
        <v>822</v>
      </c>
      <c r="I96" s="617" t="s">
        <v>823</v>
      </c>
      <c r="J96" s="617" t="s">
        <v>824</v>
      </c>
      <c r="K96" s="617" t="s">
        <v>825</v>
      </c>
      <c r="L96" s="619">
        <v>132.32000000000002</v>
      </c>
      <c r="M96" s="619">
        <v>1</v>
      </c>
      <c r="N96" s="620">
        <v>132.32000000000002</v>
      </c>
    </row>
    <row r="97" spans="1:14" ht="14.4" customHeight="1" x14ac:dyDescent="0.3">
      <c r="A97" s="615" t="s">
        <v>473</v>
      </c>
      <c r="B97" s="616" t="s">
        <v>2258</v>
      </c>
      <c r="C97" s="617" t="s">
        <v>478</v>
      </c>
      <c r="D97" s="618" t="s">
        <v>2259</v>
      </c>
      <c r="E97" s="617" t="s">
        <v>483</v>
      </c>
      <c r="F97" s="618" t="s">
        <v>2260</v>
      </c>
      <c r="G97" s="617" t="s">
        <v>523</v>
      </c>
      <c r="H97" s="617" t="s">
        <v>826</v>
      </c>
      <c r="I97" s="617" t="s">
        <v>827</v>
      </c>
      <c r="J97" s="617" t="s">
        <v>828</v>
      </c>
      <c r="K97" s="617" t="s">
        <v>829</v>
      </c>
      <c r="L97" s="619">
        <v>219.89189359597458</v>
      </c>
      <c r="M97" s="619">
        <v>158</v>
      </c>
      <c r="N97" s="620">
        <v>34742.919188163985</v>
      </c>
    </row>
    <row r="98" spans="1:14" ht="14.4" customHeight="1" x14ac:dyDescent="0.3">
      <c r="A98" s="615" t="s">
        <v>473</v>
      </c>
      <c r="B98" s="616" t="s">
        <v>2258</v>
      </c>
      <c r="C98" s="617" t="s">
        <v>478</v>
      </c>
      <c r="D98" s="618" t="s">
        <v>2259</v>
      </c>
      <c r="E98" s="617" t="s">
        <v>483</v>
      </c>
      <c r="F98" s="618" t="s">
        <v>2260</v>
      </c>
      <c r="G98" s="617" t="s">
        <v>523</v>
      </c>
      <c r="H98" s="617" t="s">
        <v>830</v>
      </c>
      <c r="I98" s="617" t="s">
        <v>831</v>
      </c>
      <c r="J98" s="617" t="s">
        <v>832</v>
      </c>
      <c r="K98" s="617" t="s">
        <v>833</v>
      </c>
      <c r="L98" s="619">
        <v>257.37000320410584</v>
      </c>
      <c r="M98" s="619">
        <v>2</v>
      </c>
      <c r="N98" s="620">
        <v>514.74000640821168</v>
      </c>
    </row>
    <row r="99" spans="1:14" ht="14.4" customHeight="1" x14ac:dyDescent="0.3">
      <c r="A99" s="615" t="s">
        <v>473</v>
      </c>
      <c r="B99" s="616" t="s">
        <v>2258</v>
      </c>
      <c r="C99" s="617" t="s">
        <v>478</v>
      </c>
      <c r="D99" s="618" t="s">
        <v>2259</v>
      </c>
      <c r="E99" s="617" t="s">
        <v>483</v>
      </c>
      <c r="F99" s="618" t="s">
        <v>2260</v>
      </c>
      <c r="G99" s="617" t="s">
        <v>523</v>
      </c>
      <c r="H99" s="617" t="s">
        <v>834</v>
      </c>
      <c r="I99" s="617" t="s">
        <v>835</v>
      </c>
      <c r="J99" s="617" t="s">
        <v>836</v>
      </c>
      <c r="K99" s="617"/>
      <c r="L99" s="619">
        <v>218.20007443128745</v>
      </c>
      <c r="M99" s="619">
        <v>32</v>
      </c>
      <c r="N99" s="620">
        <v>6982.4023818011983</v>
      </c>
    </row>
    <row r="100" spans="1:14" ht="14.4" customHeight="1" x14ac:dyDescent="0.3">
      <c r="A100" s="615" t="s">
        <v>473</v>
      </c>
      <c r="B100" s="616" t="s">
        <v>2258</v>
      </c>
      <c r="C100" s="617" t="s">
        <v>478</v>
      </c>
      <c r="D100" s="618" t="s">
        <v>2259</v>
      </c>
      <c r="E100" s="617" t="s">
        <v>483</v>
      </c>
      <c r="F100" s="618" t="s">
        <v>2260</v>
      </c>
      <c r="G100" s="617" t="s">
        <v>523</v>
      </c>
      <c r="H100" s="617" t="s">
        <v>837</v>
      </c>
      <c r="I100" s="617" t="s">
        <v>835</v>
      </c>
      <c r="J100" s="617" t="s">
        <v>838</v>
      </c>
      <c r="K100" s="617"/>
      <c r="L100" s="619">
        <v>141.12630788218547</v>
      </c>
      <c r="M100" s="619">
        <v>29</v>
      </c>
      <c r="N100" s="620">
        <v>4092.6629285833783</v>
      </c>
    </row>
    <row r="101" spans="1:14" ht="14.4" customHeight="1" x14ac:dyDescent="0.3">
      <c r="A101" s="615" t="s">
        <v>473</v>
      </c>
      <c r="B101" s="616" t="s">
        <v>2258</v>
      </c>
      <c r="C101" s="617" t="s">
        <v>478</v>
      </c>
      <c r="D101" s="618" t="s">
        <v>2259</v>
      </c>
      <c r="E101" s="617" t="s">
        <v>483</v>
      </c>
      <c r="F101" s="618" t="s">
        <v>2260</v>
      </c>
      <c r="G101" s="617" t="s">
        <v>523</v>
      </c>
      <c r="H101" s="617" t="s">
        <v>839</v>
      </c>
      <c r="I101" s="617" t="s">
        <v>835</v>
      </c>
      <c r="J101" s="617" t="s">
        <v>840</v>
      </c>
      <c r="K101" s="617"/>
      <c r="L101" s="619">
        <v>98.585807336156151</v>
      </c>
      <c r="M101" s="619">
        <v>358</v>
      </c>
      <c r="N101" s="620">
        <v>35293.719026343904</v>
      </c>
    </row>
    <row r="102" spans="1:14" ht="14.4" customHeight="1" x14ac:dyDescent="0.3">
      <c r="A102" s="615" t="s">
        <v>473</v>
      </c>
      <c r="B102" s="616" t="s">
        <v>2258</v>
      </c>
      <c r="C102" s="617" t="s">
        <v>478</v>
      </c>
      <c r="D102" s="618" t="s">
        <v>2259</v>
      </c>
      <c r="E102" s="617" t="s">
        <v>483</v>
      </c>
      <c r="F102" s="618" t="s">
        <v>2260</v>
      </c>
      <c r="G102" s="617" t="s">
        <v>523</v>
      </c>
      <c r="H102" s="617" t="s">
        <v>841</v>
      </c>
      <c r="I102" s="617" t="s">
        <v>842</v>
      </c>
      <c r="J102" s="617" t="s">
        <v>843</v>
      </c>
      <c r="K102" s="617" t="s">
        <v>844</v>
      </c>
      <c r="L102" s="619">
        <v>71.784520048909116</v>
      </c>
      <c r="M102" s="619">
        <v>114</v>
      </c>
      <c r="N102" s="620">
        <v>8183.4352855756388</v>
      </c>
    </row>
    <row r="103" spans="1:14" ht="14.4" customHeight="1" x14ac:dyDescent="0.3">
      <c r="A103" s="615" t="s">
        <v>473</v>
      </c>
      <c r="B103" s="616" t="s">
        <v>2258</v>
      </c>
      <c r="C103" s="617" t="s">
        <v>478</v>
      </c>
      <c r="D103" s="618" t="s">
        <v>2259</v>
      </c>
      <c r="E103" s="617" t="s">
        <v>483</v>
      </c>
      <c r="F103" s="618" t="s">
        <v>2260</v>
      </c>
      <c r="G103" s="617" t="s">
        <v>523</v>
      </c>
      <c r="H103" s="617" t="s">
        <v>845</v>
      </c>
      <c r="I103" s="617" t="s">
        <v>835</v>
      </c>
      <c r="J103" s="617" t="s">
        <v>846</v>
      </c>
      <c r="K103" s="617" t="s">
        <v>847</v>
      </c>
      <c r="L103" s="619">
        <v>1377.5095000000001</v>
      </c>
      <c r="M103" s="619">
        <v>4</v>
      </c>
      <c r="N103" s="620">
        <v>5510.0380000000005</v>
      </c>
    </row>
    <row r="104" spans="1:14" ht="14.4" customHeight="1" x14ac:dyDescent="0.3">
      <c r="A104" s="615" t="s">
        <v>473</v>
      </c>
      <c r="B104" s="616" t="s">
        <v>2258</v>
      </c>
      <c r="C104" s="617" t="s">
        <v>478</v>
      </c>
      <c r="D104" s="618" t="s">
        <v>2259</v>
      </c>
      <c r="E104" s="617" t="s">
        <v>483</v>
      </c>
      <c r="F104" s="618" t="s">
        <v>2260</v>
      </c>
      <c r="G104" s="617" t="s">
        <v>523</v>
      </c>
      <c r="H104" s="617" t="s">
        <v>848</v>
      </c>
      <c r="I104" s="617" t="s">
        <v>849</v>
      </c>
      <c r="J104" s="617" t="s">
        <v>850</v>
      </c>
      <c r="K104" s="617" t="s">
        <v>851</v>
      </c>
      <c r="L104" s="619">
        <v>58.249999999999993</v>
      </c>
      <c r="M104" s="619">
        <v>3</v>
      </c>
      <c r="N104" s="620">
        <v>174.74999999999997</v>
      </c>
    </row>
    <row r="105" spans="1:14" ht="14.4" customHeight="1" x14ac:dyDescent="0.3">
      <c r="A105" s="615" t="s">
        <v>473</v>
      </c>
      <c r="B105" s="616" t="s">
        <v>2258</v>
      </c>
      <c r="C105" s="617" t="s">
        <v>478</v>
      </c>
      <c r="D105" s="618" t="s">
        <v>2259</v>
      </c>
      <c r="E105" s="617" t="s">
        <v>483</v>
      </c>
      <c r="F105" s="618" t="s">
        <v>2260</v>
      </c>
      <c r="G105" s="617" t="s">
        <v>523</v>
      </c>
      <c r="H105" s="617" t="s">
        <v>852</v>
      </c>
      <c r="I105" s="617" t="s">
        <v>853</v>
      </c>
      <c r="J105" s="617" t="s">
        <v>854</v>
      </c>
      <c r="K105" s="617" t="s">
        <v>733</v>
      </c>
      <c r="L105" s="619">
        <v>67.129842899072543</v>
      </c>
      <c r="M105" s="619">
        <v>13</v>
      </c>
      <c r="N105" s="620">
        <v>872.68795768794314</v>
      </c>
    </row>
    <row r="106" spans="1:14" ht="14.4" customHeight="1" x14ac:dyDescent="0.3">
      <c r="A106" s="615" t="s">
        <v>473</v>
      </c>
      <c r="B106" s="616" t="s">
        <v>2258</v>
      </c>
      <c r="C106" s="617" t="s">
        <v>478</v>
      </c>
      <c r="D106" s="618" t="s">
        <v>2259</v>
      </c>
      <c r="E106" s="617" t="s">
        <v>483</v>
      </c>
      <c r="F106" s="618" t="s">
        <v>2260</v>
      </c>
      <c r="G106" s="617" t="s">
        <v>523</v>
      </c>
      <c r="H106" s="617" t="s">
        <v>855</v>
      </c>
      <c r="I106" s="617" t="s">
        <v>856</v>
      </c>
      <c r="J106" s="617" t="s">
        <v>857</v>
      </c>
      <c r="K106" s="617" t="s">
        <v>858</v>
      </c>
      <c r="L106" s="619">
        <v>87.880000000000024</v>
      </c>
      <c r="M106" s="619">
        <v>1</v>
      </c>
      <c r="N106" s="620">
        <v>87.880000000000024</v>
      </c>
    </row>
    <row r="107" spans="1:14" ht="14.4" customHeight="1" x14ac:dyDescent="0.3">
      <c r="A107" s="615" t="s">
        <v>473</v>
      </c>
      <c r="B107" s="616" t="s">
        <v>2258</v>
      </c>
      <c r="C107" s="617" t="s">
        <v>478</v>
      </c>
      <c r="D107" s="618" t="s">
        <v>2259</v>
      </c>
      <c r="E107" s="617" t="s">
        <v>483</v>
      </c>
      <c r="F107" s="618" t="s">
        <v>2260</v>
      </c>
      <c r="G107" s="617" t="s">
        <v>523</v>
      </c>
      <c r="H107" s="617" t="s">
        <v>859</v>
      </c>
      <c r="I107" s="617" t="s">
        <v>860</v>
      </c>
      <c r="J107" s="617" t="s">
        <v>861</v>
      </c>
      <c r="K107" s="617" t="s">
        <v>862</v>
      </c>
      <c r="L107" s="619">
        <v>112.96</v>
      </c>
      <c r="M107" s="619">
        <v>6</v>
      </c>
      <c r="N107" s="620">
        <v>677.76</v>
      </c>
    </row>
    <row r="108" spans="1:14" ht="14.4" customHeight="1" x14ac:dyDescent="0.3">
      <c r="A108" s="615" t="s">
        <v>473</v>
      </c>
      <c r="B108" s="616" t="s">
        <v>2258</v>
      </c>
      <c r="C108" s="617" t="s">
        <v>478</v>
      </c>
      <c r="D108" s="618" t="s">
        <v>2259</v>
      </c>
      <c r="E108" s="617" t="s">
        <v>483</v>
      </c>
      <c r="F108" s="618" t="s">
        <v>2260</v>
      </c>
      <c r="G108" s="617" t="s">
        <v>523</v>
      </c>
      <c r="H108" s="617" t="s">
        <v>863</v>
      </c>
      <c r="I108" s="617" t="s">
        <v>864</v>
      </c>
      <c r="J108" s="617" t="s">
        <v>865</v>
      </c>
      <c r="K108" s="617" t="s">
        <v>866</v>
      </c>
      <c r="L108" s="619">
        <v>34.330000000000013</v>
      </c>
      <c r="M108" s="619">
        <v>2</v>
      </c>
      <c r="N108" s="620">
        <v>68.660000000000025</v>
      </c>
    </row>
    <row r="109" spans="1:14" ht="14.4" customHeight="1" x14ac:dyDescent="0.3">
      <c r="A109" s="615" t="s">
        <v>473</v>
      </c>
      <c r="B109" s="616" t="s">
        <v>2258</v>
      </c>
      <c r="C109" s="617" t="s">
        <v>478</v>
      </c>
      <c r="D109" s="618" t="s">
        <v>2259</v>
      </c>
      <c r="E109" s="617" t="s">
        <v>483</v>
      </c>
      <c r="F109" s="618" t="s">
        <v>2260</v>
      </c>
      <c r="G109" s="617" t="s">
        <v>523</v>
      </c>
      <c r="H109" s="617" t="s">
        <v>867</v>
      </c>
      <c r="I109" s="617" t="s">
        <v>868</v>
      </c>
      <c r="J109" s="617" t="s">
        <v>869</v>
      </c>
      <c r="K109" s="617"/>
      <c r="L109" s="619">
        <v>132.18000000000006</v>
      </c>
      <c r="M109" s="619">
        <v>2</v>
      </c>
      <c r="N109" s="620">
        <v>264.36000000000013</v>
      </c>
    </row>
    <row r="110" spans="1:14" ht="14.4" customHeight="1" x14ac:dyDescent="0.3">
      <c r="A110" s="615" t="s">
        <v>473</v>
      </c>
      <c r="B110" s="616" t="s">
        <v>2258</v>
      </c>
      <c r="C110" s="617" t="s">
        <v>478</v>
      </c>
      <c r="D110" s="618" t="s">
        <v>2259</v>
      </c>
      <c r="E110" s="617" t="s">
        <v>483</v>
      </c>
      <c r="F110" s="618" t="s">
        <v>2260</v>
      </c>
      <c r="G110" s="617" t="s">
        <v>523</v>
      </c>
      <c r="H110" s="617" t="s">
        <v>870</v>
      </c>
      <c r="I110" s="617" t="s">
        <v>871</v>
      </c>
      <c r="J110" s="617" t="s">
        <v>872</v>
      </c>
      <c r="K110" s="617" t="s">
        <v>873</v>
      </c>
      <c r="L110" s="619">
        <v>62.529053558381172</v>
      </c>
      <c r="M110" s="619">
        <v>327</v>
      </c>
      <c r="N110" s="620">
        <v>20447.000513590643</v>
      </c>
    </row>
    <row r="111" spans="1:14" ht="14.4" customHeight="1" x14ac:dyDescent="0.3">
      <c r="A111" s="615" t="s">
        <v>473</v>
      </c>
      <c r="B111" s="616" t="s">
        <v>2258</v>
      </c>
      <c r="C111" s="617" t="s">
        <v>478</v>
      </c>
      <c r="D111" s="618" t="s">
        <v>2259</v>
      </c>
      <c r="E111" s="617" t="s">
        <v>483</v>
      </c>
      <c r="F111" s="618" t="s">
        <v>2260</v>
      </c>
      <c r="G111" s="617" t="s">
        <v>523</v>
      </c>
      <c r="H111" s="617" t="s">
        <v>874</v>
      </c>
      <c r="I111" s="617" t="s">
        <v>875</v>
      </c>
      <c r="J111" s="617" t="s">
        <v>876</v>
      </c>
      <c r="K111" s="617" t="s">
        <v>877</v>
      </c>
      <c r="L111" s="619">
        <v>96.839999999999975</v>
      </c>
      <c r="M111" s="619">
        <v>2</v>
      </c>
      <c r="N111" s="620">
        <v>193.67999999999995</v>
      </c>
    </row>
    <row r="112" spans="1:14" ht="14.4" customHeight="1" x14ac:dyDescent="0.3">
      <c r="A112" s="615" t="s">
        <v>473</v>
      </c>
      <c r="B112" s="616" t="s">
        <v>2258</v>
      </c>
      <c r="C112" s="617" t="s">
        <v>478</v>
      </c>
      <c r="D112" s="618" t="s">
        <v>2259</v>
      </c>
      <c r="E112" s="617" t="s">
        <v>483</v>
      </c>
      <c r="F112" s="618" t="s">
        <v>2260</v>
      </c>
      <c r="G112" s="617" t="s">
        <v>523</v>
      </c>
      <c r="H112" s="617" t="s">
        <v>878</v>
      </c>
      <c r="I112" s="617" t="s">
        <v>879</v>
      </c>
      <c r="J112" s="617" t="s">
        <v>706</v>
      </c>
      <c r="K112" s="617" t="s">
        <v>880</v>
      </c>
      <c r="L112" s="619">
        <v>60.5547774442785</v>
      </c>
      <c r="M112" s="619">
        <v>25</v>
      </c>
      <c r="N112" s="620">
        <v>1513.8694361069624</v>
      </c>
    </row>
    <row r="113" spans="1:14" ht="14.4" customHeight="1" x14ac:dyDescent="0.3">
      <c r="A113" s="615" t="s">
        <v>473</v>
      </c>
      <c r="B113" s="616" t="s">
        <v>2258</v>
      </c>
      <c r="C113" s="617" t="s">
        <v>478</v>
      </c>
      <c r="D113" s="618" t="s">
        <v>2259</v>
      </c>
      <c r="E113" s="617" t="s">
        <v>483</v>
      </c>
      <c r="F113" s="618" t="s">
        <v>2260</v>
      </c>
      <c r="G113" s="617" t="s">
        <v>523</v>
      </c>
      <c r="H113" s="617" t="s">
        <v>881</v>
      </c>
      <c r="I113" s="617" t="s">
        <v>882</v>
      </c>
      <c r="J113" s="617" t="s">
        <v>883</v>
      </c>
      <c r="K113" s="617" t="s">
        <v>884</v>
      </c>
      <c r="L113" s="619">
        <v>34.670029452018596</v>
      </c>
      <c r="M113" s="619">
        <v>5</v>
      </c>
      <c r="N113" s="620">
        <v>173.35014726009297</v>
      </c>
    </row>
    <row r="114" spans="1:14" ht="14.4" customHeight="1" x14ac:dyDescent="0.3">
      <c r="A114" s="615" t="s">
        <v>473</v>
      </c>
      <c r="B114" s="616" t="s">
        <v>2258</v>
      </c>
      <c r="C114" s="617" t="s">
        <v>478</v>
      </c>
      <c r="D114" s="618" t="s">
        <v>2259</v>
      </c>
      <c r="E114" s="617" t="s">
        <v>483</v>
      </c>
      <c r="F114" s="618" t="s">
        <v>2260</v>
      </c>
      <c r="G114" s="617" t="s">
        <v>523</v>
      </c>
      <c r="H114" s="617" t="s">
        <v>885</v>
      </c>
      <c r="I114" s="617" t="s">
        <v>886</v>
      </c>
      <c r="J114" s="617" t="s">
        <v>887</v>
      </c>
      <c r="K114" s="617" t="s">
        <v>638</v>
      </c>
      <c r="L114" s="619">
        <v>61.73</v>
      </c>
      <c r="M114" s="619">
        <v>1</v>
      </c>
      <c r="N114" s="620">
        <v>61.73</v>
      </c>
    </row>
    <row r="115" spans="1:14" ht="14.4" customHeight="1" x14ac:dyDescent="0.3">
      <c r="A115" s="615" t="s">
        <v>473</v>
      </c>
      <c r="B115" s="616" t="s">
        <v>2258</v>
      </c>
      <c r="C115" s="617" t="s">
        <v>478</v>
      </c>
      <c r="D115" s="618" t="s">
        <v>2259</v>
      </c>
      <c r="E115" s="617" t="s">
        <v>483</v>
      </c>
      <c r="F115" s="618" t="s">
        <v>2260</v>
      </c>
      <c r="G115" s="617" t="s">
        <v>523</v>
      </c>
      <c r="H115" s="617" t="s">
        <v>888</v>
      </c>
      <c r="I115" s="617" t="s">
        <v>889</v>
      </c>
      <c r="J115" s="617" t="s">
        <v>890</v>
      </c>
      <c r="K115" s="617" t="s">
        <v>891</v>
      </c>
      <c r="L115" s="619">
        <v>175.03001399126146</v>
      </c>
      <c r="M115" s="619">
        <v>5</v>
      </c>
      <c r="N115" s="620">
        <v>875.15006995630733</v>
      </c>
    </row>
    <row r="116" spans="1:14" ht="14.4" customHeight="1" x14ac:dyDescent="0.3">
      <c r="A116" s="615" t="s">
        <v>473</v>
      </c>
      <c r="B116" s="616" t="s">
        <v>2258</v>
      </c>
      <c r="C116" s="617" t="s">
        <v>478</v>
      </c>
      <c r="D116" s="618" t="s">
        <v>2259</v>
      </c>
      <c r="E116" s="617" t="s">
        <v>483</v>
      </c>
      <c r="F116" s="618" t="s">
        <v>2260</v>
      </c>
      <c r="G116" s="617" t="s">
        <v>523</v>
      </c>
      <c r="H116" s="617" t="s">
        <v>892</v>
      </c>
      <c r="I116" s="617" t="s">
        <v>835</v>
      </c>
      <c r="J116" s="617" t="s">
        <v>893</v>
      </c>
      <c r="K116" s="617"/>
      <c r="L116" s="619">
        <v>191.13171876029048</v>
      </c>
      <c r="M116" s="619">
        <v>114</v>
      </c>
      <c r="N116" s="620">
        <v>21789.015938673114</v>
      </c>
    </row>
    <row r="117" spans="1:14" ht="14.4" customHeight="1" x14ac:dyDescent="0.3">
      <c r="A117" s="615" t="s">
        <v>473</v>
      </c>
      <c r="B117" s="616" t="s">
        <v>2258</v>
      </c>
      <c r="C117" s="617" t="s">
        <v>478</v>
      </c>
      <c r="D117" s="618" t="s">
        <v>2259</v>
      </c>
      <c r="E117" s="617" t="s">
        <v>483</v>
      </c>
      <c r="F117" s="618" t="s">
        <v>2260</v>
      </c>
      <c r="G117" s="617" t="s">
        <v>523</v>
      </c>
      <c r="H117" s="617" t="s">
        <v>894</v>
      </c>
      <c r="I117" s="617" t="s">
        <v>835</v>
      </c>
      <c r="J117" s="617" t="s">
        <v>895</v>
      </c>
      <c r="K117" s="617"/>
      <c r="L117" s="619">
        <v>155.90890042110354</v>
      </c>
      <c r="M117" s="619">
        <v>20</v>
      </c>
      <c r="N117" s="620">
        <v>3118.1780084220709</v>
      </c>
    </row>
    <row r="118" spans="1:14" ht="14.4" customHeight="1" x14ac:dyDescent="0.3">
      <c r="A118" s="615" t="s">
        <v>473</v>
      </c>
      <c r="B118" s="616" t="s">
        <v>2258</v>
      </c>
      <c r="C118" s="617" t="s">
        <v>478</v>
      </c>
      <c r="D118" s="618" t="s">
        <v>2259</v>
      </c>
      <c r="E118" s="617" t="s">
        <v>483</v>
      </c>
      <c r="F118" s="618" t="s">
        <v>2260</v>
      </c>
      <c r="G118" s="617" t="s">
        <v>523</v>
      </c>
      <c r="H118" s="617" t="s">
        <v>896</v>
      </c>
      <c r="I118" s="617" t="s">
        <v>835</v>
      </c>
      <c r="J118" s="617" t="s">
        <v>897</v>
      </c>
      <c r="K118" s="617"/>
      <c r="L118" s="619">
        <v>88.989999999999981</v>
      </c>
      <c r="M118" s="619">
        <v>5</v>
      </c>
      <c r="N118" s="620">
        <v>444.94999999999993</v>
      </c>
    </row>
    <row r="119" spans="1:14" ht="14.4" customHeight="1" x14ac:dyDescent="0.3">
      <c r="A119" s="615" t="s">
        <v>473</v>
      </c>
      <c r="B119" s="616" t="s">
        <v>2258</v>
      </c>
      <c r="C119" s="617" t="s">
        <v>478</v>
      </c>
      <c r="D119" s="618" t="s">
        <v>2259</v>
      </c>
      <c r="E119" s="617" t="s">
        <v>483</v>
      </c>
      <c r="F119" s="618" t="s">
        <v>2260</v>
      </c>
      <c r="G119" s="617" t="s">
        <v>523</v>
      </c>
      <c r="H119" s="617" t="s">
        <v>898</v>
      </c>
      <c r="I119" s="617" t="s">
        <v>793</v>
      </c>
      <c r="J119" s="617" t="s">
        <v>899</v>
      </c>
      <c r="K119" s="617" t="s">
        <v>900</v>
      </c>
      <c r="L119" s="619">
        <v>54.47</v>
      </c>
      <c r="M119" s="619">
        <v>1</v>
      </c>
      <c r="N119" s="620">
        <v>54.47</v>
      </c>
    </row>
    <row r="120" spans="1:14" ht="14.4" customHeight="1" x14ac:dyDescent="0.3">
      <c r="A120" s="615" t="s">
        <v>473</v>
      </c>
      <c r="B120" s="616" t="s">
        <v>2258</v>
      </c>
      <c r="C120" s="617" t="s">
        <v>478</v>
      </c>
      <c r="D120" s="618" t="s">
        <v>2259</v>
      </c>
      <c r="E120" s="617" t="s">
        <v>483</v>
      </c>
      <c r="F120" s="618" t="s">
        <v>2260</v>
      </c>
      <c r="G120" s="617" t="s">
        <v>523</v>
      </c>
      <c r="H120" s="617" t="s">
        <v>901</v>
      </c>
      <c r="I120" s="617" t="s">
        <v>901</v>
      </c>
      <c r="J120" s="617" t="s">
        <v>525</v>
      </c>
      <c r="K120" s="617" t="s">
        <v>902</v>
      </c>
      <c r="L120" s="619">
        <v>192.50013715111214</v>
      </c>
      <c r="M120" s="619">
        <v>49</v>
      </c>
      <c r="N120" s="620">
        <v>9432.5067204044954</v>
      </c>
    </row>
    <row r="121" spans="1:14" ht="14.4" customHeight="1" x14ac:dyDescent="0.3">
      <c r="A121" s="615" t="s">
        <v>473</v>
      </c>
      <c r="B121" s="616" t="s">
        <v>2258</v>
      </c>
      <c r="C121" s="617" t="s">
        <v>478</v>
      </c>
      <c r="D121" s="618" t="s">
        <v>2259</v>
      </c>
      <c r="E121" s="617" t="s">
        <v>483</v>
      </c>
      <c r="F121" s="618" t="s">
        <v>2260</v>
      </c>
      <c r="G121" s="617" t="s">
        <v>523</v>
      </c>
      <c r="H121" s="617" t="s">
        <v>903</v>
      </c>
      <c r="I121" s="617" t="s">
        <v>903</v>
      </c>
      <c r="J121" s="617" t="s">
        <v>904</v>
      </c>
      <c r="K121" s="617" t="s">
        <v>905</v>
      </c>
      <c r="L121" s="619">
        <v>94.250001173357333</v>
      </c>
      <c r="M121" s="619">
        <v>2</v>
      </c>
      <c r="N121" s="620">
        <v>188.50000234671467</v>
      </c>
    </row>
    <row r="122" spans="1:14" ht="14.4" customHeight="1" x14ac:dyDescent="0.3">
      <c r="A122" s="615" t="s">
        <v>473</v>
      </c>
      <c r="B122" s="616" t="s">
        <v>2258</v>
      </c>
      <c r="C122" s="617" t="s">
        <v>478</v>
      </c>
      <c r="D122" s="618" t="s">
        <v>2259</v>
      </c>
      <c r="E122" s="617" t="s">
        <v>483</v>
      </c>
      <c r="F122" s="618" t="s">
        <v>2260</v>
      </c>
      <c r="G122" s="617" t="s">
        <v>523</v>
      </c>
      <c r="H122" s="617" t="s">
        <v>906</v>
      </c>
      <c r="I122" s="617" t="s">
        <v>907</v>
      </c>
      <c r="J122" s="617" t="s">
        <v>908</v>
      </c>
      <c r="K122" s="617" t="s">
        <v>909</v>
      </c>
      <c r="L122" s="619">
        <v>42.190940304244897</v>
      </c>
      <c r="M122" s="619">
        <v>117</v>
      </c>
      <c r="N122" s="620">
        <v>4936.3400155966528</v>
      </c>
    </row>
    <row r="123" spans="1:14" ht="14.4" customHeight="1" x14ac:dyDescent="0.3">
      <c r="A123" s="615" t="s">
        <v>473</v>
      </c>
      <c r="B123" s="616" t="s">
        <v>2258</v>
      </c>
      <c r="C123" s="617" t="s">
        <v>478</v>
      </c>
      <c r="D123" s="618" t="s">
        <v>2259</v>
      </c>
      <c r="E123" s="617" t="s">
        <v>483</v>
      </c>
      <c r="F123" s="618" t="s">
        <v>2260</v>
      </c>
      <c r="G123" s="617" t="s">
        <v>523</v>
      </c>
      <c r="H123" s="617" t="s">
        <v>910</v>
      </c>
      <c r="I123" s="617" t="s">
        <v>911</v>
      </c>
      <c r="J123" s="617" t="s">
        <v>912</v>
      </c>
      <c r="K123" s="617" t="s">
        <v>549</v>
      </c>
      <c r="L123" s="619">
        <v>57.120000127106799</v>
      </c>
      <c r="M123" s="619">
        <v>75</v>
      </c>
      <c r="N123" s="620">
        <v>4284.0000095330097</v>
      </c>
    </row>
    <row r="124" spans="1:14" ht="14.4" customHeight="1" x14ac:dyDescent="0.3">
      <c r="A124" s="615" t="s">
        <v>473</v>
      </c>
      <c r="B124" s="616" t="s">
        <v>2258</v>
      </c>
      <c r="C124" s="617" t="s">
        <v>478</v>
      </c>
      <c r="D124" s="618" t="s">
        <v>2259</v>
      </c>
      <c r="E124" s="617" t="s">
        <v>483</v>
      </c>
      <c r="F124" s="618" t="s">
        <v>2260</v>
      </c>
      <c r="G124" s="617" t="s">
        <v>523</v>
      </c>
      <c r="H124" s="617" t="s">
        <v>913</v>
      </c>
      <c r="I124" s="617" t="s">
        <v>914</v>
      </c>
      <c r="J124" s="617" t="s">
        <v>915</v>
      </c>
      <c r="K124" s="617" t="s">
        <v>545</v>
      </c>
      <c r="L124" s="619">
        <v>123.64794241401701</v>
      </c>
      <c r="M124" s="619">
        <v>300</v>
      </c>
      <c r="N124" s="620">
        <v>37094.382724205105</v>
      </c>
    </row>
    <row r="125" spans="1:14" ht="14.4" customHeight="1" x14ac:dyDescent="0.3">
      <c r="A125" s="615" t="s">
        <v>473</v>
      </c>
      <c r="B125" s="616" t="s">
        <v>2258</v>
      </c>
      <c r="C125" s="617" t="s">
        <v>478</v>
      </c>
      <c r="D125" s="618" t="s">
        <v>2259</v>
      </c>
      <c r="E125" s="617" t="s">
        <v>483</v>
      </c>
      <c r="F125" s="618" t="s">
        <v>2260</v>
      </c>
      <c r="G125" s="617" t="s">
        <v>523</v>
      </c>
      <c r="H125" s="617" t="s">
        <v>916</v>
      </c>
      <c r="I125" s="617" t="s">
        <v>917</v>
      </c>
      <c r="J125" s="617" t="s">
        <v>918</v>
      </c>
      <c r="K125" s="617" t="s">
        <v>919</v>
      </c>
      <c r="L125" s="619">
        <v>60.279867943671348</v>
      </c>
      <c r="M125" s="619">
        <v>147</v>
      </c>
      <c r="N125" s="620">
        <v>8861.1405877196885</v>
      </c>
    </row>
    <row r="126" spans="1:14" ht="14.4" customHeight="1" x14ac:dyDescent="0.3">
      <c r="A126" s="615" t="s">
        <v>473</v>
      </c>
      <c r="B126" s="616" t="s">
        <v>2258</v>
      </c>
      <c r="C126" s="617" t="s">
        <v>478</v>
      </c>
      <c r="D126" s="618" t="s">
        <v>2259</v>
      </c>
      <c r="E126" s="617" t="s">
        <v>483</v>
      </c>
      <c r="F126" s="618" t="s">
        <v>2260</v>
      </c>
      <c r="G126" s="617" t="s">
        <v>523</v>
      </c>
      <c r="H126" s="617" t="s">
        <v>920</v>
      </c>
      <c r="I126" s="617" t="s">
        <v>921</v>
      </c>
      <c r="J126" s="617" t="s">
        <v>922</v>
      </c>
      <c r="K126" s="617" t="s">
        <v>923</v>
      </c>
      <c r="L126" s="619">
        <v>50.930000000000021</v>
      </c>
      <c r="M126" s="619">
        <v>1</v>
      </c>
      <c r="N126" s="620">
        <v>50.930000000000021</v>
      </c>
    </row>
    <row r="127" spans="1:14" ht="14.4" customHeight="1" x14ac:dyDescent="0.3">
      <c r="A127" s="615" t="s">
        <v>473</v>
      </c>
      <c r="B127" s="616" t="s">
        <v>2258</v>
      </c>
      <c r="C127" s="617" t="s">
        <v>478</v>
      </c>
      <c r="D127" s="618" t="s">
        <v>2259</v>
      </c>
      <c r="E127" s="617" t="s">
        <v>483</v>
      </c>
      <c r="F127" s="618" t="s">
        <v>2260</v>
      </c>
      <c r="G127" s="617" t="s">
        <v>523</v>
      </c>
      <c r="H127" s="617" t="s">
        <v>924</v>
      </c>
      <c r="I127" s="617" t="s">
        <v>925</v>
      </c>
      <c r="J127" s="617" t="s">
        <v>926</v>
      </c>
      <c r="K127" s="617" t="s">
        <v>927</v>
      </c>
      <c r="L127" s="619">
        <v>61.605000000000011</v>
      </c>
      <c r="M127" s="619">
        <v>6</v>
      </c>
      <c r="N127" s="620">
        <v>369.63000000000005</v>
      </c>
    </row>
    <row r="128" spans="1:14" ht="14.4" customHeight="1" x14ac:dyDescent="0.3">
      <c r="A128" s="615" t="s">
        <v>473</v>
      </c>
      <c r="B128" s="616" t="s">
        <v>2258</v>
      </c>
      <c r="C128" s="617" t="s">
        <v>478</v>
      </c>
      <c r="D128" s="618" t="s">
        <v>2259</v>
      </c>
      <c r="E128" s="617" t="s">
        <v>483</v>
      </c>
      <c r="F128" s="618" t="s">
        <v>2260</v>
      </c>
      <c r="G128" s="617" t="s">
        <v>523</v>
      </c>
      <c r="H128" s="617" t="s">
        <v>928</v>
      </c>
      <c r="I128" s="617" t="s">
        <v>929</v>
      </c>
      <c r="J128" s="617" t="s">
        <v>930</v>
      </c>
      <c r="K128" s="617" t="s">
        <v>931</v>
      </c>
      <c r="L128" s="619">
        <v>1594.3149908717849</v>
      </c>
      <c r="M128" s="619">
        <v>111.4</v>
      </c>
      <c r="N128" s="620">
        <v>177606.68998311684</v>
      </c>
    </row>
    <row r="129" spans="1:14" ht="14.4" customHeight="1" x14ac:dyDescent="0.3">
      <c r="A129" s="615" t="s">
        <v>473</v>
      </c>
      <c r="B129" s="616" t="s">
        <v>2258</v>
      </c>
      <c r="C129" s="617" t="s">
        <v>478</v>
      </c>
      <c r="D129" s="618" t="s">
        <v>2259</v>
      </c>
      <c r="E129" s="617" t="s">
        <v>483</v>
      </c>
      <c r="F129" s="618" t="s">
        <v>2260</v>
      </c>
      <c r="G129" s="617" t="s">
        <v>523</v>
      </c>
      <c r="H129" s="617" t="s">
        <v>932</v>
      </c>
      <c r="I129" s="617" t="s">
        <v>933</v>
      </c>
      <c r="J129" s="617" t="s">
        <v>934</v>
      </c>
      <c r="K129" s="617" t="s">
        <v>935</v>
      </c>
      <c r="L129" s="619">
        <v>71.449999999999989</v>
      </c>
      <c r="M129" s="619">
        <v>2</v>
      </c>
      <c r="N129" s="620">
        <v>142.89999999999998</v>
      </c>
    </row>
    <row r="130" spans="1:14" ht="14.4" customHeight="1" x14ac:dyDescent="0.3">
      <c r="A130" s="615" t="s">
        <v>473</v>
      </c>
      <c r="B130" s="616" t="s">
        <v>2258</v>
      </c>
      <c r="C130" s="617" t="s">
        <v>478</v>
      </c>
      <c r="D130" s="618" t="s">
        <v>2259</v>
      </c>
      <c r="E130" s="617" t="s">
        <v>483</v>
      </c>
      <c r="F130" s="618" t="s">
        <v>2260</v>
      </c>
      <c r="G130" s="617" t="s">
        <v>523</v>
      </c>
      <c r="H130" s="617" t="s">
        <v>936</v>
      </c>
      <c r="I130" s="617" t="s">
        <v>937</v>
      </c>
      <c r="J130" s="617" t="s">
        <v>938</v>
      </c>
      <c r="K130" s="617" t="s">
        <v>939</v>
      </c>
      <c r="L130" s="619">
        <v>74.879984473430625</v>
      </c>
      <c r="M130" s="619">
        <v>87.75</v>
      </c>
      <c r="N130" s="620">
        <v>6570.7186375435376</v>
      </c>
    </row>
    <row r="131" spans="1:14" ht="14.4" customHeight="1" x14ac:dyDescent="0.3">
      <c r="A131" s="615" t="s">
        <v>473</v>
      </c>
      <c r="B131" s="616" t="s">
        <v>2258</v>
      </c>
      <c r="C131" s="617" t="s">
        <v>478</v>
      </c>
      <c r="D131" s="618" t="s">
        <v>2259</v>
      </c>
      <c r="E131" s="617" t="s">
        <v>483</v>
      </c>
      <c r="F131" s="618" t="s">
        <v>2260</v>
      </c>
      <c r="G131" s="617" t="s">
        <v>523</v>
      </c>
      <c r="H131" s="617" t="s">
        <v>940</v>
      </c>
      <c r="I131" s="617" t="s">
        <v>941</v>
      </c>
      <c r="J131" s="617" t="s">
        <v>660</v>
      </c>
      <c r="K131" s="617" t="s">
        <v>942</v>
      </c>
      <c r="L131" s="619">
        <v>241.99985660473013</v>
      </c>
      <c r="M131" s="619">
        <v>184</v>
      </c>
      <c r="N131" s="620">
        <v>44527.973615270341</v>
      </c>
    </row>
    <row r="132" spans="1:14" ht="14.4" customHeight="1" x14ac:dyDescent="0.3">
      <c r="A132" s="615" t="s">
        <v>473</v>
      </c>
      <c r="B132" s="616" t="s">
        <v>2258</v>
      </c>
      <c r="C132" s="617" t="s">
        <v>478</v>
      </c>
      <c r="D132" s="618" t="s">
        <v>2259</v>
      </c>
      <c r="E132" s="617" t="s">
        <v>483</v>
      </c>
      <c r="F132" s="618" t="s">
        <v>2260</v>
      </c>
      <c r="G132" s="617" t="s">
        <v>523</v>
      </c>
      <c r="H132" s="617" t="s">
        <v>943</v>
      </c>
      <c r="I132" s="617" t="s">
        <v>944</v>
      </c>
      <c r="J132" s="617" t="s">
        <v>945</v>
      </c>
      <c r="K132" s="617" t="s">
        <v>946</v>
      </c>
      <c r="L132" s="619">
        <v>23.870000000000005</v>
      </c>
      <c r="M132" s="619">
        <v>4</v>
      </c>
      <c r="N132" s="620">
        <v>95.480000000000018</v>
      </c>
    </row>
    <row r="133" spans="1:14" ht="14.4" customHeight="1" x14ac:dyDescent="0.3">
      <c r="A133" s="615" t="s">
        <v>473</v>
      </c>
      <c r="B133" s="616" t="s">
        <v>2258</v>
      </c>
      <c r="C133" s="617" t="s">
        <v>478</v>
      </c>
      <c r="D133" s="618" t="s">
        <v>2259</v>
      </c>
      <c r="E133" s="617" t="s">
        <v>483</v>
      </c>
      <c r="F133" s="618" t="s">
        <v>2260</v>
      </c>
      <c r="G133" s="617" t="s">
        <v>523</v>
      </c>
      <c r="H133" s="617" t="s">
        <v>947</v>
      </c>
      <c r="I133" s="617" t="s">
        <v>948</v>
      </c>
      <c r="J133" s="617" t="s">
        <v>949</v>
      </c>
      <c r="K133" s="617" t="s">
        <v>950</v>
      </c>
      <c r="L133" s="619">
        <v>1651.461772807442</v>
      </c>
      <c r="M133" s="619">
        <v>108</v>
      </c>
      <c r="N133" s="620">
        <v>178357.87146320374</v>
      </c>
    </row>
    <row r="134" spans="1:14" ht="14.4" customHeight="1" x14ac:dyDescent="0.3">
      <c r="A134" s="615" t="s">
        <v>473</v>
      </c>
      <c r="B134" s="616" t="s">
        <v>2258</v>
      </c>
      <c r="C134" s="617" t="s">
        <v>478</v>
      </c>
      <c r="D134" s="618" t="s">
        <v>2259</v>
      </c>
      <c r="E134" s="617" t="s">
        <v>483</v>
      </c>
      <c r="F134" s="618" t="s">
        <v>2260</v>
      </c>
      <c r="G134" s="617" t="s">
        <v>523</v>
      </c>
      <c r="H134" s="617" t="s">
        <v>951</v>
      </c>
      <c r="I134" s="617" t="s">
        <v>952</v>
      </c>
      <c r="J134" s="617" t="s">
        <v>953</v>
      </c>
      <c r="K134" s="617" t="s">
        <v>954</v>
      </c>
      <c r="L134" s="619">
        <v>32.19</v>
      </c>
      <c r="M134" s="619">
        <v>1</v>
      </c>
      <c r="N134" s="620">
        <v>32.19</v>
      </c>
    </row>
    <row r="135" spans="1:14" ht="14.4" customHeight="1" x14ac:dyDescent="0.3">
      <c r="A135" s="615" t="s">
        <v>473</v>
      </c>
      <c r="B135" s="616" t="s">
        <v>2258</v>
      </c>
      <c r="C135" s="617" t="s">
        <v>478</v>
      </c>
      <c r="D135" s="618" t="s">
        <v>2259</v>
      </c>
      <c r="E135" s="617" t="s">
        <v>483</v>
      </c>
      <c r="F135" s="618" t="s">
        <v>2260</v>
      </c>
      <c r="G135" s="617" t="s">
        <v>523</v>
      </c>
      <c r="H135" s="617" t="s">
        <v>955</v>
      </c>
      <c r="I135" s="617" t="s">
        <v>956</v>
      </c>
      <c r="J135" s="617" t="s">
        <v>957</v>
      </c>
      <c r="K135" s="617" t="s">
        <v>958</v>
      </c>
      <c r="L135" s="619">
        <v>60.359999999999985</v>
      </c>
      <c r="M135" s="619">
        <v>4</v>
      </c>
      <c r="N135" s="620">
        <v>241.43999999999994</v>
      </c>
    </row>
    <row r="136" spans="1:14" ht="14.4" customHeight="1" x14ac:dyDescent="0.3">
      <c r="A136" s="615" t="s">
        <v>473</v>
      </c>
      <c r="B136" s="616" t="s">
        <v>2258</v>
      </c>
      <c r="C136" s="617" t="s">
        <v>478</v>
      </c>
      <c r="D136" s="618" t="s">
        <v>2259</v>
      </c>
      <c r="E136" s="617" t="s">
        <v>483</v>
      </c>
      <c r="F136" s="618" t="s">
        <v>2260</v>
      </c>
      <c r="G136" s="617" t="s">
        <v>523</v>
      </c>
      <c r="H136" s="617" t="s">
        <v>959</v>
      </c>
      <c r="I136" s="617" t="s">
        <v>960</v>
      </c>
      <c r="J136" s="617" t="s">
        <v>961</v>
      </c>
      <c r="K136" s="617" t="s">
        <v>962</v>
      </c>
      <c r="L136" s="619">
        <v>1057.1203628182006</v>
      </c>
      <c r="M136" s="619">
        <v>13</v>
      </c>
      <c r="N136" s="620">
        <v>13742.564716636609</v>
      </c>
    </row>
    <row r="137" spans="1:14" ht="14.4" customHeight="1" x14ac:dyDescent="0.3">
      <c r="A137" s="615" t="s">
        <v>473</v>
      </c>
      <c r="B137" s="616" t="s">
        <v>2258</v>
      </c>
      <c r="C137" s="617" t="s">
        <v>478</v>
      </c>
      <c r="D137" s="618" t="s">
        <v>2259</v>
      </c>
      <c r="E137" s="617" t="s">
        <v>483</v>
      </c>
      <c r="F137" s="618" t="s">
        <v>2260</v>
      </c>
      <c r="G137" s="617" t="s">
        <v>523</v>
      </c>
      <c r="H137" s="617" t="s">
        <v>963</v>
      </c>
      <c r="I137" s="617" t="s">
        <v>964</v>
      </c>
      <c r="J137" s="617" t="s">
        <v>965</v>
      </c>
      <c r="K137" s="617" t="s">
        <v>966</v>
      </c>
      <c r="L137" s="619">
        <v>188.87955355899112</v>
      </c>
      <c r="M137" s="619">
        <v>17</v>
      </c>
      <c r="N137" s="620">
        <v>3210.952410502849</v>
      </c>
    </row>
    <row r="138" spans="1:14" ht="14.4" customHeight="1" x14ac:dyDescent="0.3">
      <c r="A138" s="615" t="s">
        <v>473</v>
      </c>
      <c r="B138" s="616" t="s">
        <v>2258</v>
      </c>
      <c r="C138" s="617" t="s">
        <v>478</v>
      </c>
      <c r="D138" s="618" t="s">
        <v>2259</v>
      </c>
      <c r="E138" s="617" t="s">
        <v>483</v>
      </c>
      <c r="F138" s="618" t="s">
        <v>2260</v>
      </c>
      <c r="G138" s="617" t="s">
        <v>523</v>
      </c>
      <c r="H138" s="617" t="s">
        <v>967</v>
      </c>
      <c r="I138" s="617" t="s">
        <v>968</v>
      </c>
      <c r="J138" s="617" t="s">
        <v>969</v>
      </c>
      <c r="K138" s="617" t="s">
        <v>970</v>
      </c>
      <c r="L138" s="619">
        <v>101.3502389978694</v>
      </c>
      <c r="M138" s="619">
        <v>2</v>
      </c>
      <c r="N138" s="620">
        <v>202.70047799573879</v>
      </c>
    </row>
    <row r="139" spans="1:14" ht="14.4" customHeight="1" x14ac:dyDescent="0.3">
      <c r="A139" s="615" t="s">
        <v>473</v>
      </c>
      <c r="B139" s="616" t="s">
        <v>2258</v>
      </c>
      <c r="C139" s="617" t="s">
        <v>478</v>
      </c>
      <c r="D139" s="618" t="s">
        <v>2259</v>
      </c>
      <c r="E139" s="617" t="s">
        <v>483</v>
      </c>
      <c r="F139" s="618" t="s">
        <v>2260</v>
      </c>
      <c r="G139" s="617" t="s">
        <v>523</v>
      </c>
      <c r="H139" s="617" t="s">
        <v>971</v>
      </c>
      <c r="I139" s="617" t="s">
        <v>972</v>
      </c>
      <c r="J139" s="617" t="s">
        <v>973</v>
      </c>
      <c r="K139" s="617" t="s">
        <v>974</v>
      </c>
      <c r="L139" s="619">
        <v>428.25139641011475</v>
      </c>
      <c r="M139" s="619">
        <v>25</v>
      </c>
      <c r="N139" s="620">
        <v>10706.284910252869</v>
      </c>
    </row>
    <row r="140" spans="1:14" ht="14.4" customHeight="1" x14ac:dyDescent="0.3">
      <c r="A140" s="615" t="s">
        <v>473</v>
      </c>
      <c r="B140" s="616" t="s">
        <v>2258</v>
      </c>
      <c r="C140" s="617" t="s">
        <v>478</v>
      </c>
      <c r="D140" s="618" t="s">
        <v>2259</v>
      </c>
      <c r="E140" s="617" t="s">
        <v>483</v>
      </c>
      <c r="F140" s="618" t="s">
        <v>2260</v>
      </c>
      <c r="G140" s="617" t="s">
        <v>523</v>
      </c>
      <c r="H140" s="617" t="s">
        <v>975</v>
      </c>
      <c r="I140" s="617" t="s">
        <v>975</v>
      </c>
      <c r="J140" s="617" t="s">
        <v>976</v>
      </c>
      <c r="K140" s="617" t="s">
        <v>977</v>
      </c>
      <c r="L140" s="619">
        <v>586.70000000000016</v>
      </c>
      <c r="M140" s="619">
        <v>1</v>
      </c>
      <c r="N140" s="620">
        <v>586.70000000000016</v>
      </c>
    </row>
    <row r="141" spans="1:14" ht="14.4" customHeight="1" x14ac:dyDescent="0.3">
      <c r="A141" s="615" t="s">
        <v>473</v>
      </c>
      <c r="B141" s="616" t="s">
        <v>2258</v>
      </c>
      <c r="C141" s="617" t="s">
        <v>478</v>
      </c>
      <c r="D141" s="618" t="s">
        <v>2259</v>
      </c>
      <c r="E141" s="617" t="s">
        <v>483</v>
      </c>
      <c r="F141" s="618" t="s">
        <v>2260</v>
      </c>
      <c r="G141" s="617" t="s">
        <v>523</v>
      </c>
      <c r="H141" s="617" t="s">
        <v>978</v>
      </c>
      <c r="I141" s="617" t="s">
        <v>979</v>
      </c>
      <c r="J141" s="617" t="s">
        <v>980</v>
      </c>
      <c r="K141" s="617" t="s">
        <v>981</v>
      </c>
      <c r="L141" s="619">
        <v>563.14994986570787</v>
      </c>
      <c r="M141" s="619">
        <v>19</v>
      </c>
      <c r="N141" s="620">
        <v>10699.84904744845</v>
      </c>
    </row>
    <row r="142" spans="1:14" ht="14.4" customHeight="1" x14ac:dyDescent="0.3">
      <c r="A142" s="615" t="s">
        <v>473</v>
      </c>
      <c r="B142" s="616" t="s">
        <v>2258</v>
      </c>
      <c r="C142" s="617" t="s">
        <v>478</v>
      </c>
      <c r="D142" s="618" t="s">
        <v>2259</v>
      </c>
      <c r="E142" s="617" t="s">
        <v>483</v>
      </c>
      <c r="F142" s="618" t="s">
        <v>2260</v>
      </c>
      <c r="G142" s="617" t="s">
        <v>523</v>
      </c>
      <c r="H142" s="617" t="s">
        <v>982</v>
      </c>
      <c r="I142" s="617" t="s">
        <v>983</v>
      </c>
      <c r="J142" s="617" t="s">
        <v>984</v>
      </c>
      <c r="K142" s="617" t="s">
        <v>985</v>
      </c>
      <c r="L142" s="619">
        <v>20.759241331114126</v>
      </c>
      <c r="M142" s="619">
        <v>217</v>
      </c>
      <c r="N142" s="620">
        <v>4504.7553688517655</v>
      </c>
    </row>
    <row r="143" spans="1:14" ht="14.4" customHeight="1" x14ac:dyDescent="0.3">
      <c r="A143" s="615" t="s">
        <v>473</v>
      </c>
      <c r="B143" s="616" t="s">
        <v>2258</v>
      </c>
      <c r="C143" s="617" t="s">
        <v>478</v>
      </c>
      <c r="D143" s="618" t="s">
        <v>2259</v>
      </c>
      <c r="E143" s="617" t="s">
        <v>483</v>
      </c>
      <c r="F143" s="618" t="s">
        <v>2260</v>
      </c>
      <c r="G143" s="617" t="s">
        <v>523</v>
      </c>
      <c r="H143" s="617" t="s">
        <v>986</v>
      </c>
      <c r="I143" s="617" t="s">
        <v>987</v>
      </c>
      <c r="J143" s="617" t="s">
        <v>988</v>
      </c>
      <c r="K143" s="617" t="s">
        <v>989</v>
      </c>
      <c r="L143" s="619">
        <v>3918.2172235414528</v>
      </c>
      <c r="M143" s="619">
        <v>3</v>
      </c>
      <c r="N143" s="620">
        <v>11754.651670624358</v>
      </c>
    </row>
    <row r="144" spans="1:14" ht="14.4" customHeight="1" x14ac:dyDescent="0.3">
      <c r="A144" s="615" t="s">
        <v>473</v>
      </c>
      <c r="B144" s="616" t="s">
        <v>2258</v>
      </c>
      <c r="C144" s="617" t="s">
        <v>478</v>
      </c>
      <c r="D144" s="618" t="s">
        <v>2259</v>
      </c>
      <c r="E144" s="617" t="s">
        <v>483</v>
      </c>
      <c r="F144" s="618" t="s">
        <v>2260</v>
      </c>
      <c r="G144" s="617" t="s">
        <v>523</v>
      </c>
      <c r="H144" s="617" t="s">
        <v>990</v>
      </c>
      <c r="I144" s="617" t="s">
        <v>991</v>
      </c>
      <c r="J144" s="617" t="s">
        <v>771</v>
      </c>
      <c r="K144" s="617" t="s">
        <v>992</v>
      </c>
      <c r="L144" s="619">
        <v>74.859984655879131</v>
      </c>
      <c r="M144" s="619">
        <v>7</v>
      </c>
      <c r="N144" s="620">
        <v>524.01989259115396</v>
      </c>
    </row>
    <row r="145" spans="1:14" ht="14.4" customHeight="1" x14ac:dyDescent="0.3">
      <c r="A145" s="615" t="s">
        <v>473</v>
      </c>
      <c r="B145" s="616" t="s">
        <v>2258</v>
      </c>
      <c r="C145" s="617" t="s">
        <v>478</v>
      </c>
      <c r="D145" s="618" t="s">
        <v>2259</v>
      </c>
      <c r="E145" s="617" t="s">
        <v>483</v>
      </c>
      <c r="F145" s="618" t="s">
        <v>2260</v>
      </c>
      <c r="G145" s="617" t="s">
        <v>523</v>
      </c>
      <c r="H145" s="617" t="s">
        <v>993</v>
      </c>
      <c r="I145" s="617" t="s">
        <v>994</v>
      </c>
      <c r="J145" s="617" t="s">
        <v>995</v>
      </c>
      <c r="K145" s="617" t="s">
        <v>996</v>
      </c>
      <c r="L145" s="619">
        <v>68.891411981566819</v>
      </c>
      <c r="M145" s="619">
        <v>6</v>
      </c>
      <c r="N145" s="620">
        <v>413.34847188940091</v>
      </c>
    </row>
    <row r="146" spans="1:14" ht="14.4" customHeight="1" x14ac:dyDescent="0.3">
      <c r="A146" s="615" t="s">
        <v>473</v>
      </c>
      <c r="B146" s="616" t="s">
        <v>2258</v>
      </c>
      <c r="C146" s="617" t="s">
        <v>478</v>
      </c>
      <c r="D146" s="618" t="s">
        <v>2259</v>
      </c>
      <c r="E146" s="617" t="s">
        <v>483</v>
      </c>
      <c r="F146" s="618" t="s">
        <v>2260</v>
      </c>
      <c r="G146" s="617" t="s">
        <v>523</v>
      </c>
      <c r="H146" s="617" t="s">
        <v>997</v>
      </c>
      <c r="I146" s="617" t="s">
        <v>998</v>
      </c>
      <c r="J146" s="617" t="s">
        <v>999</v>
      </c>
      <c r="K146" s="617" t="s">
        <v>1000</v>
      </c>
      <c r="L146" s="619">
        <v>52.389937474419163</v>
      </c>
      <c r="M146" s="619">
        <v>20</v>
      </c>
      <c r="N146" s="620">
        <v>1047.7987494883832</v>
      </c>
    </row>
    <row r="147" spans="1:14" ht="14.4" customHeight="1" x14ac:dyDescent="0.3">
      <c r="A147" s="615" t="s">
        <v>473</v>
      </c>
      <c r="B147" s="616" t="s">
        <v>2258</v>
      </c>
      <c r="C147" s="617" t="s">
        <v>478</v>
      </c>
      <c r="D147" s="618" t="s">
        <v>2259</v>
      </c>
      <c r="E147" s="617" t="s">
        <v>483</v>
      </c>
      <c r="F147" s="618" t="s">
        <v>2260</v>
      </c>
      <c r="G147" s="617" t="s">
        <v>523</v>
      </c>
      <c r="H147" s="617" t="s">
        <v>1001</v>
      </c>
      <c r="I147" s="617" t="s">
        <v>1002</v>
      </c>
      <c r="J147" s="617" t="s">
        <v>999</v>
      </c>
      <c r="K147" s="617" t="s">
        <v>1003</v>
      </c>
      <c r="L147" s="619">
        <v>74.89</v>
      </c>
      <c r="M147" s="619">
        <v>2</v>
      </c>
      <c r="N147" s="620">
        <v>149.78</v>
      </c>
    </row>
    <row r="148" spans="1:14" ht="14.4" customHeight="1" x14ac:dyDescent="0.3">
      <c r="A148" s="615" t="s">
        <v>473</v>
      </c>
      <c r="B148" s="616" t="s">
        <v>2258</v>
      </c>
      <c r="C148" s="617" t="s">
        <v>478</v>
      </c>
      <c r="D148" s="618" t="s">
        <v>2259</v>
      </c>
      <c r="E148" s="617" t="s">
        <v>483</v>
      </c>
      <c r="F148" s="618" t="s">
        <v>2260</v>
      </c>
      <c r="G148" s="617" t="s">
        <v>523</v>
      </c>
      <c r="H148" s="617" t="s">
        <v>1004</v>
      </c>
      <c r="I148" s="617" t="s">
        <v>1005</v>
      </c>
      <c r="J148" s="617" t="s">
        <v>1006</v>
      </c>
      <c r="K148" s="617" t="s">
        <v>1007</v>
      </c>
      <c r="L148" s="619">
        <v>49.272862556076404</v>
      </c>
      <c r="M148" s="619">
        <v>49</v>
      </c>
      <c r="N148" s="620">
        <v>2414.3702652477436</v>
      </c>
    </row>
    <row r="149" spans="1:14" ht="14.4" customHeight="1" x14ac:dyDescent="0.3">
      <c r="A149" s="615" t="s">
        <v>473</v>
      </c>
      <c r="B149" s="616" t="s">
        <v>2258</v>
      </c>
      <c r="C149" s="617" t="s">
        <v>478</v>
      </c>
      <c r="D149" s="618" t="s">
        <v>2259</v>
      </c>
      <c r="E149" s="617" t="s">
        <v>483</v>
      </c>
      <c r="F149" s="618" t="s">
        <v>2260</v>
      </c>
      <c r="G149" s="617" t="s">
        <v>523</v>
      </c>
      <c r="H149" s="617" t="s">
        <v>1008</v>
      </c>
      <c r="I149" s="617" t="s">
        <v>835</v>
      </c>
      <c r="J149" s="617" t="s">
        <v>1009</v>
      </c>
      <c r="K149" s="617"/>
      <c r="L149" s="619">
        <v>30.589999999999996</v>
      </c>
      <c r="M149" s="619">
        <v>1</v>
      </c>
      <c r="N149" s="620">
        <v>30.589999999999996</v>
      </c>
    </row>
    <row r="150" spans="1:14" ht="14.4" customHeight="1" x14ac:dyDescent="0.3">
      <c r="A150" s="615" t="s">
        <v>473</v>
      </c>
      <c r="B150" s="616" t="s">
        <v>2258</v>
      </c>
      <c r="C150" s="617" t="s">
        <v>478</v>
      </c>
      <c r="D150" s="618" t="s">
        <v>2259</v>
      </c>
      <c r="E150" s="617" t="s">
        <v>483</v>
      </c>
      <c r="F150" s="618" t="s">
        <v>2260</v>
      </c>
      <c r="G150" s="617" t="s">
        <v>523</v>
      </c>
      <c r="H150" s="617" t="s">
        <v>1010</v>
      </c>
      <c r="I150" s="617" t="s">
        <v>835</v>
      </c>
      <c r="J150" s="617" t="s">
        <v>1011</v>
      </c>
      <c r="K150" s="617"/>
      <c r="L150" s="619">
        <v>112.64957686381067</v>
      </c>
      <c r="M150" s="619">
        <v>58</v>
      </c>
      <c r="N150" s="620">
        <v>6533.6754581010182</v>
      </c>
    </row>
    <row r="151" spans="1:14" ht="14.4" customHeight="1" x14ac:dyDescent="0.3">
      <c r="A151" s="615" t="s">
        <v>473</v>
      </c>
      <c r="B151" s="616" t="s">
        <v>2258</v>
      </c>
      <c r="C151" s="617" t="s">
        <v>478</v>
      </c>
      <c r="D151" s="618" t="s">
        <v>2259</v>
      </c>
      <c r="E151" s="617" t="s">
        <v>483</v>
      </c>
      <c r="F151" s="618" t="s">
        <v>2260</v>
      </c>
      <c r="G151" s="617" t="s">
        <v>523</v>
      </c>
      <c r="H151" s="617" t="s">
        <v>1012</v>
      </c>
      <c r="I151" s="617" t="s">
        <v>835</v>
      </c>
      <c r="J151" s="617" t="s">
        <v>1013</v>
      </c>
      <c r="K151" s="617"/>
      <c r="L151" s="619">
        <v>148.23989568974312</v>
      </c>
      <c r="M151" s="619">
        <v>3</v>
      </c>
      <c r="N151" s="620">
        <v>444.71968706922939</v>
      </c>
    </row>
    <row r="152" spans="1:14" ht="14.4" customHeight="1" x14ac:dyDescent="0.3">
      <c r="A152" s="615" t="s">
        <v>473</v>
      </c>
      <c r="B152" s="616" t="s">
        <v>2258</v>
      </c>
      <c r="C152" s="617" t="s">
        <v>478</v>
      </c>
      <c r="D152" s="618" t="s">
        <v>2259</v>
      </c>
      <c r="E152" s="617" t="s">
        <v>483</v>
      </c>
      <c r="F152" s="618" t="s">
        <v>2260</v>
      </c>
      <c r="G152" s="617" t="s">
        <v>523</v>
      </c>
      <c r="H152" s="617" t="s">
        <v>1014</v>
      </c>
      <c r="I152" s="617" t="s">
        <v>1015</v>
      </c>
      <c r="J152" s="617" t="s">
        <v>1016</v>
      </c>
      <c r="K152" s="617" t="s">
        <v>1017</v>
      </c>
      <c r="L152" s="619">
        <v>166.6493339741163</v>
      </c>
      <c r="M152" s="619">
        <v>1</v>
      </c>
      <c r="N152" s="620">
        <v>166.6493339741163</v>
      </c>
    </row>
    <row r="153" spans="1:14" ht="14.4" customHeight="1" x14ac:dyDescent="0.3">
      <c r="A153" s="615" t="s">
        <v>473</v>
      </c>
      <c r="B153" s="616" t="s">
        <v>2258</v>
      </c>
      <c r="C153" s="617" t="s">
        <v>478</v>
      </c>
      <c r="D153" s="618" t="s">
        <v>2259</v>
      </c>
      <c r="E153" s="617" t="s">
        <v>483</v>
      </c>
      <c r="F153" s="618" t="s">
        <v>2260</v>
      </c>
      <c r="G153" s="617" t="s">
        <v>523</v>
      </c>
      <c r="H153" s="617" t="s">
        <v>1018</v>
      </c>
      <c r="I153" s="617" t="s">
        <v>1019</v>
      </c>
      <c r="J153" s="617" t="s">
        <v>1020</v>
      </c>
      <c r="K153" s="617" t="s">
        <v>1021</v>
      </c>
      <c r="L153" s="619">
        <v>47.621921819714871</v>
      </c>
      <c r="M153" s="619">
        <v>53</v>
      </c>
      <c r="N153" s="620">
        <v>2523.9618564448883</v>
      </c>
    </row>
    <row r="154" spans="1:14" ht="14.4" customHeight="1" x14ac:dyDescent="0.3">
      <c r="A154" s="615" t="s">
        <v>473</v>
      </c>
      <c r="B154" s="616" t="s">
        <v>2258</v>
      </c>
      <c r="C154" s="617" t="s">
        <v>478</v>
      </c>
      <c r="D154" s="618" t="s">
        <v>2259</v>
      </c>
      <c r="E154" s="617" t="s">
        <v>483</v>
      </c>
      <c r="F154" s="618" t="s">
        <v>2260</v>
      </c>
      <c r="G154" s="617" t="s">
        <v>523</v>
      </c>
      <c r="H154" s="617" t="s">
        <v>1022</v>
      </c>
      <c r="I154" s="617" t="s">
        <v>1023</v>
      </c>
      <c r="J154" s="617" t="s">
        <v>555</v>
      </c>
      <c r="K154" s="617" t="s">
        <v>1024</v>
      </c>
      <c r="L154" s="619">
        <v>69.646291814634338</v>
      </c>
      <c r="M154" s="619">
        <v>78</v>
      </c>
      <c r="N154" s="620">
        <v>5432.4107615414787</v>
      </c>
    </row>
    <row r="155" spans="1:14" ht="14.4" customHeight="1" x14ac:dyDescent="0.3">
      <c r="A155" s="615" t="s">
        <v>473</v>
      </c>
      <c r="B155" s="616" t="s">
        <v>2258</v>
      </c>
      <c r="C155" s="617" t="s">
        <v>478</v>
      </c>
      <c r="D155" s="618" t="s">
        <v>2259</v>
      </c>
      <c r="E155" s="617" t="s">
        <v>483</v>
      </c>
      <c r="F155" s="618" t="s">
        <v>2260</v>
      </c>
      <c r="G155" s="617" t="s">
        <v>523</v>
      </c>
      <c r="H155" s="617" t="s">
        <v>1025</v>
      </c>
      <c r="I155" s="617" t="s">
        <v>1026</v>
      </c>
      <c r="J155" s="617" t="s">
        <v>598</v>
      </c>
      <c r="K155" s="617" t="s">
        <v>1027</v>
      </c>
      <c r="L155" s="619">
        <v>154.02999999999997</v>
      </c>
      <c r="M155" s="619">
        <v>1</v>
      </c>
      <c r="N155" s="620">
        <v>154.02999999999997</v>
      </c>
    </row>
    <row r="156" spans="1:14" ht="14.4" customHeight="1" x14ac:dyDescent="0.3">
      <c r="A156" s="615" t="s">
        <v>473</v>
      </c>
      <c r="B156" s="616" t="s">
        <v>2258</v>
      </c>
      <c r="C156" s="617" t="s">
        <v>478</v>
      </c>
      <c r="D156" s="618" t="s">
        <v>2259</v>
      </c>
      <c r="E156" s="617" t="s">
        <v>483</v>
      </c>
      <c r="F156" s="618" t="s">
        <v>2260</v>
      </c>
      <c r="G156" s="617" t="s">
        <v>523</v>
      </c>
      <c r="H156" s="617" t="s">
        <v>1028</v>
      </c>
      <c r="I156" s="617" t="s">
        <v>1029</v>
      </c>
      <c r="J156" s="617" t="s">
        <v>1030</v>
      </c>
      <c r="K156" s="617" t="s">
        <v>1031</v>
      </c>
      <c r="L156" s="619">
        <v>294.76</v>
      </c>
      <c r="M156" s="619">
        <v>2</v>
      </c>
      <c r="N156" s="620">
        <v>589.52</v>
      </c>
    </row>
    <row r="157" spans="1:14" ht="14.4" customHeight="1" x14ac:dyDescent="0.3">
      <c r="A157" s="615" t="s">
        <v>473</v>
      </c>
      <c r="B157" s="616" t="s">
        <v>2258</v>
      </c>
      <c r="C157" s="617" t="s">
        <v>478</v>
      </c>
      <c r="D157" s="618" t="s">
        <v>2259</v>
      </c>
      <c r="E157" s="617" t="s">
        <v>483</v>
      </c>
      <c r="F157" s="618" t="s">
        <v>2260</v>
      </c>
      <c r="G157" s="617" t="s">
        <v>523</v>
      </c>
      <c r="H157" s="617" t="s">
        <v>1032</v>
      </c>
      <c r="I157" s="617" t="s">
        <v>1033</v>
      </c>
      <c r="J157" s="617" t="s">
        <v>1034</v>
      </c>
      <c r="K157" s="617" t="s">
        <v>1035</v>
      </c>
      <c r="L157" s="619">
        <v>2866.382786827171</v>
      </c>
      <c r="M157" s="619">
        <v>18</v>
      </c>
      <c r="N157" s="620">
        <v>51594.890162889074</v>
      </c>
    </row>
    <row r="158" spans="1:14" ht="14.4" customHeight="1" x14ac:dyDescent="0.3">
      <c r="A158" s="615" t="s">
        <v>473</v>
      </c>
      <c r="B158" s="616" t="s">
        <v>2258</v>
      </c>
      <c r="C158" s="617" t="s">
        <v>478</v>
      </c>
      <c r="D158" s="618" t="s">
        <v>2259</v>
      </c>
      <c r="E158" s="617" t="s">
        <v>483</v>
      </c>
      <c r="F158" s="618" t="s">
        <v>2260</v>
      </c>
      <c r="G158" s="617" t="s">
        <v>523</v>
      </c>
      <c r="H158" s="617" t="s">
        <v>1036</v>
      </c>
      <c r="I158" s="617" t="s">
        <v>1036</v>
      </c>
      <c r="J158" s="617" t="s">
        <v>1037</v>
      </c>
      <c r="K158" s="617" t="s">
        <v>529</v>
      </c>
      <c r="L158" s="619">
        <v>288.53000130294475</v>
      </c>
      <c r="M158" s="619">
        <v>19</v>
      </c>
      <c r="N158" s="620">
        <v>5482.0700247559498</v>
      </c>
    </row>
    <row r="159" spans="1:14" ht="14.4" customHeight="1" x14ac:dyDescent="0.3">
      <c r="A159" s="615" t="s">
        <v>473</v>
      </c>
      <c r="B159" s="616" t="s">
        <v>2258</v>
      </c>
      <c r="C159" s="617" t="s">
        <v>478</v>
      </c>
      <c r="D159" s="618" t="s">
        <v>2259</v>
      </c>
      <c r="E159" s="617" t="s">
        <v>483</v>
      </c>
      <c r="F159" s="618" t="s">
        <v>2260</v>
      </c>
      <c r="G159" s="617" t="s">
        <v>523</v>
      </c>
      <c r="H159" s="617" t="s">
        <v>1038</v>
      </c>
      <c r="I159" s="617" t="s">
        <v>1039</v>
      </c>
      <c r="J159" s="617" t="s">
        <v>1040</v>
      </c>
      <c r="K159" s="617" t="s">
        <v>549</v>
      </c>
      <c r="L159" s="619">
        <v>71.009992472375643</v>
      </c>
      <c r="M159" s="619">
        <v>85</v>
      </c>
      <c r="N159" s="620">
        <v>6035.8493601519294</v>
      </c>
    </row>
    <row r="160" spans="1:14" ht="14.4" customHeight="1" x14ac:dyDescent="0.3">
      <c r="A160" s="615" t="s">
        <v>473</v>
      </c>
      <c r="B160" s="616" t="s">
        <v>2258</v>
      </c>
      <c r="C160" s="617" t="s">
        <v>478</v>
      </c>
      <c r="D160" s="618" t="s">
        <v>2259</v>
      </c>
      <c r="E160" s="617" t="s">
        <v>483</v>
      </c>
      <c r="F160" s="618" t="s">
        <v>2260</v>
      </c>
      <c r="G160" s="617" t="s">
        <v>523</v>
      </c>
      <c r="H160" s="617" t="s">
        <v>1041</v>
      </c>
      <c r="I160" s="617" t="s">
        <v>1042</v>
      </c>
      <c r="J160" s="617" t="s">
        <v>1043</v>
      </c>
      <c r="K160" s="617" t="s">
        <v>576</v>
      </c>
      <c r="L160" s="619">
        <v>41.794676373815847</v>
      </c>
      <c r="M160" s="619">
        <v>85</v>
      </c>
      <c r="N160" s="620">
        <v>3552.5474917743468</v>
      </c>
    </row>
    <row r="161" spans="1:14" ht="14.4" customHeight="1" x14ac:dyDescent="0.3">
      <c r="A161" s="615" t="s">
        <v>473</v>
      </c>
      <c r="B161" s="616" t="s">
        <v>2258</v>
      </c>
      <c r="C161" s="617" t="s">
        <v>478</v>
      </c>
      <c r="D161" s="618" t="s">
        <v>2259</v>
      </c>
      <c r="E161" s="617" t="s">
        <v>483</v>
      </c>
      <c r="F161" s="618" t="s">
        <v>2260</v>
      </c>
      <c r="G161" s="617" t="s">
        <v>523</v>
      </c>
      <c r="H161" s="617" t="s">
        <v>1044</v>
      </c>
      <c r="I161" s="617" t="s">
        <v>1045</v>
      </c>
      <c r="J161" s="617" t="s">
        <v>1046</v>
      </c>
      <c r="K161" s="617" t="s">
        <v>1047</v>
      </c>
      <c r="L161" s="619">
        <v>94.638749999999987</v>
      </c>
      <c r="M161" s="619">
        <v>8</v>
      </c>
      <c r="N161" s="620">
        <v>757.1099999999999</v>
      </c>
    </row>
    <row r="162" spans="1:14" ht="14.4" customHeight="1" x14ac:dyDescent="0.3">
      <c r="A162" s="615" t="s">
        <v>473</v>
      </c>
      <c r="B162" s="616" t="s">
        <v>2258</v>
      </c>
      <c r="C162" s="617" t="s">
        <v>478</v>
      </c>
      <c r="D162" s="618" t="s">
        <v>2259</v>
      </c>
      <c r="E162" s="617" t="s">
        <v>483</v>
      </c>
      <c r="F162" s="618" t="s">
        <v>2260</v>
      </c>
      <c r="G162" s="617" t="s">
        <v>523</v>
      </c>
      <c r="H162" s="617" t="s">
        <v>1048</v>
      </c>
      <c r="I162" s="617" t="s">
        <v>1049</v>
      </c>
      <c r="J162" s="617" t="s">
        <v>1050</v>
      </c>
      <c r="K162" s="617" t="s">
        <v>1051</v>
      </c>
      <c r="L162" s="619">
        <v>899.30322580645168</v>
      </c>
      <c r="M162" s="619">
        <v>31</v>
      </c>
      <c r="N162" s="620">
        <v>27878.400000000001</v>
      </c>
    </row>
    <row r="163" spans="1:14" ht="14.4" customHeight="1" x14ac:dyDescent="0.3">
      <c r="A163" s="615" t="s">
        <v>473</v>
      </c>
      <c r="B163" s="616" t="s">
        <v>2258</v>
      </c>
      <c r="C163" s="617" t="s">
        <v>478</v>
      </c>
      <c r="D163" s="618" t="s">
        <v>2259</v>
      </c>
      <c r="E163" s="617" t="s">
        <v>483</v>
      </c>
      <c r="F163" s="618" t="s">
        <v>2260</v>
      </c>
      <c r="G163" s="617" t="s">
        <v>523</v>
      </c>
      <c r="H163" s="617" t="s">
        <v>1052</v>
      </c>
      <c r="I163" s="617" t="s">
        <v>1053</v>
      </c>
      <c r="J163" s="617" t="s">
        <v>1054</v>
      </c>
      <c r="K163" s="617" t="s">
        <v>1055</v>
      </c>
      <c r="L163" s="619">
        <v>72.3</v>
      </c>
      <c r="M163" s="619">
        <v>1</v>
      </c>
      <c r="N163" s="620">
        <v>72.3</v>
      </c>
    </row>
    <row r="164" spans="1:14" ht="14.4" customHeight="1" x14ac:dyDescent="0.3">
      <c r="A164" s="615" t="s">
        <v>473</v>
      </c>
      <c r="B164" s="616" t="s">
        <v>2258</v>
      </c>
      <c r="C164" s="617" t="s">
        <v>478</v>
      </c>
      <c r="D164" s="618" t="s">
        <v>2259</v>
      </c>
      <c r="E164" s="617" t="s">
        <v>483</v>
      </c>
      <c r="F164" s="618" t="s">
        <v>2260</v>
      </c>
      <c r="G164" s="617" t="s">
        <v>523</v>
      </c>
      <c r="H164" s="617" t="s">
        <v>1056</v>
      </c>
      <c r="I164" s="617" t="s">
        <v>1057</v>
      </c>
      <c r="J164" s="617" t="s">
        <v>1058</v>
      </c>
      <c r="K164" s="617" t="s">
        <v>1059</v>
      </c>
      <c r="L164" s="619">
        <v>953.17640623275304</v>
      </c>
      <c r="M164" s="619">
        <v>33</v>
      </c>
      <c r="N164" s="620">
        <v>31454.82140568085</v>
      </c>
    </row>
    <row r="165" spans="1:14" ht="14.4" customHeight="1" x14ac:dyDescent="0.3">
      <c r="A165" s="615" t="s">
        <v>473</v>
      </c>
      <c r="B165" s="616" t="s">
        <v>2258</v>
      </c>
      <c r="C165" s="617" t="s">
        <v>478</v>
      </c>
      <c r="D165" s="618" t="s">
        <v>2259</v>
      </c>
      <c r="E165" s="617" t="s">
        <v>483</v>
      </c>
      <c r="F165" s="618" t="s">
        <v>2260</v>
      </c>
      <c r="G165" s="617" t="s">
        <v>523</v>
      </c>
      <c r="H165" s="617" t="s">
        <v>1060</v>
      </c>
      <c r="I165" s="617" t="s">
        <v>1061</v>
      </c>
      <c r="J165" s="617" t="s">
        <v>1062</v>
      </c>
      <c r="K165" s="617" t="s">
        <v>1063</v>
      </c>
      <c r="L165" s="619">
        <v>78.52999999999993</v>
      </c>
      <c r="M165" s="619">
        <v>2</v>
      </c>
      <c r="N165" s="620">
        <v>157.05999999999986</v>
      </c>
    </row>
    <row r="166" spans="1:14" ht="14.4" customHeight="1" x14ac:dyDescent="0.3">
      <c r="A166" s="615" t="s">
        <v>473</v>
      </c>
      <c r="B166" s="616" t="s">
        <v>2258</v>
      </c>
      <c r="C166" s="617" t="s">
        <v>478</v>
      </c>
      <c r="D166" s="618" t="s">
        <v>2259</v>
      </c>
      <c r="E166" s="617" t="s">
        <v>483</v>
      </c>
      <c r="F166" s="618" t="s">
        <v>2260</v>
      </c>
      <c r="G166" s="617" t="s">
        <v>523</v>
      </c>
      <c r="H166" s="617" t="s">
        <v>1064</v>
      </c>
      <c r="I166" s="617" t="s">
        <v>1065</v>
      </c>
      <c r="J166" s="617" t="s">
        <v>1066</v>
      </c>
      <c r="K166" s="617" t="s">
        <v>1067</v>
      </c>
      <c r="L166" s="619">
        <v>1333.0900000000001</v>
      </c>
      <c r="M166" s="619">
        <v>1</v>
      </c>
      <c r="N166" s="620">
        <v>1333.0900000000001</v>
      </c>
    </row>
    <row r="167" spans="1:14" ht="14.4" customHeight="1" x14ac:dyDescent="0.3">
      <c r="A167" s="615" t="s">
        <v>473</v>
      </c>
      <c r="B167" s="616" t="s">
        <v>2258</v>
      </c>
      <c r="C167" s="617" t="s">
        <v>478</v>
      </c>
      <c r="D167" s="618" t="s">
        <v>2259</v>
      </c>
      <c r="E167" s="617" t="s">
        <v>483</v>
      </c>
      <c r="F167" s="618" t="s">
        <v>2260</v>
      </c>
      <c r="G167" s="617" t="s">
        <v>523</v>
      </c>
      <c r="H167" s="617" t="s">
        <v>1068</v>
      </c>
      <c r="I167" s="617" t="s">
        <v>1069</v>
      </c>
      <c r="J167" s="617" t="s">
        <v>1070</v>
      </c>
      <c r="K167" s="617" t="s">
        <v>1071</v>
      </c>
      <c r="L167" s="619">
        <v>1037.7489726561128</v>
      </c>
      <c r="M167" s="619">
        <v>45</v>
      </c>
      <c r="N167" s="620">
        <v>46698.703769525069</v>
      </c>
    </row>
    <row r="168" spans="1:14" ht="14.4" customHeight="1" x14ac:dyDescent="0.3">
      <c r="A168" s="615" t="s">
        <v>473</v>
      </c>
      <c r="B168" s="616" t="s">
        <v>2258</v>
      </c>
      <c r="C168" s="617" t="s">
        <v>478</v>
      </c>
      <c r="D168" s="618" t="s">
        <v>2259</v>
      </c>
      <c r="E168" s="617" t="s">
        <v>483</v>
      </c>
      <c r="F168" s="618" t="s">
        <v>2260</v>
      </c>
      <c r="G168" s="617" t="s">
        <v>523</v>
      </c>
      <c r="H168" s="617" t="s">
        <v>1072</v>
      </c>
      <c r="I168" s="617" t="s">
        <v>1073</v>
      </c>
      <c r="J168" s="617" t="s">
        <v>1074</v>
      </c>
      <c r="K168" s="617" t="s">
        <v>1075</v>
      </c>
      <c r="L168" s="619">
        <v>85.75</v>
      </c>
      <c r="M168" s="619">
        <v>30</v>
      </c>
      <c r="N168" s="620">
        <v>2572.5</v>
      </c>
    </row>
    <row r="169" spans="1:14" ht="14.4" customHeight="1" x14ac:dyDescent="0.3">
      <c r="A169" s="615" t="s">
        <v>473</v>
      </c>
      <c r="B169" s="616" t="s">
        <v>2258</v>
      </c>
      <c r="C169" s="617" t="s">
        <v>478</v>
      </c>
      <c r="D169" s="618" t="s">
        <v>2259</v>
      </c>
      <c r="E169" s="617" t="s">
        <v>483</v>
      </c>
      <c r="F169" s="618" t="s">
        <v>2260</v>
      </c>
      <c r="G169" s="617" t="s">
        <v>523</v>
      </c>
      <c r="H169" s="617" t="s">
        <v>1076</v>
      </c>
      <c r="I169" s="617" t="s">
        <v>1077</v>
      </c>
      <c r="J169" s="617" t="s">
        <v>1078</v>
      </c>
      <c r="K169" s="617"/>
      <c r="L169" s="619">
        <v>145.72999999999996</v>
      </c>
      <c r="M169" s="619">
        <v>1</v>
      </c>
      <c r="N169" s="620">
        <v>145.72999999999996</v>
      </c>
    </row>
    <row r="170" spans="1:14" ht="14.4" customHeight="1" x14ac:dyDescent="0.3">
      <c r="A170" s="615" t="s">
        <v>473</v>
      </c>
      <c r="B170" s="616" t="s">
        <v>2258</v>
      </c>
      <c r="C170" s="617" t="s">
        <v>478</v>
      </c>
      <c r="D170" s="618" t="s">
        <v>2259</v>
      </c>
      <c r="E170" s="617" t="s">
        <v>483</v>
      </c>
      <c r="F170" s="618" t="s">
        <v>2260</v>
      </c>
      <c r="G170" s="617" t="s">
        <v>523</v>
      </c>
      <c r="H170" s="617" t="s">
        <v>1079</v>
      </c>
      <c r="I170" s="617" t="s">
        <v>835</v>
      </c>
      <c r="J170" s="617" t="s">
        <v>1080</v>
      </c>
      <c r="K170" s="617"/>
      <c r="L170" s="619">
        <v>24.599999999999998</v>
      </c>
      <c r="M170" s="619">
        <v>3</v>
      </c>
      <c r="N170" s="620">
        <v>73.8</v>
      </c>
    </row>
    <row r="171" spans="1:14" ht="14.4" customHeight="1" x14ac:dyDescent="0.3">
      <c r="A171" s="615" t="s">
        <v>473</v>
      </c>
      <c r="B171" s="616" t="s">
        <v>2258</v>
      </c>
      <c r="C171" s="617" t="s">
        <v>478</v>
      </c>
      <c r="D171" s="618" t="s">
        <v>2259</v>
      </c>
      <c r="E171" s="617" t="s">
        <v>483</v>
      </c>
      <c r="F171" s="618" t="s">
        <v>2260</v>
      </c>
      <c r="G171" s="617" t="s">
        <v>523</v>
      </c>
      <c r="H171" s="617" t="s">
        <v>1081</v>
      </c>
      <c r="I171" s="617" t="s">
        <v>835</v>
      </c>
      <c r="J171" s="617" t="s">
        <v>1082</v>
      </c>
      <c r="K171" s="617" t="s">
        <v>1083</v>
      </c>
      <c r="L171" s="619">
        <v>471.5</v>
      </c>
      <c r="M171" s="619">
        <v>55</v>
      </c>
      <c r="N171" s="620">
        <v>25932.5</v>
      </c>
    </row>
    <row r="172" spans="1:14" ht="14.4" customHeight="1" x14ac:dyDescent="0.3">
      <c r="A172" s="615" t="s">
        <v>473</v>
      </c>
      <c r="B172" s="616" t="s">
        <v>2258</v>
      </c>
      <c r="C172" s="617" t="s">
        <v>478</v>
      </c>
      <c r="D172" s="618" t="s">
        <v>2259</v>
      </c>
      <c r="E172" s="617" t="s">
        <v>483</v>
      </c>
      <c r="F172" s="618" t="s">
        <v>2260</v>
      </c>
      <c r="G172" s="617" t="s">
        <v>523</v>
      </c>
      <c r="H172" s="617" t="s">
        <v>1084</v>
      </c>
      <c r="I172" s="617" t="s">
        <v>835</v>
      </c>
      <c r="J172" s="617" t="s">
        <v>1085</v>
      </c>
      <c r="K172" s="617"/>
      <c r="L172" s="619">
        <v>94.102580618222092</v>
      </c>
      <c r="M172" s="619">
        <v>15</v>
      </c>
      <c r="N172" s="620">
        <v>1411.5387092733313</v>
      </c>
    </row>
    <row r="173" spans="1:14" ht="14.4" customHeight="1" x14ac:dyDescent="0.3">
      <c r="A173" s="615" t="s">
        <v>473</v>
      </c>
      <c r="B173" s="616" t="s">
        <v>2258</v>
      </c>
      <c r="C173" s="617" t="s">
        <v>478</v>
      </c>
      <c r="D173" s="618" t="s">
        <v>2259</v>
      </c>
      <c r="E173" s="617" t="s">
        <v>483</v>
      </c>
      <c r="F173" s="618" t="s">
        <v>2260</v>
      </c>
      <c r="G173" s="617" t="s">
        <v>523</v>
      </c>
      <c r="H173" s="617" t="s">
        <v>1086</v>
      </c>
      <c r="I173" s="617" t="s">
        <v>1087</v>
      </c>
      <c r="J173" s="617" t="s">
        <v>1088</v>
      </c>
      <c r="K173" s="617" t="s">
        <v>1089</v>
      </c>
      <c r="L173" s="619">
        <v>285.99999999999994</v>
      </c>
      <c r="M173" s="619">
        <v>6</v>
      </c>
      <c r="N173" s="620">
        <v>1715.9999999999998</v>
      </c>
    </row>
    <row r="174" spans="1:14" ht="14.4" customHeight="1" x14ac:dyDescent="0.3">
      <c r="A174" s="615" t="s">
        <v>473</v>
      </c>
      <c r="B174" s="616" t="s">
        <v>2258</v>
      </c>
      <c r="C174" s="617" t="s">
        <v>478</v>
      </c>
      <c r="D174" s="618" t="s">
        <v>2259</v>
      </c>
      <c r="E174" s="617" t="s">
        <v>483</v>
      </c>
      <c r="F174" s="618" t="s">
        <v>2260</v>
      </c>
      <c r="G174" s="617" t="s">
        <v>523</v>
      </c>
      <c r="H174" s="617" t="s">
        <v>1090</v>
      </c>
      <c r="I174" s="617" t="s">
        <v>1091</v>
      </c>
      <c r="J174" s="617" t="s">
        <v>1092</v>
      </c>
      <c r="K174" s="617" t="s">
        <v>1093</v>
      </c>
      <c r="L174" s="619">
        <v>58.869999999999976</v>
      </c>
      <c r="M174" s="619">
        <v>1</v>
      </c>
      <c r="N174" s="620">
        <v>58.869999999999976</v>
      </c>
    </row>
    <row r="175" spans="1:14" ht="14.4" customHeight="1" x14ac:dyDescent="0.3">
      <c r="A175" s="615" t="s">
        <v>473</v>
      </c>
      <c r="B175" s="616" t="s">
        <v>2258</v>
      </c>
      <c r="C175" s="617" t="s">
        <v>478</v>
      </c>
      <c r="D175" s="618" t="s">
        <v>2259</v>
      </c>
      <c r="E175" s="617" t="s">
        <v>483</v>
      </c>
      <c r="F175" s="618" t="s">
        <v>2260</v>
      </c>
      <c r="G175" s="617" t="s">
        <v>523</v>
      </c>
      <c r="H175" s="617" t="s">
        <v>1094</v>
      </c>
      <c r="I175" s="617" t="s">
        <v>1095</v>
      </c>
      <c r="J175" s="617" t="s">
        <v>1096</v>
      </c>
      <c r="K175" s="617" t="s">
        <v>1097</v>
      </c>
      <c r="L175" s="619">
        <v>186.34995271544406</v>
      </c>
      <c r="M175" s="619">
        <v>49</v>
      </c>
      <c r="N175" s="620">
        <v>9131.147683056759</v>
      </c>
    </row>
    <row r="176" spans="1:14" ht="14.4" customHeight="1" x14ac:dyDescent="0.3">
      <c r="A176" s="615" t="s">
        <v>473</v>
      </c>
      <c r="B176" s="616" t="s">
        <v>2258</v>
      </c>
      <c r="C176" s="617" t="s">
        <v>478</v>
      </c>
      <c r="D176" s="618" t="s">
        <v>2259</v>
      </c>
      <c r="E176" s="617" t="s">
        <v>483</v>
      </c>
      <c r="F176" s="618" t="s">
        <v>2260</v>
      </c>
      <c r="G176" s="617" t="s">
        <v>523</v>
      </c>
      <c r="H176" s="617" t="s">
        <v>1098</v>
      </c>
      <c r="I176" s="617" t="s">
        <v>1099</v>
      </c>
      <c r="J176" s="617" t="s">
        <v>1100</v>
      </c>
      <c r="K176" s="617" t="s">
        <v>1101</v>
      </c>
      <c r="L176" s="619">
        <v>98.450000000000031</v>
      </c>
      <c r="M176" s="619">
        <v>1</v>
      </c>
      <c r="N176" s="620">
        <v>98.450000000000031</v>
      </c>
    </row>
    <row r="177" spans="1:14" ht="14.4" customHeight="1" x14ac:dyDescent="0.3">
      <c r="A177" s="615" t="s">
        <v>473</v>
      </c>
      <c r="B177" s="616" t="s">
        <v>2258</v>
      </c>
      <c r="C177" s="617" t="s">
        <v>478</v>
      </c>
      <c r="D177" s="618" t="s">
        <v>2259</v>
      </c>
      <c r="E177" s="617" t="s">
        <v>483</v>
      </c>
      <c r="F177" s="618" t="s">
        <v>2260</v>
      </c>
      <c r="G177" s="617" t="s">
        <v>523</v>
      </c>
      <c r="H177" s="617" t="s">
        <v>1102</v>
      </c>
      <c r="I177" s="617" t="s">
        <v>835</v>
      </c>
      <c r="J177" s="617" t="s">
        <v>1103</v>
      </c>
      <c r="K177" s="617"/>
      <c r="L177" s="619">
        <v>412.0313436771703</v>
      </c>
      <c r="M177" s="619">
        <v>17</v>
      </c>
      <c r="N177" s="620">
        <v>7004.5328425118951</v>
      </c>
    </row>
    <row r="178" spans="1:14" ht="14.4" customHeight="1" x14ac:dyDescent="0.3">
      <c r="A178" s="615" t="s">
        <v>473</v>
      </c>
      <c r="B178" s="616" t="s">
        <v>2258</v>
      </c>
      <c r="C178" s="617" t="s">
        <v>478</v>
      </c>
      <c r="D178" s="618" t="s">
        <v>2259</v>
      </c>
      <c r="E178" s="617" t="s">
        <v>483</v>
      </c>
      <c r="F178" s="618" t="s">
        <v>2260</v>
      </c>
      <c r="G178" s="617" t="s">
        <v>523</v>
      </c>
      <c r="H178" s="617" t="s">
        <v>1104</v>
      </c>
      <c r="I178" s="617" t="s">
        <v>1105</v>
      </c>
      <c r="J178" s="617" t="s">
        <v>912</v>
      </c>
      <c r="K178" s="617" t="s">
        <v>1106</v>
      </c>
      <c r="L178" s="619">
        <v>56.75</v>
      </c>
      <c r="M178" s="619">
        <v>25</v>
      </c>
      <c r="N178" s="620">
        <v>1418.75</v>
      </c>
    </row>
    <row r="179" spans="1:14" ht="14.4" customHeight="1" x14ac:dyDescent="0.3">
      <c r="A179" s="615" t="s">
        <v>473</v>
      </c>
      <c r="B179" s="616" t="s">
        <v>2258</v>
      </c>
      <c r="C179" s="617" t="s">
        <v>478</v>
      </c>
      <c r="D179" s="618" t="s">
        <v>2259</v>
      </c>
      <c r="E179" s="617" t="s">
        <v>483</v>
      </c>
      <c r="F179" s="618" t="s">
        <v>2260</v>
      </c>
      <c r="G179" s="617" t="s">
        <v>523</v>
      </c>
      <c r="H179" s="617" t="s">
        <v>1107</v>
      </c>
      <c r="I179" s="617" t="s">
        <v>1108</v>
      </c>
      <c r="J179" s="617" t="s">
        <v>582</v>
      </c>
      <c r="K179" s="617" t="s">
        <v>1109</v>
      </c>
      <c r="L179" s="619">
        <v>92.310021097584823</v>
      </c>
      <c r="M179" s="619">
        <v>245</v>
      </c>
      <c r="N179" s="620">
        <v>22615.95516890828</v>
      </c>
    </row>
    <row r="180" spans="1:14" ht="14.4" customHeight="1" x14ac:dyDescent="0.3">
      <c r="A180" s="615" t="s">
        <v>473</v>
      </c>
      <c r="B180" s="616" t="s">
        <v>2258</v>
      </c>
      <c r="C180" s="617" t="s">
        <v>478</v>
      </c>
      <c r="D180" s="618" t="s">
        <v>2259</v>
      </c>
      <c r="E180" s="617" t="s">
        <v>483</v>
      </c>
      <c r="F180" s="618" t="s">
        <v>2260</v>
      </c>
      <c r="G180" s="617" t="s">
        <v>523</v>
      </c>
      <c r="H180" s="617" t="s">
        <v>1110</v>
      </c>
      <c r="I180" s="617" t="s">
        <v>1111</v>
      </c>
      <c r="J180" s="617" t="s">
        <v>1112</v>
      </c>
      <c r="K180" s="617" t="s">
        <v>1113</v>
      </c>
      <c r="L180" s="619">
        <v>52.589999999999975</v>
      </c>
      <c r="M180" s="619">
        <v>1</v>
      </c>
      <c r="N180" s="620">
        <v>52.589999999999975</v>
      </c>
    </row>
    <row r="181" spans="1:14" ht="14.4" customHeight="1" x14ac:dyDescent="0.3">
      <c r="A181" s="615" t="s">
        <v>473</v>
      </c>
      <c r="B181" s="616" t="s">
        <v>2258</v>
      </c>
      <c r="C181" s="617" t="s">
        <v>478</v>
      </c>
      <c r="D181" s="618" t="s">
        <v>2259</v>
      </c>
      <c r="E181" s="617" t="s">
        <v>483</v>
      </c>
      <c r="F181" s="618" t="s">
        <v>2260</v>
      </c>
      <c r="G181" s="617" t="s">
        <v>523</v>
      </c>
      <c r="H181" s="617" t="s">
        <v>1114</v>
      </c>
      <c r="I181" s="617" t="s">
        <v>1115</v>
      </c>
      <c r="J181" s="617" t="s">
        <v>1116</v>
      </c>
      <c r="K181" s="617" t="s">
        <v>1117</v>
      </c>
      <c r="L181" s="619">
        <v>52.989999999999988</v>
      </c>
      <c r="M181" s="619">
        <v>1</v>
      </c>
      <c r="N181" s="620">
        <v>52.989999999999988</v>
      </c>
    </row>
    <row r="182" spans="1:14" ht="14.4" customHeight="1" x14ac:dyDescent="0.3">
      <c r="A182" s="615" t="s">
        <v>473</v>
      </c>
      <c r="B182" s="616" t="s">
        <v>2258</v>
      </c>
      <c r="C182" s="617" t="s">
        <v>478</v>
      </c>
      <c r="D182" s="618" t="s">
        <v>2259</v>
      </c>
      <c r="E182" s="617" t="s">
        <v>483</v>
      </c>
      <c r="F182" s="618" t="s">
        <v>2260</v>
      </c>
      <c r="G182" s="617" t="s">
        <v>523</v>
      </c>
      <c r="H182" s="617" t="s">
        <v>1118</v>
      </c>
      <c r="I182" s="617" t="s">
        <v>1119</v>
      </c>
      <c r="J182" s="617" t="s">
        <v>1120</v>
      </c>
      <c r="K182" s="617" t="s">
        <v>1121</v>
      </c>
      <c r="L182" s="619">
        <v>116.59814291577642</v>
      </c>
      <c r="M182" s="619">
        <v>431</v>
      </c>
      <c r="N182" s="620">
        <v>50253.799596699639</v>
      </c>
    </row>
    <row r="183" spans="1:14" ht="14.4" customHeight="1" x14ac:dyDescent="0.3">
      <c r="A183" s="615" t="s">
        <v>473</v>
      </c>
      <c r="B183" s="616" t="s">
        <v>2258</v>
      </c>
      <c r="C183" s="617" t="s">
        <v>478</v>
      </c>
      <c r="D183" s="618" t="s">
        <v>2259</v>
      </c>
      <c r="E183" s="617" t="s">
        <v>483</v>
      </c>
      <c r="F183" s="618" t="s">
        <v>2260</v>
      </c>
      <c r="G183" s="617" t="s">
        <v>523</v>
      </c>
      <c r="H183" s="617" t="s">
        <v>1122</v>
      </c>
      <c r="I183" s="617" t="s">
        <v>1123</v>
      </c>
      <c r="J183" s="617" t="s">
        <v>1124</v>
      </c>
      <c r="K183" s="617" t="s">
        <v>1125</v>
      </c>
      <c r="L183" s="619">
        <v>728.84999999999957</v>
      </c>
      <c r="M183" s="619">
        <v>1</v>
      </c>
      <c r="N183" s="620">
        <v>728.84999999999957</v>
      </c>
    </row>
    <row r="184" spans="1:14" ht="14.4" customHeight="1" x14ac:dyDescent="0.3">
      <c r="A184" s="615" t="s">
        <v>473</v>
      </c>
      <c r="B184" s="616" t="s">
        <v>2258</v>
      </c>
      <c r="C184" s="617" t="s">
        <v>478</v>
      </c>
      <c r="D184" s="618" t="s">
        <v>2259</v>
      </c>
      <c r="E184" s="617" t="s">
        <v>483</v>
      </c>
      <c r="F184" s="618" t="s">
        <v>2260</v>
      </c>
      <c r="G184" s="617" t="s">
        <v>523</v>
      </c>
      <c r="H184" s="617" t="s">
        <v>1126</v>
      </c>
      <c r="I184" s="617" t="s">
        <v>1127</v>
      </c>
      <c r="J184" s="617" t="s">
        <v>1128</v>
      </c>
      <c r="K184" s="617" t="s">
        <v>1129</v>
      </c>
      <c r="L184" s="619">
        <v>3569.28</v>
      </c>
      <c r="M184" s="619">
        <v>2</v>
      </c>
      <c r="N184" s="620">
        <v>7138.56</v>
      </c>
    </row>
    <row r="185" spans="1:14" ht="14.4" customHeight="1" x14ac:dyDescent="0.3">
      <c r="A185" s="615" t="s">
        <v>473</v>
      </c>
      <c r="B185" s="616" t="s">
        <v>2258</v>
      </c>
      <c r="C185" s="617" t="s">
        <v>478</v>
      </c>
      <c r="D185" s="618" t="s">
        <v>2259</v>
      </c>
      <c r="E185" s="617" t="s">
        <v>483</v>
      </c>
      <c r="F185" s="618" t="s">
        <v>2260</v>
      </c>
      <c r="G185" s="617" t="s">
        <v>523</v>
      </c>
      <c r="H185" s="617" t="s">
        <v>1130</v>
      </c>
      <c r="I185" s="617" t="s">
        <v>1131</v>
      </c>
      <c r="J185" s="617" t="s">
        <v>1132</v>
      </c>
      <c r="K185" s="617" t="s">
        <v>1133</v>
      </c>
      <c r="L185" s="619">
        <v>411.8500604737763</v>
      </c>
      <c r="M185" s="619">
        <v>1</v>
      </c>
      <c r="N185" s="620">
        <v>411.8500604737763</v>
      </c>
    </row>
    <row r="186" spans="1:14" ht="14.4" customHeight="1" x14ac:dyDescent="0.3">
      <c r="A186" s="615" t="s">
        <v>473</v>
      </c>
      <c r="B186" s="616" t="s">
        <v>2258</v>
      </c>
      <c r="C186" s="617" t="s">
        <v>478</v>
      </c>
      <c r="D186" s="618" t="s">
        <v>2259</v>
      </c>
      <c r="E186" s="617" t="s">
        <v>483</v>
      </c>
      <c r="F186" s="618" t="s">
        <v>2260</v>
      </c>
      <c r="G186" s="617" t="s">
        <v>523</v>
      </c>
      <c r="H186" s="617" t="s">
        <v>1134</v>
      </c>
      <c r="I186" s="617" t="s">
        <v>1135</v>
      </c>
      <c r="J186" s="617" t="s">
        <v>1136</v>
      </c>
      <c r="K186" s="617" t="s">
        <v>1137</v>
      </c>
      <c r="L186" s="619">
        <v>290.5</v>
      </c>
      <c r="M186" s="619">
        <v>1</v>
      </c>
      <c r="N186" s="620">
        <v>290.5</v>
      </c>
    </row>
    <row r="187" spans="1:14" ht="14.4" customHeight="1" x14ac:dyDescent="0.3">
      <c r="A187" s="615" t="s">
        <v>473</v>
      </c>
      <c r="B187" s="616" t="s">
        <v>2258</v>
      </c>
      <c r="C187" s="617" t="s">
        <v>478</v>
      </c>
      <c r="D187" s="618" t="s">
        <v>2259</v>
      </c>
      <c r="E187" s="617" t="s">
        <v>483</v>
      </c>
      <c r="F187" s="618" t="s">
        <v>2260</v>
      </c>
      <c r="G187" s="617" t="s">
        <v>523</v>
      </c>
      <c r="H187" s="617" t="s">
        <v>1138</v>
      </c>
      <c r="I187" s="617" t="s">
        <v>1139</v>
      </c>
      <c r="J187" s="617" t="s">
        <v>1140</v>
      </c>
      <c r="K187" s="617" t="s">
        <v>1141</v>
      </c>
      <c r="L187" s="619">
        <v>47.769987348679322</v>
      </c>
      <c r="M187" s="619">
        <v>13</v>
      </c>
      <c r="N187" s="620">
        <v>621.00983553283118</v>
      </c>
    </row>
    <row r="188" spans="1:14" ht="14.4" customHeight="1" x14ac:dyDescent="0.3">
      <c r="A188" s="615" t="s">
        <v>473</v>
      </c>
      <c r="B188" s="616" t="s">
        <v>2258</v>
      </c>
      <c r="C188" s="617" t="s">
        <v>478</v>
      </c>
      <c r="D188" s="618" t="s">
        <v>2259</v>
      </c>
      <c r="E188" s="617" t="s">
        <v>483</v>
      </c>
      <c r="F188" s="618" t="s">
        <v>2260</v>
      </c>
      <c r="G188" s="617" t="s">
        <v>523</v>
      </c>
      <c r="H188" s="617" t="s">
        <v>1142</v>
      </c>
      <c r="I188" s="617" t="s">
        <v>1143</v>
      </c>
      <c r="J188" s="617" t="s">
        <v>1144</v>
      </c>
      <c r="K188" s="617" t="s">
        <v>1145</v>
      </c>
      <c r="L188" s="619">
        <v>46.270000000000024</v>
      </c>
      <c r="M188" s="619">
        <v>1</v>
      </c>
      <c r="N188" s="620">
        <v>46.270000000000024</v>
      </c>
    </row>
    <row r="189" spans="1:14" ht="14.4" customHeight="1" x14ac:dyDescent="0.3">
      <c r="A189" s="615" t="s">
        <v>473</v>
      </c>
      <c r="B189" s="616" t="s">
        <v>2258</v>
      </c>
      <c r="C189" s="617" t="s">
        <v>478</v>
      </c>
      <c r="D189" s="618" t="s">
        <v>2259</v>
      </c>
      <c r="E189" s="617" t="s">
        <v>483</v>
      </c>
      <c r="F189" s="618" t="s">
        <v>2260</v>
      </c>
      <c r="G189" s="617" t="s">
        <v>523</v>
      </c>
      <c r="H189" s="617" t="s">
        <v>1146</v>
      </c>
      <c r="I189" s="617" t="s">
        <v>1147</v>
      </c>
      <c r="J189" s="617" t="s">
        <v>1148</v>
      </c>
      <c r="K189" s="617" t="s">
        <v>1149</v>
      </c>
      <c r="L189" s="619">
        <v>47.54</v>
      </c>
      <c r="M189" s="619">
        <v>8</v>
      </c>
      <c r="N189" s="620">
        <v>380.32</v>
      </c>
    </row>
    <row r="190" spans="1:14" ht="14.4" customHeight="1" x14ac:dyDescent="0.3">
      <c r="A190" s="615" t="s">
        <v>473</v>
      </c>
      <c r="B190" s="616" t="s">
        <v>2258</v>
      </c>
      <c r="C190" s="617" t="s">
        <v>478</v>
      </c>
      <c r="D190" s="618" t="s">
        <v>2259</v>
      </c>
      <c r="E190" s="617" t="s">
        <v>483</v>
      </c>
      <c r="F190" s="618" t="s">
        <v>2260</v>
      </c>
      <c r="G190" s="617" t="s">
        <v>523</v>
      </c>
      <c r="H190" s="617" t="s">
        <v>1150</v>
      </c>
      <c r="I190" s="617" t="s">
        <v>1151</v>
      </c>
      <c r="J190" s="617" t="s">
        <v>1152</v>
      </c>
      <c r="K190" s="617" t="s">
        <v>1153</v>
      </c>
      <c r="L190" s="619">
        <v>105.81</v>
      </c>
      <c r="M190" s="619">
        <v>37</v>
      </c>
      <c r="N190" s="620">
        <v>3914.9700000000003</v>
      </c>
    </row>
    <row r="191" spans="1:14" ht="14.4" customHeight="1" x14ac:dyDescent="0.3">
      <c r="A191" s="615" t="s">
        <v>473</v>
      </c>
      <c r="B191" s="616" t="s">
        <v>2258</v>
      </c>
      <c r="C191" s="617" t="s">
        <v>478</v>
      </c>
      <c r="D191" s="618" t="s">
        <v>2259</v>
      </c>
      <c r="E191" s="617" t="s">
        <v>483</v>
      </c>
      <c r="F191" s="618" t="s">
        <v>2260</v>
      </c>
      <c r="G191" s="617" t="s">
        <v>523</v>
      </c>
      <c r="H191" s="617" t="s">
        <v>1154</v>
      </c>
      <c r="I191" s="617" t="s">
        <v>1155</v>
      </c>
      <c r="J191" s="617" t="s">
        <v>1156</v>
      </c>
      <c r="K191" s="617" t="s">
        <v>1157</v>
      </c>
      <c r="L191" s="619">
        <v>40.602082751593755</v>
      </c>
      <c r="M191" s="619">
        <v>5</v>
      </c>
      <c r="N191" s="620">
        <v>203.01041375796876</v>
      </c>
    </row>
    <row r="192" spans="1:14" ht="14.4" customHeight="1" x14ac:dyDescent="0.3">
      <c r="A192" s="615" t="s">
        <v>473</v>
      </c>
      <c r="B192" s="616" t="s">
        <v>2258</v>
      </c>
      <c r="C192" s="617" t="s">
        <v>478</v>
      </c>
      <c r="D192" s="618" t="s">
        <v>2259</v>
      </c>
      <c r="E192" s="617" t="s">
        <v>483</v>
      </c>
      <c r="F192" s="618" t="s">
        <v>2260</v>
      </c>
      <c r="G192" s="617" t="s">
        <v>523</v>
      </c>
      <c r="H192" s="617" t="s">
        <v>1158</v>
      </c>
      <c r="I192" s="617" t="s">
        <v>835</v>
      </c>
      <c r="J192" s="617" t="s">
        <v>1159</v>
      </c>
      <c r="K192" s="617"/>
      <c r="L192" s="619">
        <v>144.11937258643599</v>
      </c>
      <c r="M192" s="619">
        <v>72</v>
      </c>
      <c r="N192" s="620">
        <v>10376.594826223391</v>
      </c>
    </row>
    <row r="193" spans="1:14" ht="14.4" customHeight="1" x14ac:dyDescent="0.3">
      <c r="A193" s="615" t="s">
        <v>473</v>
      </c>
      <c r="B193" s="616" t="s">
        <v>2258</v>
      </c>
      <c r="C193" s="617" t="s">
        <v>478</v>
      </c>
      <c r="D193" s="618" t="s">
        <v>2259</v>
      </c>
      <c r="E193" s="617" t="s">
        <v>483</v>
      </c>
      <c r="F193" s="618" t="s">
        <v>2260</v>
      </c>
      <c r="G193" s="617" t="s">
        <v>523</v>
      </c>
      <c r="H193" s="617" t="s">
        <v>1160</v>
      </c>
      <c r="I193" s="617" t="s">
        <v>835</v>
      </c>
      <c r="J193" s="617" t="s">
        <v>1161</v>
      </c>
      <c r="K193" s="617"/>
      <c r="L193" s="619">
        <v>85.646087331407628</v>
      </c>
      <c r="M193" s="619">
        <v>25</v>
      </c>
      <c r="N193" s="620">
        <v>2141.1521832851909</v>
      </c>
    </row>
    <row r="194" spans="1:14" ht="14.4" customHeight="1" x14ac:dyDescent="0.3">
      <c r="A194" s="615" t="s">
        <v>473</v>
      </c>
      <c r="B194" s="616" t="s">
        <v>2258</v>
      </c>
      <c r="C194" s="617" t="s">
        <v>478</v>
      </c>
      <c r="D194" s="618" t="s">
        <v>2259</v>
      </c>
      <c r="E194" s="617" t="s">
        <v>483</v>
      </c>
      <c r="F194" s="618" t="s">
        <v>2260</v>
      </c>
      <c r="G194" s="617" t="s">
        <v>523</v>
      </c>
      <c r="H194" s="617" t="s">
        <v>1162</v>
      </c>
      <c r="I194" s="617" t="s">
        <v>1163</v>
      </c>
      <c r="J194" s="617" t="s">
        <v>1164</v>
      </c>
      <c r="K194" s="617" t="s">
        <v>1165</v>
      </c>
      <c r="L194" s="619">
        <v>198.12000000000009</v>
      </c>
      <c r="M194" s="619">
        <v>1</v>
      </c>
      <c r="N194" s="620">
        <v>198.12000000000009</v>
      </c>
    </row>
    <row r="195" spans="1:14" ht="14.4" customHeight="1" x14ac:dyDescent="0.3">
      <c r="A195" s="615" t="s">
        <v>473</v>
      </c>
      <c r="B195" s="616" t="s">
        <v>2258</v>
      </c>
      <c r="C195" s="617" t="s">
        <v>478</v>
      </c>
      <c r="D195" s="618" t="s">
        <v>2259</v>
      </c>
      <c r="E195" s="617" t="s">
        <v>483</v>
      </c>
      <c r="F195" s="618" t="s">
        <v>2260</v>
      </c>
      <c r="G195" s="617" t="s">
        <v>523</v>
      </c>
      <c r="H195" s="617" t="s">
        <v>1166</v>
      </c>
      <c r="I195" s="617" t="s">
        <v>1167</v>
      </c>
      <c r="J195" s="617" t="s">
        <v>1168</v>
      </c>
      <c r="K195" s="617" t="s">
        <v>1169</v>
      </c>
      <c r="L195" s="619">
        <v>46.369864542948243</v>
      </c>
      <c r="M195" s="619">
        <v>1</v>
      </c>
      <c r="N195" s="620">
        <v>46.369864542948243</v>
      </c>
    </row>
    <row r="196" spans="1:14" ht="14.4" customHeight="1" x14ac:dyDescent="0.3">
      <c r="A196" s="615" t="s">
        <v>473</v>
      </c>
      <c r="B196" s="616" t="s">
        <v>2258</v>
      </c>
      <c r="C196" s="617" t="s">
        <v>478</v>
      </c>
      <c r="D196" s="618" t="s">
        <v>2259</v>
      </c>
      <c r="E196" s="617" t="s">
        <v>483</v>
      </c>
      <c r="F196" s="618" t="s">
        <v>2260</v>
      </c>
      <c r="G196" s="617" t="s">
        <v>523</v>
      </c>
      <c r="H196" s="617" t="s">
        <v>1170</v>
      </c>
      <c r="I196" s="617" t="s">
        <v>1170</v>
      </c>
      <c r="J196" s="617" t="s">
        <v>1171</v>
      </c>
      <c r="K196" s="617" t="s">
        <v>1172</v>
      </c>
      <c r="L196" s="619">
        <v>163.46999999999997</v>
      </c>
      <c r="M196" s="619">
        <v>1</v>
      </c>
      <c r="N196" s="620">
        <v>163.46999999999997</v>
      </c>
    </row>
    <row r="197" spans="1:14" ht="14.4" customHeight="1" x14ac:dyDescent="0.3">
      <c r="A197" s="615" t="s">
        <v>473</v>
      </c>
      <c r="B197" s="616" t="s">
        <v>2258</v>
      </c>
      <c r="C197" s="617" t="s">
        <v>478</v>
      </c>
      <c r="D197" s="618" t="s">
        <v>2259</v>
      </c>
      <c r="E197" s="617" t="s">
        <v>483</v>
      </c>
      <c r="F197" s="618" t="s">
        <v>2260</v>
      </c>
      <c r="G197" s="617" t="s">
        <v>523</v>
      </c>
      <c r="H197" s="617" t="s">
        <v>1173</v>
      </c>
      <c r="I197" s="617" t="s">
        <v>1174</v>
      </c>
      <c r="J197" s="617" t="s">
        <v>1175</v>
      </c>
      <c r="K197" s="617" t="s">
        <v>1176</v>
      </c>
      <c r="L197" s="619">
        <v>51.869981394279847</v>
      </c>
      <c r="M197" s="619">
        <v>2</v>
      </c>
      <c r="N197" s="620">
        <v>103.73996278855969</v>
      </c>
    </row>
    <row r="198" spans="1:14" ht="14.4" customHeight="1" x14ac:dyDescent="0.3">
      <c r="A198" s="615" t="s">
        <v>473</v>
      </c>
      <c r="B198" s="616" t="s">
        <v>2258</v>
      </c>
      <c r="C198" s="617" t="s">
        <v>478</v>
      </c>
      <c r="D198" s="618" t="s">
        <v>2259</v>
      </c>
      <c r="E198" s="617" t="s">
        <v>483</v>
      </c>
      <c r="F198" s="618" t="s">
        <v>2260</v>
      </c>
      <c r="G198" s="617" t="s">
        <v>523</v>
      </c>
      <c r="H198" s="617" t="s">
        <v>1177</v>
      </c>
      <c r="I198" s="617" t="s">
        <v>1178</v>
      </c>
      <c r="J198" s="617" t="s">
        <v>1179</v>
      </c>
      <c r="K198" s="617" t="s">
        <v>1180</v>
      </c>
      <c r="L198" s="619">
        <v>112.47820292300125</v>
      </c>
      <c r="M198" s="619">
        <v>311</v>
      </c>
      <c r="N198" s="620">
        <v>34980.721109053389</v>
      </c>
    </row>
    <row r="199" spans="1:14" ht="14.4" customHeight="1" x14ac:dyDescent="0.3">
      <c r="A199" s="615" t="s">
        <v>473</v>
      </c>
      <c r="B199" s="616" t="s">
        <v>2258</v>
      </c>
      <c r="C199" s="617" t="s">
        <v>478</v>
      </c>
      <c r="D199" s="618" t="s">
        <v>2259</v>
      </c>
      <c r="E199" s="617" t="s">
        <v>483</v>
      </c>
      <c r="F199" s="618" t="s">
        <v>2260</v>
      </c>
      <c r="G199" s="617" t="s">
        <v>523</v>
      </c>
      <c r="H199" s="617" t="s">
        <v>1181</v>
      </c>
      <c r="I199" s="617" t="s">
        <v>1182</v>
      </c>
      <c r="J199" s="617" t="s">
        <v>1183</v>
      </c>
      <c r="K199" s="617" t="s">
        <v>1184</v>
      </c>
      <c r="L199" s="619">
        <v>105.029</v>
      </c>
      <c r="M199" s="619">
        <v>10</v>
      </c>
      <c r="N199" s="620">
        <v>1050.29</v>
      </c>
    </row>
    <row r="200" spans="1:14" ht="14.4" customHeight="1" x14ac:dyDescent="0.3">
      <c r="A200" s="615" t="s">
        <v>473</v>
      </c>
      <c r="B200" s="616" t="s">
        <v>2258</v>
      </c>
      <c r="C200" s="617" t="s">
        <v>478</v>
      </c>
      <c r="D200" s="618" t="s">
        <v>2259</v>
      </c>
      <c r="E200" s="617" t="s">
        <v>483</v>
      </c>
      <c r="F200" s="618" t="s">
        <v>2260</v>
      </c>
      <c r="G200" s="617" t="s">
        <v>523</v>
      </c>
      <c r="H200" s="617" t="s">
        <v>1185</v>
      </c>
      <c r="I200" s="617" t="s">
        <v>1186</v>
      </c>
      <c r="J200" s="617" t="s">
        <v>1187</v>
      </c>
      <c r="K200" s="617" t="s">
        <v>1188</v>
      </c>
      <c r="L200" s="619">
        <v>536.24172412344183</v>
      </c>
      <c r="M200" s="619">
        <v>10</v>
      </c>
      <c r="N200" s="620">
        <v>5362.4172412344178</v>
      </c>
    </row>
    <row r="201" spans="1:14" ht="14.4" customHeight="1" x14ac:dyDescent="0.3">
      <c r="A201" s="615" t="s">
        <v>473</v>
      </c>
      <c r="B201" s="616" t="s">
        <v>2258</v>
      </c>
      <c r="C201" s="617" t="s">
        <v>478</v>
      </c>
      <c r="D201" s="618" t="s">
        <v>2259</v>
      </c>
      <c r="E201" s="617" t="s">
        <v>483</v>
      </c>
      <c r="F201" s="618" t="s">
        <v>2260</v>
      </c>
      <c r="G201" s="617" t="s">
        <v>523</v>
      </c>
      <c r="H201" s="617" t="s">
        <v>1189</v>
      </c>
      <c r="I201" s="617" t="s">
        <v>1190</v>
      </c>
      <c r="J201" s="617" t="s">
        <v>1191</v>
      </c>
      <c r="K201" s="617" t="s">
        <v>1192</v>
      </c>
      <c r="L201" s="619">
        <v>131.12988878207199</v>
      </c>
      <c r="M201" s="619">
        <v>25</v>
      </c>
      <c r="N201" s="620">
        <v>3278.2472195517998</v>
      </c>
    </row>
    <row r="202" spans="1:14" ht="14.4" customHeight="1" x14ac:dyDescent="0.3">
      <c r="A202" s="615" t="s">
        <v>473</v>
      </c>
      <c r="B202" s="616" t="s">
        <v>2258</v>
      </c>
      <c r="C202" s="617" t="s">
        <v>478</v>
      </c>
      <c r="D202" s="618" t="s">
        <v>2259</v>
      </c>
      <c r="E202" s="617" t="s">
        <v>483</v>
      </c>
      <c r="F202" s="618" t="s">
        <v>2260</v>
      </c>
      <c r="G202" s="617" t="s">
        <v>523</v>
      </c>
      <c r="H202" s="617" t="s">
        <v>1193</v>
      </c>
      <c r="I202" s="617" t="s">
        <v>1194</v>
      </c>
      <c r="J202" s="617" t="s">
        <v>965</v>
      </c>
      <c r="K202" s="617" t="s">
        <v>1195</v>
      </c>
      <c r="L202" s="619">
        <v>326.48</v>
      </c>
      <c r="M202" s="619">
        <v>12</v>
      </c>
      <c r="N202" s="620">
        <v>3917.76</v>
      </c>
    </row>
    <row r="203" spans="1:14" ht="14.4" customHeight="1" x14ac:dyDescent="0.3">
      <c r="A203" s="615" t="s">
        <v>473</v>
      </c>
      <c r="B203" s="616" t="s">
        <v>2258</v>
      </c>
      <c r="C203" s="617" t="s">
        <v>478</v>
      </c>
      <c r="D203" s="618" t="s">
        <v>2259</v>
      </c>
      <c r="E203" s="617" t="s">
        <v>483</v>
      </c>
      <c r="F203" s="618" t="s">
        <v>2260</v>
      </c>
      <c r="G203" s="617" t="s">
        <v>523</v>
      </c>
      <c r="H203" s="617" t="s">
        <v>1196</v>
      </c>
      <c r="I203" s="617" t="s">
        <v>1197</v>
      </c>
      <c r="J203" s="617" t="s">
        <v>1198</v>
      </c>
      <c r="K203" s="617" t="s">
        <v>1199</v>
      </c>
      <c r="L203" s="619">
        <v>1023.3919913930443</v>
      </c>
      <c r="M203" s="619">
        <v>19</v>
      </c>
      <c r="N203" s="620">
        <v>19444.447836467843</v>
      </c>
    </row>
    <row r="204" spans="1:14" ht="14.4" customHeight="1" x14ac:dyDescent="0.3">
      <c r="A204" s="615" t="s">
        <v>473</v>
      </c>
      <c r="B204" s="616" t="s">
        <v>2258</v>
      </c>
      <c r="C204" s="617" t="s">
        <v>478</v>
      </c>
      <c r="D204" s="618" t="s">
        <v>2259</v>
      </c>
      <c r="E204" s="617" t="s">
        <v>483</v>
      </c>
      <c r="F204" s="618" t="s">
        <v>2260</v>
      </c>
      <c r="G204" s="617" t="s">
        <v>523</v>
      </c>
      <c r="H204" s="617" t="s">
        <v>1200</v>
      </c>
      <c r="I204" s="617" t="s">
        <v>1201</v>
      </c>
      <c r="J204" s="617" t="s">
        <v>1202</v>
      </c>
      <c r="K204" s="617" t="s">
        <v>1203</v>
      </c>
      <c r="L204" s="619">
        <v>52.46</v>
      </c>
      <c r="M204" s="619">
        <v>25</v>
      </c>
      <c r="N204" s="620">
        <v>1311.5</v>
      </c>
    </row>
    <row r="205" spans="1:14" ht="14.4" customHeight="1" x14ac:dyDescent="0.3">
      <c r="A205" s="615" t="s">
        <v>473</v>
      </c>
      <c r="B205" s="616" t="s">
        <v>2258</v>
      </c>
      <c r="C205" s="617" t="s">
        <v>478</v>
      </c>
      <c r="D205" s="618" t="s">
        <v>2259</v>
      </c>
      <c r="E205" s="617" t="s">
        <v>483</v>
      </c>
      <c r="F205" s="618" t="s">
        <v>2260</v>
      </c>
      <c r="G205" s="617" t="s">
        <v>523</v>
      </c>
      <c r="H205" s="617" t="s">
        <v>1204</v>
      </c>
      <c r="I205" s="617" t="s">
        <v>1204</v>
      </c>
      <c r="J205" s="617" t="s">
        <v>1205</v>
      </c>
      <c r="K205" s="617" t="s">
        <v>1206</v>
      </c>
      <c r="L205" s="619">
        <v>92</v>
      </c>
      <c r="M205" s="619">
        <v>3</v>
      </c>
      <c r="N205" s="620">
        <v>276</v>
      </c>
    </row>
    <row r="206" spans="1:14" ht="14.4" customHeight="1" x14ac:dyDescent="0.3">
      <c r="A206" s="615" t="s">
        <v>473</v>
      </c>
      <c r="B206" s="616" t="s">
        <v>2258</v>
      </c>
      <c r="C206" s="617" t="s">
        <v>478</v>
      </c>
      <c r="D206" s="618" t="s">
        <v>2259</v>
      </c>
      <c r="E206" s="617" t="s">
        <v>483</v>
      </c>
      <c r="F206" s="618" t="s">
        <v>2260</v>
      </c>
      <c r="G206" s="617" t="s">
        <v>523</v>
      </c>
      <c r="H206" s="617" t="s">
        <v>1207</v>
      </c>
      <c r="I206" s="617" t="s">
        <v>835</v>
      </c>
      <c r="J206" s="617" t="s">
        <v>1208</v>
      </c>
      <c r="K206" s="617" t="s">
        <v>1209</v>
      </c>
      <c r="L206" s="619">
        <v>195.77290322580649</v>
      </c>
      <c r="M206" s="619">
        <v>31</v>
      </c>
      <c r="N206" s="620">
        <v>6068.9600000000009</v>
      </c>
    </row>
    <row r="207" spans="1:14" ht="14.4" customHeight="1" x14ac:dyDescent="0.3">
      <c r="A207" s="615" t="s">
        <v>473</v>
      </c>
      <c r="B207" s="616" t="s">
        <v>2258</v>
      </c>
      <c r="C207" s="617" t="s">
        <v>478</v>
      </c>
      <c r="D207" s="618" t="s">
        <v>2259</v>
      </c>
      <c r="E207" s="617" t="s">
        <v>483</v>
      </c>
      <c r="F207" s="618" t="s">
        <v>2260</v>
      </c>
      <c r="G207" s="617" t="s">
        <v>523</v>
      </c>
      <c r="H207" s="617" t="s">
        <v>1210</v>
      </c>
      <c r="I207" s="617" t="s">
        <v>1211</v>
      </c>
      <c r="J207" s="617" t="s">
        <v>1212</v>
      </c>
      <c r="K207" s="617" t="s">
        <v>1213</v>
      </c>
      <c r="L207" s="619">
        <v>935</v>
      </c>
      <c r="M207" s="619">
        <v>44</v>
      </c>
      <c r="N207" s="620">
        <v>41140</v>
      </c>
    </row>
    <row r="208" spans="1:14" ht="14.4" customHeight="1" x14ac:dyDescent="0.3">
      <c r="A208" s="615" t="s">
        <v>473</v>
      </c>
      <c r="B208" s="616" t="s">
        <v>2258</v>
      </c>
      <c r="C208" s="617" t="s">
        <v>478</v>
      </c>
      <c r="D208" s="618" t="s">
        <v>2259</v>
      </c>
      <c r="E208" s="617" t="s">
        <v>483</v>
      </c>
      <c r="F208" s="618" t="s">
        <v>2260</v>
      </c>
      <c r="G208" s="617" t="s">
        <v>523</v>
      </c>
      <c r="H208" s="617" t="s">
        <v>1214</v>
      </c>
      <c r="I208" s="617" t="s">
        <v>1215</v>
      </c>
      <c r="J208" s="617" t="s">
        <v>1216</v>
      </c>
      <c r="K208" s="617" t="s">
        <v>1217</v>
      </c>
      <c r="L208" s="619">
        <v>4756.6480000000001</v>
      </c>
      <c r="M208" s="619">
        <v>5</v>
      </c>
      <c r="N208" s="620">
        <v>23783.24</v>
      </c>
    </row>
    <row r="209" spans="1:14" ht="14.4" customHeight="1" x14ac:dyDescent="0.3">
      <c r="A209" s="615" t="s">
        <v>473</v>
      </c>
      <c r="B209" s="616" t="s">
        <v>2258</v>
      </c>
      <c r="C209" s="617" t="s">
        <v>478</v>
      </c>
      <c r="D209" s="618" t="s">
        <v>2259</v>
      </c>
      <c r="E209" s="617" t="s">
        <v>483</v>
      </c>
      <c r="F209" s="618" t="s">
        <v>2260</v>
      </c>
      <c r="G209" s="617" t="s">
        <v>523</v>
      </c>
      <c r="H209" s="617" t="s">
        <v>1218</v>
      </c>
      <c r="I209" s="617" t="s">
        <v>1219</v>
      </c>
      <c r="J209" s="617" t="s">
        <v>1220</v>
      </c>
      <c r="K209" s="617" t="s">
        <v>1221</v>
      </c>
      <c r="L209" s="619">
        <v>382.11017869830391</v>
      </c>
      <c r="M209" s="619">
        <v>90</v>
      </c>
      <c r="N209" s="620">
        <v>34389.916082847354</v>
      </c>
    </row>
    <row r="210" spans="1:14" ht="14.4" customHeight="1" x14ac:dyDescent="0.3">
      <c r="A210" s="615" t="s">
        <v>473</v>
      </c>
      <c r="B210" s="616" t="s">
        <v>2258</v>
      </c>
      <c r="C210" s="617" t="s">
        <v>478</v>
      </c>
      <c r="D210" s="618" t="s">
        <v>2259</v>
      </c>
      <c r="E210" s="617" t="s">
        <v>483</v>
      </c>
      <c r="F210" s="618" t="s">
        <v>2260</v>
      </c>
      <c r="G210" s="617" t="s">
        <v>523</v>
      </c>
      <c r="H210" s="617" t="s">
        <v>1222</v>
      </c>
      <c r="I210" s="617" t="s">
        <v>835</v>
      </c>
      <c r="J210" s="617" t="s">
        <v>1223</v>
      </c>
      <c r="K210" s="617"/>
      <c r="L210" s="619">
        <v>94.359102051643234</v>
      </c>
      <c r="M210" s="619">
        <v>7</v>
      </c>
      <c r="N210" s="620">
        <v>660.51371436150259</v>
      </c>
    </row>
    <row r="211" spans="1:14" ht="14.4" customHeight="1" x14ac:dyDescent="0.3">
      <c r="A211" s="615" t="s">
        <v>473</v>
      </c>
      <c r="B211" s="616" t="s">
        <v>2258</v>
      </c>
      <c r="C211" s="617" t="s">
        <v>478</v>
      </c>
      <c r="D211" s="618" t="s">
        <v>2259</v>
      </c>
      <c r="E211" s="617" t="s">
        <v>483</v>
      </c>
      <c r="F211" s="618" t="s">
        <v>2260</v>
      </c>
      <c r="G211" s="617" t="s">
        <v>523</v>
      </c>
      <c r="H211" s="617" t="s">
        <v>1224</v>
      </c>
      <c r="I211" s="617" t="s">
        <v>835</v>
      </c>
      <c r="J211" s="617" t="s">
        <v>1225</v>
      </c>
      <c r="K211" s="617"/>
      <c r="L211" s="619">
        <v>205.80957329787103</v>
      </c>
      <c r="M211" s="619">
        <v>8</v>
      </c>
      <c r="N211" s="620">
        <v>1646.4765863829682</v>
      </c>
    </row>
    <row r="212" spans="1:14" ht="14.4" customHeight="1" x14ac:dyDescent="0.3">
      <c r="A212" s="615" t="s">
        <v>473</v>
      </c>
      <c r="B212" s="616" t="s">
        <v>2258</v>
      </c>
      <c r="C212" s="617" t="s">
        <v>478</v>
      </c>
      <c r="D212" s="618" t="s">
        <v>2259</v>
      </c>
      <c r="E212" s="617" t="s">
        <v>483</v>
      </c>
      <c r="F212" s="618" t="s">
        <v>2260</v>
      </c>
      <c r="G212" s="617" t="s">
        <v>523</v>
      </c>
      <c r="H212" s="617" t="s">
        <v>1226</v>
      </c>
      <c r="I212" s="617" t="s">
        <v>1227</v>
      </c>
      <c r="J212" s="617" t="s">
        <v>1228</v>
      </c>
      <c r="K212" s="617" t="s">
        <v>1229</v>
      </c>
      <c r="L212" s="619">
        <v>54.790000000000035</v>
      </c>
      <c r="M212" s="619">
        <v>1</v>
      </c>
      <c r="N212" s="620">
        <v>54.790000000000035</v>
      </c>
    </row>
    <row r="213" spans="1:14" ht="14.4" customHeight="1" x14ac:dyDescent="0.3">
      <c r="A213" s="615" t="s">
        <v>473</v>
      </c>
      <c r="B213" s="616" t="s">
        <v>2258</v>
      </c>
      <c r="C213" s="617" t="s">
        <v>478</v>
      </c>
      <c r="D213" s="618" t="s">
        <v>2259</v>
      </c>
      <c r="E213" s="617" t="s">
        <v>483</v>
      </c>
      <c r="F213" s="618" t="s">
        <v>2260</v>
      </c>
      <c r="G213" s="617" t="s">
        <v>523</v>
      </c>
      <c r="H213" s="617" t="s">
        <v>1230</v>
      </c>
      <c r="I213" s="617" t="s">
        <v>1231</v>
      </c>
      <c r="J213" s="617" t="s">
        <v>1232</v>
      </c>
      <c r="K213" s="617" t="s">
        <v>1233</v>
      </c>
      <c r="L213" s="619">
        <v>50.20000000000001</v>
      </c>
      <c r="M213" s="619">
        <v>1</v>
      </c>
      <c r="N213" s="620">
        <v>50.20000000000001</v>
      </c>
    </row>
    <row r="214" spans="1:14" ht="14.4" customHeight="1" x14ac:dyDescent="0.3">
      <c r="A214" s="615" t="s">
        <v>473</v>
      </c>
      <c r="B214" s="616" t="s">
        <v>2258</v>
      </c>
      <c r="C214" s="617" t="s">
        <v>478</v>
      </c>
      <c r="D214" s="618" t="s">
        <v>2259</v>
      </c>
      <c r="E214" s="617" t="s">
        <v>483</v>
      </c>
      <c r="F214" s="618" t="s">
        <v>2260</v>
      </c>
      <c r="G214" s="617" t="s">
        <v>523</v>
      </c>
      <c r="H214" s="617" t="s">
        <v>1234</v>
      </c>
      <c r="I214" s="617" t="s">
        <v>835</v>
      </c>
      <c r="J214" s="617" t="s">
        <v>1235</v>
      </c>
      <c r="K214" s="617"/>
      <c r="L214" s="619">
        <v>430.70428571428567</v>
      </c>
      <c r="M214" s="619">
        <v>14</v>
      </c>
      <c r="N214" s="620">
        <v>6029.86</v>
      </c>
    </row>
    <row r="215" spans="1:14" ht="14.4" customHeight="1" x14ac:dyDescent="0.3">
      <c r="A215" s="615" t="s">
        <v>473</v>
      </c>
      <c r="B215" s="616" t="s">
        <v>2258</v>
      </c>
      <c r="C215" s="617" t="s">
        <v>478</v>
      </c>
      <c r="D215" s="618" t="s">
        <v>2259</v>
      </c>
      <c r="E215" s="617" t="s">
        <v>483</v>
      </c>
      <c r="F215" s="618" t="s">
        <v>2260</v>
      </c>
      <c r="G215" s="617" t="s">
        <v>523</v>
      </c>
      <c r="H215" s="617" t="s">
        <v>1236</v>
      </c>
      <c r="I215" s="617" t="s">
        <v>835</v>
      </c>
      <c r="J215" s="617" t="s">
        <v>1237</v>
      </c>
      <c r="K215" s="617"/>
      <c r="L215" s="619">
        <v>128.99813308462552</v>
      </c>
      <c r="M215" s="619">
        <v>2</v>
      </c>
      <c r="N215" s="620">
        <v>257.99626616925104</v>
      </c>
    </row>
    <row r="216" spans="1:14" ht="14.4" customHeight="1" x14ac:dyDescent="0.3">
      <c r="A216" s="615" t="s">
        <v>473</v>
      </c>
      <c r="B216" s="616" t="s">
        <v>2258</v>
      </c>
      <c r="C216" s="617" t="s">
        <v>478</v>
      </c>
      <c r="D216" s="618" t="s">
        <v>2259</v>
      </c>
      <c r="E216" s="617" t="s">
        <v>483</v>
      </c>
      <c r="F216" s="618" t="s">
        <v>2260</v>
      </c>
      <c r="G216" s="617" t="s">
        <v>523</v>
      </c>
      <c r="H216" s="617" t="s">
        <v>1238</v>
      </c>
      <c r="I216" s="617" t="s">
        <v>835</v>
      </c>
      <c r="J216" s="617" t="s">
        <v>1239</v>
      </c>
      <c r="K216" s="617"/>
      <c r="L216" s="619">
        <v>591.21382600688526</v>
      </c>
      <c r="M216" s="619">
        <v>1</v>
      </c>
      <c r="N216" s="620">
        <v>591.21382600688526</v>
      </c>
    </row>
    <row r="217" spans="1:14" ht="14.4" customHeight="1" x14ac:dyDescent="0.3">
      <c r="A217" s="615" t="s">
        <v>473</v>
      </c>
      <c r="B217" s="616" t="s">
        <v>2258</v>
      </c>
      <c r="C217" s="617" t="s">
        <v>478</v>
      </c>
      <c r="D217" s="618" t="s">
        <v>2259</v>
      </c>
      <c r="E217" s="617" t="s">
        <v>483</v>
      </c>
      <c r="F217" s="618" t="s">
        <v>2260</v>
      </c>
      <c r="G217" s="617" t="s">
        <v>523</v>
      </c>
      <c r="H217" s="617" t="s">
        <v>1240</v>
      </c>
      <c r="I217" s="617" t="s">
        <v>1241</v>
      </c>
      <c r="J217" s="617" t="s">
        <v>1242</v>
      </c>
      <c r="K217" s="617" t="s">
        <v>1243</v>
      </c>
      <c r="L217" s="619">
        <v>90.379578770744331</v>
      </c>
      <c r="M217" s="619">
        <v>4</v>
      </c>
      <c r="N217" s="620">
        <v>361.51831508297732</v>
      </c>
    </row>
    <row r="218" spans="1:14" ht="14.4" customHeight="1" x14ac:dyDescent="0.3">
      <c r="A218" s="615" t="s">
        <v>473</v>
      </c>
      <c r="B218" s="616" t="s">
        <v>2258</v>
      </c>
      <c r="C218" s="617" t="s">
        <v>478</v>
      </c>
      <c r="D218" s="618" t="s">
        <v>2259</v>
      </c>
      <c r="E218" s="617" t="s">
        <v>483</v>
      </c>
      <c r="F218" s="618" t="s">
        <v>2260</v>
      </c>
      <c r="G218" s="617" t="s">
        <v>523</v>
      </c>
      <c r="H218" s="617" t="s">
        <v>1244</v>
      </c>
      <c r="I218" s="617" t="s">
        <v>1245</v>
      </c>
      <c r="J218" s="617" t="s">
        <v>1246</v>
      </c>
      <c r="K218" s="617" t="s">
        <v>1247</v>
      </c>
      <c r="L218" s="619">
        <v>74.559999999999988</v>
      </c>
      <c r="M218" s="619">
        <v>1</v>
      </c>
      <c r="N218" s="620">
        <v>74.559999999999988</v>
      </c>
    </row>
    <row r="219" spans="1:14" ht="14.4" customHeight="1" x14ac:dyDescent="0.3">
      <c r="A219" s="615" t="s">
        <v>473</v>
      </c>
      <c r="B219" s="616" t="s">
        <v>2258</v>
      </c>
      <c r="C219" s="617" t="s">
        <v>478</v>
      </c>
      <c r="D219" s="618" t="s">
        <v>2259</v>
      </c>
      <c r="E219" s="617" t="s">
        <v>483</v>
      </c>
      <c r="F219" s="618" t="s">
        <v>2260</v>
      </c>
      <c r="G219" s="617" t="s">
        <v>523</v>
      </c>
      <c r="H219" s="617" t="s">
        <v>1248</v>
      </c>
      <c r="I219" s="617" t="s">
        <v>1249</v>
      </c>
      <c r="J219" s="617" t="s">
        <v>1250</v>
      </c>
      <c r="K219" s="617" t="s">
        <v>1251</v>
      </c>
      <c r="L219" s="619">
        <v>36.740000000000023</v>
      </c>
      <c r="M219" s="619">
        <v>1</v>
      </c>
      <c r="N219" s="620">
        <v>36.740000000000023</v>
      </c>
    </row>
    <row r="220" spans="1:14" ht="14.4" customHeight="1" x14ac:dyDescent="0.3">
      <c r="A220" s="615" t="s">
        <v>473</v>
      </c>
      <c r="B220" s="616" t="s">
        <v>2258</v>
      </c>
      <c r="C220" s="617" t="s">
        <v>478</v>
      </c>
      <c r="D220" s="618" t="s">
        <v>2259</v>
      </c>
      <c r="E220" s="617" t="s">
        <v>483</v>
      </c>
      <c r="F220" s="618" t="s">
        <v>2260</v>
      </c>
      <c r="G220" s="617" t="s">
        <v>523</v>
      </c>
      <c r="H220" s="617" t="s">
        <v>1252</v>
      </c>
      <c r="I220" s="617" t="s">
        <v>835</v>
      </c>
      <c r="J220" s="617" t="s">
        <v>1253</v>
      </c>
      <c r="K220" s="617"/>
      <c r="L220" s="619">
        <v>132.11866589067213</v>
      </c>
      <c r="M220" s="619">
        <v>46</v>
      </c>
      <c r="N220" s="620">
        <v>6077.4586309709184</v>
      </c>
    </row>
    <row r="221" spans="1:14" ht="14.4" customHeight="1" x14ac:dyDescent="0.3">
      <c r="A221" s="615" t="s">
        <v>473</v>
      </c>
      <c r="B221" s="616" t="s">
        <v>2258</v>
      </c>
      <c r="C221" s="617" t="s">
        <v>478</v>
      </c>
      <c r="D221" s="618" t="s">
        <v>2259</v>
      </c>
      <c r="E221" s="617" t="s">
        <v>483</v>
      </c>
      <c r="F221" s="618" t="s">
        <v>2260</v>
      </c>
      <c r="G221" s="617" t="s">
        <v>523</v>
      </c>
      <c r="H221" s="617" t="s">
        <v>1254</v>
      </c>
      <c r="I221" s="617" t="s">
        <v>835</v>
      </c>
      <c r="J221" s="617" t="s">
        <v>1255</v>
      </c>
      <c r="K221" s="617"/>
      <c r="L221" s="619">
        <v>114.39</v>
      </c>
      <c r="M221" s="619">
        <v>2</v>
      </c>
      <c r="N221" s="620">
        <v>228.78</v>
      </c>
    </row>
    <row r="222" spans="1:14" ht="14.4" customHeight="1" x14ac:dyDescent="0.3">
      <c r="A222" s="615" t="s">
        <v>473</v>
      </c>
      <c r="B222" s="616" t="s">
        <v>2258</v>
      </c>
      <c r="C222" s="617" t="s">
        <v>478</v>
      </c>
      <c r="D222" s="618" t="s">
        <v>2259</v>
      </c>
      <c r="E222" s="617" t="s">
        <v>483</v>
      </c>
      <c r="F222" s="618" t="s">
        <v>2260</v>
      </c>
      <c r="G222" s="617" t="s">
        <v>523</v>
      </c>
      <c r="H222" s="617" t="s">
        <v>1256</v>
      </c>
      <c r="I222" s="617" t="s">
        <v>835</v>
      </c>
      <c r="J222" s="617" t="s">
        <v>1257</v>
      </c>
      <c r="K222" s="617" t="s">
        <v>1258</v>
      </c>
      <c r="L222" s="619">
        <v>96.840000000000032</v>
      </c>
      <c r="M222" s="619">
        <v>2</v>
      </c>
      <c r="N222" s="620">
        <v>193.68000000000006</v>
      </c>
    </row>
    <row r="223" spans="1:14" ht="14.4" customHeight="1" x14ac:dyDescent="0.3">
      <c r="A223" s="615" t="s">
        <v>473</v>
      </c>
      <c r="B223" s="616" t="s">
        <v>2258</v>
      </c>
      <c r="C223" s="617" t="s">
        <v>478</v>
      </c>
      <c r="D223" s="618" t="s">
        <v>2259</v>
      </c>
      <c r="E223" s="617" t="s">
        <v>483</v>
      </c>
      <c r="F223" s="618" t="s">
        <v>2260</v>
      </c>
      <c r="G223" s="617" t="s">
        <v>523</v>
      </c>
      <c r="H223" s="617" t="s">
        <v>1259</v>
      </c>
      <c r="I223" s="617" t="s">
        <v>1260</v>
      </c>
      <c r="J223" s="617" t="s">
        <v>1261</v>
      </c>
      <c r="K223" s="617" t="s">
        <v>1262</v>
      </c>
      <c r="L223" s="619">
        <v>393.8</v>
      </c>
      <c r="M223" s="619">
        <v>5</v>
      </c>
      <c r="N223" s="620">
        <v>1969</v>
      </c>
    </row>
    <row r="224" spans="1:14" ht="14.4" customHeight="1" x14ac:dyDescent="0.3">
      <c r="A224" s="615" t="s">
        <v>473</v>
      </c>
      <c r="B224" s="616" t="s">
        <v>2258</v>
      </c>
      <c r="C224" s="617" t="s">
        <v>478</v>
      </c>
      <c r="D224" s="618" t="s">
        <v>2259</v>
      </c>
      <c r="E224" s="617" t="s">
        <v>483</v>
      </c>
      <c r="F224" s="618" t="s">
        <v>2260</v>
      </c>
      <c r="G224" s="617" t="s">
        <v>523</v>
      </c>
      <c r="H224" s="617" t="s">
        <v>1263</v>
      </c>
      <c r="I224" s="617" t="s">
        <v>1264</v>
      </c>
      <c r="J224" s="617" t="s">
        <v>1265</v>
      </c>
      <c r="K224" s="617" t="s">
        <v>1203</v>
      </c>
      <c r="L224" s="619">
        <v>103.56926722171691</v>
      </c>
      <c r="M224" s="619">
        <v>274</v>
      </c>
      <c r="N224" s="620">
        <v>28377.979218750435</v>
      </c>
    </row>
    <row r="225" spans="1:14" ht="14.4" customHeight="1" x14ac:dyDescent="0.3">
      <c r="A225" s="615" t="s">
        <v>473</v>
      </c>
      <c r="B225" s="616" t="s">
        <v>2258</v>
      </c>
      <c r="C225" s="617" t="s">
        <v>478</v>
      </c>
      <c r="D225" s="618" t="s">
        <v>2259</v>
      </c>
      <c r="E225" s="617" t="s">
        <v>483</v>
      </c>
      <c r="F225" s="618" t="s">
        <v>2260</v>
      </c>
      <c r="G225" s="617" t="s">
        <v>523</v>
      </c>
      <c r="H225" s="617" t="s">
        <v>1266</v>
      </c>
      <c r="I225" s="617" t="s">
        <v>1267</v>
      </c>
      <c r="J225" s="617" t="s">
        <v>1268</v>
      </c>
      <c r="K225" s="617" t="s">
        <v>1269</v>
      </c>
      <c r="L225" s="619">
        <v>170.59</v>
      </c>
      <c r="M225" s="619">
        <v>1</v>
      </c>
      <c r="N225" s="620">
        <v>170.59</v>
      </c>
    </row>
    <row r="226" spans="1:14" ht="14.4" customHeight="1" x14ac:dyDescent="0.3">
      <c r="A226" s="615" t="s">
        <v>473</v>
      </c>
      <c r="B226" s="616" t="s">
        <v>2258</v>
      </c>
      <c r="C226" s="617" t="s">
        <v>478</v>
      </c>
      <c r="D226" s="618" t="s">
        <v>2259</v>
      </c>
      <c r="E226" s="617" t="s">
        <v>483</v>
      </c>
      <c r="F226" s="618" t="s">
        <v>2260</v>
      </c>
      <c r="G226" s="617" t="s">
        <v>523</v>
      </c>
      <c r="H226" s="617" t="s">
        <v>1270</v>
      </c>
      <c r="I226" s="617" t="s">
        <v>835</v>
      </c>
      <c r="J226" s="617" t="s">
        <v>1271</v>
      </c>
      <c r="K226" s="617" t="s">
        <v>1272</v>
      </c>
      <c r="L226" s="619">
        <v>248.96510004759114</v>
      </c>
      <c r="M226" s="619">
        <v>2</v>
      </c>
      <c r="N226" s="620">
        <v>497.93020009518227</v>
      </c>
    </row>
    <row r="227" spans="1:14" ht="14.4" customHeight="1" x14ac:dyDescent="0.3">
      <c r="A227" s="615" t="s">
        <v>473</v>
      </c>
      <c r="B227" s="616" t="s">
        <v>2258</v>
      </c>
      <c r="C227" s="617" t="s">
        <v>478</v>
      </c>
      <c r="D227" s="618" t="s">
        <v>2259</v>
      </c>
      <c r="E227" s="617" t="s">
        <v>483</v>
      </c>
      <c r="F227" s="618" t="s">
        <v>2260</v>
      </c>
      <c r="G227" s="617" t="s">
        <v>523</v>
      </c>
      <c r="H227" s="617" t="s">
        <v>1273</v>
      </c>
      <c r="I227" s="617" t="s">
        <v>1274</v>
      </c>
      <c r="J227" s="617" t="s">
        <v>1275</v>
      </c>
      <c r="K227" s="617" t="s">
        <v>1276</v>
      </c>
      <c r="L227" s="619">
        <v>615.85000000000014</v>
      </c>
      <c r="M227" s="619">
        <v>2</v>
      </c>
      <c r="N227" s="620">
        <v>1231.7000000000003</v>
      </c>
    </row>
    <row r="228" spans="1:14" ht="14.4" customHeight="1" x14ac:dyDescent="0.3">
      <c r="A228" s="615" t="s">
        <v>473</v>
      </c>
      <c r="B228" s="616" t="s">
        <v>2258</v>
      </c>
      <c r="C228" s="617" t="s">
        <v>478</v>
      </c>
      <c r="D228" s="618" t="s">
        <v>2259</v>
      </c>
      <c r="E228" s="617" t="s">
        <v>483</v>
      </c>
      <c r="F228" s="618" t="s">
        <v>2260</v>
      </c>
      <c r="G228" s="617" t="s">
        <v>523</v>
      </c>
      <c r="H228" s="617" t="s">
        <v>1277</v>
      </c>
      <c r="I228" s="617" t="s">
        <v>1278</v>
      </c>
      <c r="J228" s="617" t="s">
        <v>1279</v>
      </c>
      <c r="K228" s="617" t="s">
        <v>1280</v>
      </c>
      <c r="L228" s="619">
        <v>157.86928530657022</v>
      </c>
      <c r="M228" s="619">
        <v>4</v>
      </c>
      <c r="N228" s="620">
        <v>631.47714122628088</v>
      </c>
    </row>
    <row r="229" spans="1:14" ht="14.4" customHeight="1" x14ac:dyDescent="0.3">
      <c r="A229" s="615" t="s">
        <v>473</v>
      </c>
      <c r="B229" s="616" t="s">
        <v>2258</v>
      </c>
      <c r="C229" s="617" t="s">
        <v>478</v>
      </c>
      <c r="D229" s="618" t="s">
        <v>2259</v>
      </c>
      <c r="E229" s="617" t="s">
        <v>483</v>
      </c>
      <c r="F229" s="618" t="s">
        <v>2260</v>
      </c>
      <c r="G229" s="617" t="s">
        <v>523</v>
      </c>
      <c r="H229" s="617" t="s">
        <v>1281</v>
      </c>
      <c r="I229" s="617" t="s">
        <v>1282</v>
      </c>
      <c r="J229" s="617" t="s">
        <v>667</v>
      </c>
      <c r="K229" s="617" t="s">
        <v>1283</v>
      </c>
      <c r="L229" s="619">
        <v>15.82</v>
      </c>
      <c r="M229" s="619">
        <v>4</v>
      </c>
      <c r="N229" s="620">
        <v>63.28</v>
      </c>
    </row>
    <row r="230" spans="1:14" ht="14.4" customHeight="1" x14ac:dyDescent="0.3">
      <c r="A230" s="615" t="s">
        <v>473</v>
      </c>
      <c r="B230" s="616" t="s">
        <v>2258</v>
      </c>
      <c r="C230" s="617" t="s">
        <v>478</v>
      </c>
      <c r="D230" s="618" t="s">
        <v>2259</v>
      </c>
      <c r="E230" s="617" t="s">
        <v>483</v>
      </c>
      <c r="F230" s="618" t="s">
        <v>2260</v>
      </c>
      <c r="G230" s="617" t="s">
        <v>523</v>
      </c>
      <c r="H230" s="617" t="s">
        <v>1284</v>
      </c>
      <c r="I230" s="617" t="s">
        <v>1285</v>
      </c>
      <c r="J230" s="617" t="s">
        <v>1286</v>
      </c>
      <c r="K230" s="617" t="s">
        <v>1287</v>
      </c>
      <c r="L230" s="619">
        <v>325.15995165762479</v>
      </c>
      <c r="M230" s="619">
        <v>38</v>
      </c>
      <c r="N230" s="620">
        <v>12356.078162989743</v>
      </c>
    </row>
    <row r="231" spans="1:14" ht="14.4" customHeight="1" x14ac:dyDescent="0.3">
      <c r="A231" s="615" t="s">
        <v>473</v>
      </c>
      <c r="B231" s="616" t="s">
        <v>2258</v>
      </c>
      <c r="C231" s="617" t="s">
        <v>478</v>
      </c>
      <c r="D231" s="618" t="s">
        <v>2259</v>
      </c>
      <c r="E231" s="617" t="s">
        <v>483</v>
      </c>
      <c r="F231" s="618" t="s">
        <v>2260</v>
      </c>
      <c r="G231" s="617" t="s">
        <v>523</v>
      </c>
      <c r="H231" s="617" t="s">
        <v>1288</v>
      </c>
      <c r="I231" s="617" t="s">
        <v>835</v>
      </c>
      <c r="J231" s="617" t="s">
        <v>1289</v>
      </c>
      <c r="K231" s="617"/>
      <c r="L231" s="619">
        <v>51.934605284882721</v>
      </c>
      <c r="M231" s="619">
        <v>1</v>
      </c>
      <c r="N231" s="620">
        <v>51.934605284882721</v>
      </c>
    </row>
    <row r="232" spans="1:14" ht="14.4" customHeight="1" x14ac:dyDescent="0.3">
      <c r="A232" s="615" t="s">
        <v>473</v>
      </c>
      <c r="B232" s="616" t="s">
        <v>2258</v>
      </c>
      <c r="C232" s="617" t="s">
        <v>478</v>
      </c>
      <c r="D232" s="618" t="s">
        <v>2259</v>
      </c>
      <c r="E232" s="617" t="s">
        <v>483</v>
      </c>
      <c r="F232" s="618" t="s">
        <v>2260</v>
      </c>
      <c r="G232" s="617" t="s">
        <v>523</v>
      </c>
      <c r="H232" s="617" t="s">
        <v>1290</v>
      </c>
      <c r="I232" s="617" t="s">
        <v>1291</v>
      </c>
      <c r="J232" s="617" t="s">
        <v>1292</v>
      </c>
      <c r="K232" s="617" t="s">
        <v>1293</v>
      </c>
      <c r="L232" s="619">
        <v>275.30985401532752</v>
      </c>
      <c r="M232" s="619">
        <v>36</v>
      </c>
      <c r="N232" s="620">
        <v>9911.1547445517899</v>
      </c>
    </row>
    <row r="233" spans="1:14" ht="14.4" customHeight="1" x14ac:dyDescent="0.3">
      <c r="A233" s="615" t="s">
        <v>473</v>
      </c>
      <c r="B233" s="616" t="s">
        <v>2258</v>
      </c>
      <c r="C233" s="617" t="s">
        <v>478</v>
      </c>
      <c r="D233" s="618" t="s">
        <v>2259</v>
      </c>
      <c r="E233" s="617" t="s">
        <v>483</v>
      </c>
      <c r="F233" s="618" t="s">
        <v>2260</v>
      </c>
      <c r="G233" s="617" t="s">
        <v>523</v>
      </c>
      <c r="H233" s="617" t="s">
        <v>1294</v>
      </c>
      <c r="I233" s="617" t="s">
        <v>1295</v>
      </c>
      <c r="J233" s="617" t="s">
        <v>1296</v>
      </c>
      <c r="K233" s="617" t="s">
        <v>1297</v>
      </c>
      <c r="L233" s="619">
        <v>33.849189189189183</v>
      </c>
      <c r="M233" s="619">
        <v>37</v>
      </c>
      <c r="N233" s="620">
        <v>1252.4199999999998</v>
      </c>
    </row>
    <row r="234" spans="1:14" ht="14.4" customHeight="1" x14ac:dyDescent="0.3">
      <c r="A234" s="615" t="s">
        <v>473</v>
      </c>
      <c r="B234" s="616" t="s">
        <v>2258</v>
      </c>
      <c r="C234" s="617" t="s">
        <v>478</v>
      </c>
      <c r="D234" s="618" t="s">
        <v>2259</v>
      </c>
      <c r="E234" s="617" t="s">
        <v>483</v>
      </c>
      <c r="F234" s="618" t="s">
        <v>2260</v>
      </c>
      <c r="G234" s="617" t="s">
        <v>523</v>
      </c>
      <c r="H234" s="617" t="s">
        <v>1298</v>
      </c>
      <c r="I234" s="617" t="s">
        <v>835</v>
      </c>
      <c r="J234" s="617" t="s">
        <v>1299</v>
      </c>
      <c r="K234" s="617"/>
      <c r="L234" s="619">
        <v>67.018834382304291</v>
      </c>
      <c r="M234" s="619">
        <v>13</v>
      </c>
      <c r="N234" s="620">
        <v>871.2448469699558</v>
      </c>
    </row>
    <row r="235" spans="1:14" ht="14.4" customHeight="1" x14ac:dyDescent="0.3">
      <c r="A235" s="615" t="s">
        <v>473</v>
      </c>
      <c r="B235" s="616" t="s">
        <v>2258</v>
      </c>
      <c r="C235" s="617" t="s">
        <v>478</v>
      </c>
      <c r="D235" s="618" t="s">
        <v>2259</v>
      </c>
      <c r="E235" s="617" t="s">
        <v>483</v>
      </c>
      <c r="F235" s="618" t="s">
        <v>2260</v>
      </c>
      <c r="G235" s="617" t="s">
        <v>523</v>
      </c>
      <c r="H235" s="617" t="s">
        <v>1300</v>
      </c>
      <c r="I235" s="617" t="s">
        <v>835</v>
      </c>
      <c r="J235" s="617" t="s">
        <v>1301</v>
      </c>
      <c r="K235" s="617"/>
      <c r="L235" s="619">
        <v>306.48082517019861</v>
      </c>
      <c r="M235" s="619">
        <v>2</v>
      </c>
      <c r="N235" s="620">
        <v>612.96165034039723</v>
      </c>
    </row>
    <row r="236" spans="1:14" ht="14.4" customHeight="1" x14ac:dyDescent="0.3">
      <c r="A236" s="615" t="s">
        <v>473</v>
      </c>
      <c r="B236" s="616" t="s">
        <v>2258</v>
      </c>
      <c r="C236" s="617" t="s">
        <v>478</v>
      </c>
      <c r="D236" s="618" t="s">
        <v>2259</v>
      </c>
      <c r="E236" s="617" t="s">
        <v>483</v>
      </c>
      <c r="F236" s="618" t="s">
        <v>2260</v>
      </c>
      <c r="G236" s="617" t="s">
        <v>523</v>
      </c>
      <c r="H236" s="617" t="s">
        <v>1302</v>
      </c>
      <c r="I236" s="617" t="s">
        <v>1303</v>
      </c>
      <c r="J236" s="617" t="s">
        <v>1304</v>
      </c>
      <c r="K236" s="617" t="s">
        <v>1305</v>
      </c>
      <c r="L236" s="619">
        <v>2071.2091751527496</v>
      </c>
      <c r="M236" s="619">
        <v>28</v>
      </c>
      <c r="N236" s="620">
        <v>57993.856904276989</v>
      </c>
    </row>
    <row r="237" spans="1:14" ht="14.4" customHeight="1" x14ac:dyDescent="0.3">
      <c r="A237" s="615" t="s">
        <v>473</v>
      </c>
      <c r="B237" s="616" t="s">
        <v>2258</v>
      </c>
      <c r="C237" s="617" t="s">
        <v>478</v>
      </c>
      <c r="D237" s="618" t="s">
        <v>2259</v>
      </c>
      <c r="E237" s="617" t="s">
        <v>483</v>
      </c>
      <c r="F237" s="618" t="s">
        <v>2260</v>
      </c>
      <c r="G237" s="617" t="s">
        <v>523</v>
      </c>
      <c r="H237" s="617" t="s">
        <v>1306</v>
      </c>
      <c r="I237" s="617" t="s">
        <v>1307</v>
      </c>
      <c r="J237" s="617" t="s">
        <v>1308</v>
      </c>
      <c r="K237" s="617" t="s">
        <v>1309</v>
      </c>
      <c r="L237" s="619">
        <v>6050.0099999999993</v>
      </c>
      <c r="M237" s="619">
        <v>3</v>
      </c>
      <c r="N237" s="620">
        <v>18150.03</v>
      </c>
    </row>
    <row r="238" spans="1:14" ht="14.4" customHeight="1" x14ac:dyDescent="0.3">
      <c r="A238" s="615" t="s">
        <v>473</v>
      </c>
      <c r="B238" s="616" t="s">
        <v>2258</v>
      </c>
      <c r="C238" s="617" t="s">
        <v>478</v>
      </c>
      <c r="D238" s="618" t="s">
        <v>2259</v>
      </c>
      <c r="E238" s="617" t="s">
        <v>483</v>
      </c>
      <c r="F238" s="618" t="s">
        <v>2260</v>
      </c>
      <c r="G238" s="617" t="s">
        <v>523</v>
      </c>
      <c r="H238" s="617" t="s">
        <v>1310</v>
      </c>
      <c r="I238" s="617" t="s">
        <v>1311</v>
      </c>
      <c r="J238" s="617" t="s">
        <v>1312</v>
      </c>
      <c r="K238" s="617" t="s">
        <v>1313</v>
      </c>
      <c r="L238" s="619">
        <v>1772.2117288937013</v>
      </c>
      <c r="M238" s="619">
        <v>1</v>
      </c>
      <c r="N238" s="620">
        <v>1772.2117288937013</v>
      </c>
    </row>
    <row r="239" spans="1:14" ht="14.4" customHeight="1" x14ac:dyDescent="0.3">
      <c r="A239" s="615" t="s">
        <v>473</v>
      </c>
      <c r="B239" s="616" t="s">
        <v>2258</v>
      </c>
      <c r="C239" s="617" t="s">
        <v>478</v>
      </c>
      <c r="D239" s="618" t="s">
        <v>2259</v>
      </c>
      <c r="E239" s="617" t="s">
        <v>483</v>
      </c>
      <c r="F239" s="618" t="s">
        <v>2260</v>
      </c>
      <c r="G239" s="617" t="s">
        <v>523</v>
      </c>
      <c r="H239" s="617" t="s">
        <v>1314</v>
      </c>
      <c r="I239" s="617" t="s">
        <v>1314</v>
      </c>
      <c r="J239" s="617" t="s">
        <v>1315</v>
      </c>
      <c r="K239" s="617" t="s">
        <v>1316</v>
      </c>
      <c r="L239" s="619">
        <v>86.61</v>
      </c>
      <c r="M239" s="619">
        <v>1</v>
      </c>
      <c r="N239" s="620">
        <v>86.61</v>
      </c>
    </row>
    <row r="240" spans="1:14" ht="14.4" customHeight="1" x14ac:dyDescent="0.3">
      <c r="A240" s="615" t="s">
        <v>473</v>
      </c>
      <c r="B240" s="616" t="s">
        <v>2258</v>
      </c>
      <c r="C240" s="617" t="s">
        <v>478</v>
      </c>
      <c r="D240" s="618" t="s">
        <v>2259</v>
      </c>
      <c r="E240" s="617" t="s">
        <v>483</v>
      </c>
      <c r="F240" s="618" t="s">
        <v>2260</v>
      </c>
      <c r="G240" s="617" t="s">
        <v>523</v>
      </c>
      <c r="H240" s="617" t="s">
        <v>1317</v>
      </c>
      <c r="I240" s="617" t="s">
        <v>1317</v>
      </c>
      <c r="J240" s="617" t="s">
        <v>1318</v>
      </c>
      <c r="K240" s="617" t="s">
        <v>529</v>
      </c>
      <c r="L240" s="619">
        <v>365.97084129649318</v>
      </c>
      <c r="M240" s="619">
        <v>5</v>
      </c>
      <c r="N240" s="620">
        <v>1829.8542064824658</v>
      </c>
    </row>
    <row r="241" spans="1:14" ht="14.4" customHeight="1" x14ac:dyDescent="0.3">
      <c r="A241" s="615" t="s">
        <v>473</v>
      </c>
      <c r="B241" s="616" t="s">
        <v>2258</v>
      </c>
      <c r="C241" s="617" t="s">
        <v>478</v>
      </c>
      <c r="D241" s="618" t="s">
        <v>2259</v>
      </c>
      <c r="E241" s="617" t="s">
        <v>483</v>
      </c>
      <c r="F241" s="618" t="s">
        <v>2260</v>
      </c>
      <c r="G241" s="617" t="s">
        <v>523</v>
      </c>
      <c r="H241" s="617" t="s">
        <v>1319</v>
      </c>
      <c r="I241" s="617" t="s">
        <v>1320</v>
      </c>
      <c r="J241" s="617" t="s">
        <v>1321</v>
      </c>
      <c r="K241" s="617" t="s">
        <v>1217</v>
      </c>
      <c r="L241" s="619">
        <v>2800</v>
      </c>
      <c r="M241" s="619">
        <v>10</v>
      </c>
      <c r="N241" s="620">
        <v>28000</v>
      </c>
    </row>
    <row r="242" spans="1:14" ht="14.4" customHeight="1" x14ac:dyDescent="0.3">
      <c r="A242" s="615" t="s">
        <v>473</v>
      </c>
      <c r="B242" s="616" t="s">
        <v>2258</v>
      </c>
      <c r="C242" s="617" t="s">
        <v>478</v>
      </c>
      <c r="D242" s="618" t="s">
        <v>2259</v>
      </c>
      <c r="E242" s="617" t="s">
        <v>483</v>
      </c>
      <c r="F242" s="618" t="s">
        <v>2260</v>
      </c>
      <c r="G242" s="617" t="s">
        <v>523</v>
      </c>
      <c r="H242" s="617" t="s">
        <v>1322</v>
      </c>
      <c r="I242" s="617" t="s">
        <v>1323</v>
      </c>
      <c r="J242" s="617" t="s">
        <v>1324</v>
      </c>
      <c r="K242" s="617" t="s">
        <v>1325</v>
      </c>
      <c r="L242" s="619">
        <v>74.22</v>
      </c>
      <c r="M242" s="619">
        <v>4</v>
      </c>
      <c r="N242" s="620">
        <v>296.88</v>
      </c>
    </row>
    <row r="243" spans="1:14" ht="14.4" customHeight="1" x14ac:dyDescent="0.3">
      <c r="A243" s="615" t="s">
        <v>473</v>
      </c>
      <c r="B243" s="616" t="s">
        <v>2258</v>
      </c>
      <c r="C243" s="617" t="s">
        <v>478</v>
      </c>
      <c r="D243" s="618" t="s">
        <v>2259</v>
      </c>
      <c r="E243" s="617" t="s">
        <v>483</v>
      </c>
      <c r="F243" s="618" t="s">
        <v>2260</v>
      </c>
      <c r="G243" s="617" t="s">
        <v>523</v>
      </c>
      <c r="H243" s="617" t="s">
        <v>1326</v>
      </c>
      <c r="I243" s="617" t="s">
        <v>1327</v>
      </c>
      <c r="J243" s="617" t="s">
        <v>1328</v>
      </c>
      <c r="K243" s="617" t="s">
        <v>1329</v>
      </c>
      <c r="L243" s="619">
        <v>3960</v>
      </c>
      <c r="M243" s="619">
        <v>1</v>
      </c>
      <c r="N243" s="620">
        <v>3960</v>
      </c>
    </row>
    <row r="244" spans="1:14" ht="14.4" customHeight="1" x14ac:dyDescent="0.3">
      <c r="A244" s="615" t="s">
        <v>473</v>
      </c>
      <c r="B244" s="616" t="s">
        <v>2258</v>
      </c>
      <c r="C244" s="617" t="s">
        <v>478</v>
      </c>
      <c r="D244" s="618" t="s">
        <v>2259</v>
      </c>
      <c r="E244" s="617" t="s">
        <v>483</v>
      </c>
      <c r="F244" s="618" t="s">
        <v>2260</v>
      </c>
      <c r="G244" s="617" t="s">
        <v>523</v>
      </c>
      <c r="H244" s="617" t="s">
        <v>1330</v>
      </c>
      <c r="I244" s="617" t="s">
        <v>1331</v>
      </c>
      <c r="J244" s="617" t="s">
        <v>1332</v>
      </c>
      <c r="K244" s="617" t="s">
        <v>1333</v>
      </c>
      <c r="L244" s="619">
        <v>142.35000000000002</v>
      </c>
      <c r="M244" s="619">
        <v>4</v>
      </c>
      <c r="N244" s="620">
        <v>569.40000000000009</v>
      </c>
    </row>
    <row r="245" spans="1:14" ht="14.4" customHeight="1" x14ac:dyDescent="0.3">
      <c r="A245" s="615" t="s">
        <v>473</v>
      </c>
      <c r="B245" s="616" t="s">
        <v>2258</v>
      </c>
      <c r="C245" s="617" t="s">
        <v>478</v>
      </c>
      <c r="D245" s="618" t="s">
        <v>2259</v>
      </c>
      <c r="E245" s="617" t="s">
        <v>483</v>
      </c>
      <c r="F245" s="618" t="s">
        <v>2260</v>
      </c>
      <c r="G245" s="617" t="s">
        <v>523</v>
      </c>
      <c r="H245" s="617" t="s">
        <v>1334</v>
      </c>
      <c r="I245" s="617" t="s">
        <v>1335</v>
      </c>
      <c r="J245" s="617" t="s">
        <v>1336</v>
      </c>
      <c r="K245" s="617" t="s">
        <v>1337</v>
      </c>
      <c r="L245" s="619">
        <v>3651.9999605853409</v>
      </c>
      <c r="M245" s="619">
        <v>7</v>
      </c>
      <c r="N245" s="620">
        <v>25563.999724097386</v>
      </c>
    </row>
    <row r="246" spans="1:14" ht="14.4" customHeight="1" x14ac:dyDescent="0.3">
      <c r="A246" s="615" t="s">
        <v>473</v>
      </c>
      <c r="B246" s="616" t="s">
        <v>2258</v>
      </c>
      <c r="C246" s="617" t="s">
        <v>478</v>
      </c>
      <c r="D246" s="618" t="s">
        <v>2259</v>
      </c>
      <c r="E246" s="617" t="s">
        <v>483</v>
      </c>
      <c r="F246" s="618" t="s">
        <v>2260</v>
      </c>
      <c r="G246" s="617" t="s">
        <v>523</v>
      </c>
      <c r="H246" s="617" t="s">
        <v>1338</v>
      </c>
      <c r="I246" s="617" t="s">
        <v>1339</v>
      </c>
      <c r="J246" s="617" t="s">
        <v>1340</v>
      </c>
      <c r="K246" s="617" t="s">
        <v>884</v>
      </c>
      <c r="L246" s="619">
        <v>53.379777989550789</v>
      </c>
      <c r="M246" s="619">
        <v>1</v>
      </c>
      <c r="N246" s="620">
        <v>53.379777989550789</v>
      </c>
    </row>
    <row r="247" spans="1:14" ht="14.4" customHeight="1" x14ac:dyDescent="0.3">
      <c r="A247" s="615" t="s">
        <v>473</v>
      </c>
      <c r="B247" s="616" t="s">
        <v>2258</v>
      </c>
      <c r="C247" s="617" t="s">
        <v>478</v>
      </c>
      <c r="D247" s="618" t="s">
        <v>2259</v>
      </c>
      <c r="E247" s="617" t="s">
        <v>483</v>
      </c>
      <c r="F247" s="618" t="s">
        <v>2260</v>
      </c>
      <c r="G247" s="617" t="s">
        <v>523</v>
      </c>
      <c r="H247" s="617" t="s">
        <v>1341</v>
      </c>
      <c r="I247" s="617" t="s">
        <v>835</v>
      </c>
      <c r="J247" s="617" t="s">
        <v>1342</v>
      </c>
      <c r="K247" s="617"/>
      <c r="L247" s="619">
        <v>70.326585650134518</v>
      </c>
      <c r="M247" s="619">
        <v>3</v>
      </c>
      <c r="N247" s="620">
        <v>210.97975695040356</v>
      </c>
    </row>
    <row r="248" spans="1:14" ht="14.4" customHeight="1" x14ac:dyDescent="0.3">
      <c r="A248" s="615" t="s">
        <v>473</v>
      </c>
      <c r="B248" s="616" t="s">
        <v>2258</v>
      </c>
      <c r="C248" s="617" t="s">
        <v>478</v>
      </c>
      <c r="D248" s="618" t="s">
        <v>2259</v>
      </c>
      <c r="E248" s="617" t="s">
        <v>483</v>
      </c>
      <c r="F248" s="618" t="s">
        <v>2260</v>
      </c>
      <c r="G248" s="617" t="s">
        <v>523</v>
      </c>
      <c r="H248" s="617" t="s">
        <v>1343</v>
      </c>
      <c r="I248" s="617" t="s">
        <v>1344</v>
      </c>
      <c r="J248" s="617" t="s">
        <v>1345</v>
      </c>
      <c r="K248" s="617" t="s">
        <v>1203</v>
      </c>
      <c r="L248" s="619">
        <v>36.564999999999998</v>
      </c>
      <c r="M248" s="619">
        <v>40</v>
      </c>
      <c r="N248" s="620">
        <v>1462.6</v>
      </c>
    </row>
    <row r="249" spans="1:14" ht="14.4" customHeight="1" x14ac:dyDescent="0.3">
      <c r="A249" s="615" t="s">
        <v>473</v>
      </c>
      <c r="B249" s="616" t="s">
        <v>2258</v>
      </c>
      <c r="C249" s="617" t="s">
        <v>478</v>
      </c>
      <c r="D249" s="618" t="s">
        <v>2259</v>
      </c>
      <c r="E249" s="617" t="s">
        <v>483</v>
      </c>
      <c r="F249" s="618" t="s">
        <v>2260</v>
      </c>
      <c r="G249" s="617" t="s">
        <v>523</v>
      </c>
      <c r="H249" s="617" t="s">
        <v>1346</v>
      </c>
      <c r="I249" s="617" t="s">
        <v>835</v>
      </c>
      <c r="J249" s="617" t="s">
        <v>1347</v>
      </c>
      <c r="K249" s="617"/>
      <c r="L249" s="619">
        <v>82.689999999999955</v>
      </c>
      <c r="M249" s="619">
        <v>1</v>
      </c>
      <c r="N249" s="620">
        <v>82.689999999999955</v>
      </c>
    </row>
    <row r="250" spans="1:14" ht="14.4" customHeight="1" x14ac:dyDescent="0.3">
      <c r="A250" s="615" t="s">
        <v>473</v>
      </c>
      <c r="B250" s="616" t="s">
        <v>2258</v>
      </c>
      <c r="C250" s="617" t="s">
        <v>478</v>
      </c>
      <c r="D250" s="618" t="s">
        <v>2259</v>
      </c>
      <c r="E250" s="617" t="s">
        <v>483</v>
      </c>
      <c r="F250" s="618" t="s">
        <v>2260</v>
      </c>
      <c r="G250" s="617" t="s">
        <v>523</v>
      </c>
      <c r="H250" s="617" t="s">
        <v>1348</v>
      </c>
      <c r="I250" s="617" t="s">
        <v>1349</v>
      </c>
      <c r="J250" s="617" t="s">
        <v>1350</v>
      </c>
      <c r="K250" s="617" t="s">
        <v>1351</v>
      </c>
      <c r="L250" s="619">
        <v>83.13</v>
      </c>
      <c r="M250" s="619">
        <v>1</v>
      </c>
      <c r="N250" s="620">
        <v>83.13</v>
      </c>
    </row>
    <row r="251" spans="1:14" ht="14.4" customHeight="1" x14ac:dyDescent="0.3">
      <c r="A251" s="615" t="s">
        <v>473</v>
      </c>
      <c r="B251" s="616" t="s">
        <v>2258</v>
      </c>
      <c r="C251" s="617" t="s">
        <v>478</v>
      </c>
      <c r="D251" s="618" t="s">
        <v>2259</v>
      </c>
      <c r="E251" s="617" t="s">
        <v>483</v>
      </c>
      <c r="F251" s="618" t="s">
        <v>2260</v>
      </c>
      <c r="G251" s="617" t="s">
        <v>523</v>
      </c>
      <c r="H251" s="617" t="s">
        <v>1352</v>
      </c>
      <c r="I251" s="617" t="s">
        <v>1353</v>
      </c>
      <c r="J251" s="617" t="s">
        <v>1354</v>
      </c>
      <c r="K251" s="617" t="s">
        <v>1355</v>
      </c>
      <c r="L251" s="619">
        <v>155.13000000000005</v>
      </c>
      <c r="M251" s="619">
        <v>5</v>
      </c>
      <c r="N251" s="620">
        <v>775.65000000000032</v>
      </c>
    </row>
    <row r="252" spans="1:14" ht="14.4" customHeight="1" x14ac:dyDescent="0.3">
      <c r="A252" s="615" t="s">
        <v>473</v>
      </c>
      <c r="B252" s="616" t="s">
        <v>2258</v>
      </c>
      <c r="C252" s="617" t="s">
        <v>478</v>
      </c>
      <c r="D252" s="618" t="s">
        <v>2259</v>
      </c>
      <c r="E252" s="617" t="s">
        <v>483</v>
      </c>
      <c r="F252" s="618" t="s">
        <v>2260</v>
      </c>
      <c r="G252" s="617" t="s">
        <v>523</v>
      </c>
      <c r="H252" s="617" t="s">
        <v>1356</v>
      </c>
      <c r="I252" s="617" t="s">
        <v>1357</v>
      </c>
      <c r="J252" s="617" t="s">
        <v>1358</v>
      </c>
      <c r="K252" s="617" t="s">
        <v>1359</v>
      </c>
      <c r="L252" s="619">
        <v>46.54003556822493</v>
      </c>
      <c r="M252" s="619">
        <v>9</v>
      </c>
      <c r="N252" s="620">
        <v>418.86032011402438</v>
      </c>
    </row>
    <row r="253" spans="1:14" ht="14.4" customHeight="1" x14ac:dyDescent="0.3">
      <c r="A253" s="615" t="s">
        <v>473</v>
      </c>
      <c r="B253" s="616" t="s">
        <v>2258</v>
      </c>
      <c r="C253" s="617" t="s">
        <v>478</v>
      </c>
      <c r="D253" s="618" t="s">
        <v>2259</v>
      </c>
      <c r="E253" s="617" t="s">
        <v>483</v>
      </c>
      <c r="F253" s="618" t="s">
        <v>2260</v>
      </c>
      <c r="G253" s="617" t="s">
        <v>523</v>
      </c>
      <c r="H253" s="617" t="s">
        <v>1360</v>
      </c>
      <c r="I253" s="617" t="s">
        <v>1361</v>
      </c>
      <c r="J253" s="617" t="s">
        <v>1362</v>
      </c>
      <c r="K253" s="617" t="s">
        <v>1363</v>
      </c>
      <c r="L253" s="619">
        <v>59.899999999999984</v>
      </c>
      <c r="M253" s="619">
        <v>2</v>
      </c>
      <c r="N253" s="620">
        <v>119.79999999999997</v>
      </c>
    </row>
    <row r="254" spans="1:14" ht="14.4" customHeight="1" x14ac:dyDescent="0.3">
      <c r="A254" s="615" t="s">
        <v>473</v>
      </c>
      <c r="B254" s="616" t="s">
        <v>2258</v>
      </c>
      <c r="C254" s="617" t="s">
        <v>478</v>
      </c>
      <c r="D254" s="618" t="s">
        <v>2259</v>
      </c>
      <c r="E254" s="617" t="s">
        <v>483</v>
      </c>
      <c r="F254" s="618" t="s">
        <v>2260</v>
      </c>
      <c r="G254" s="617" t="s">
        <v>523</v>
      </c>
      <c r="H254" s="617" t="s">
        <v>1364</v>
      </c>
      <c r="I254" s="617" t="s">
        <v>1365</v>
      </c>
      <c r="J254" s="617" t="s">
        <v>1366</v>
      </c>
      <c r="K254" s="617" t="s">
        <v>1367</v>
      </c>
      <c r="L254" s="619">
        <v>59.900000000000006</v>
      </c>
      <c r="M254" s="619">
        <v>2</v>
      </c>
      <c r="N254" s="620">
        <v>119.80000000000001</v>
      </c>
    </row>
    <row r="255" spans="1:14" ht="14.4" customHeight="1" x14ac:dyDescent="0.3">
      <c r="A255" s="615" t="s">
        <v>473</v>
      </c>
      <c r="B255" s="616" t="s">
        <v>2258</v>
      </c>
      <c r="C255" s="617" t="s">
        <v>478</v>
      </c>
      <c r="D255" s="618" t="s">
        <v>2259</v>
      </c>
      <c r="E255" s="617" t="s">
        <v>483</v>
      </c>
      <c r="F255" s="618" t="s">
        <v>2260</v>
      </c>
      <c r="G255" s="617" t="s">
        <v>523</v>
      </c>
      <c r="H255" s="617" t="s">
        <v>1368</v>
      </c>
      <c r="I255" s="617" t="s">
        <v>1369</v>
      </c>
      <c r="J255" s="617" t="s">
        <v>1370</v>
      </c>
      <c r="K255" s="617" t="s">
        <v>1371</v>
      </c>
      <c r="L255" s="619">
        <v>74.609999999999957</v>
      </c>
      <c r="M255" s="619">
        <v>2</v>
      </c>
      <c r="N255" s="620">
        <v>149.21999999999991</v>
      </c>
    </row>
    <row r="256" spans="1:14" ht="14.4" customHeight="1" x14ac:dyDescent="0.3">
      <c r="A256" s="615" t="s">
        <v>473</v>
      </c>
      <c r="B256" s="616" t="s">
        <v>2258</v>
      </c>
      <c r="C256" s="617" t="s">
        <v>478</v>
      </c>
      <c r="D256" s="618" t="s">
        <v>2259</v>
      </c>
      <c r="E256" s="617" t="s">
        <v>483</v>
      </c>
      <c r="F256" s="618" t="s">
        <v>2260</v>
      </c>
      <c r="G256" s="617" t="s">
        <v>523</v>
      </c>
      <c r="H256" s="617" t="s">
        <v>1372</v>
      </c>
      <c r="I256" s="617" t="s">
        <v>1373</v>
      </c>
      <c r="J256" s="617" t="s">
        <v>1374</v>
      </c>
      <c r="K256" s="617" t="s">
        <v>1375</v>
      </c>
      <c r="L256" s="619">
        <v>63.64999999999997</v>
      </c>
      <c r="M256" s="619">
        <v>2</v>
      </c>
      <c r="N256" s="620">
        <v>127.29999999999994</v>
      </c>
    </row>
    <row r="257" spans="1:14" ht="14.4" customHeight="1" x14ac:dyDescent="0.3">
      <c r="A257" s="615" t="s">
        <v>473</v>
      </c>
      <c r="B257" s="616" t="s">
        <v>2258</v>
      </c>
      <c r="C257" s="617" t="s">
        <v>478</v>
      </c>
      <c r="D257" s="618" t="s">
        <v>2259</v>
      </c>
      <c r="E257" s="617" t="s">
        <v>483</v>
      </c>
      <c r="F257" s="618" t="s">
        <v>2260</v>
      </c>
      <c r="G257" s="617" t="s">
        <v>523</v>
      </c>
      <c r="H257" s="617" t="s">
        <v>1376</v>
      </c>
      <c r="I257" s="617" t="s">
        <v>835</v>
      </c>
      <c r="J257" s="617" t="s">
        <v>1377</v>
      </c>
      <c r="K257" s="617"/>
      <c r="L257" s="619">
        <v>134.08937909353122</v>
      </c>
      <c r="M257" s="619">
        <v>3</v>
      </c>
      <c r="N257" s="620">
        <v>402.26813728059369</v>
      </c>
    </row>
    <row r="258" spans="1:14" ht="14.4" customHeight="1" x14ac:dyDescent="0.3">
      <c r="A258" s="615" t="s">
        <v>473</v>
      </c>
      <c r="B258" s="616" t="s">
        <v>2258</v>
      </c>
      <c r="C258" s="617" t="s">
        <v>478</v>
      </c>
      <c r="D258" s="618" t="s">
        <v>2259</v>
      </c>
      <c r="E258" s="617" t="s">
        <v>483</v>
      </c>
      <c r="F258" s="618" t="s">
        <v>2260</v>
      </c>
      <c r="G258" s="617" t="s">
        <v>523</v>
      </c>
      <c r="H258" s="617" t="s">
        <v>1378</v>
      </c>
      <c r="I258" s="617" t="s">
        <v>1379</v>
      </c>
      <c r="J258" s="617" t="s">
        <v>1380</v>
      </c>
      <c r="K258" s="617" t="s">
        <v>1381</v>
      </c>
      <c r="L258" s="619">
        <v>68.149999999999991</v>
      </c>
      <c r="M258" s="619">
        <v>11</v>
      </c>
      <c r="N258" s="620">
        <v>749.64999999999986</v>
      </c>
    </row>
    <row r="259" spans="1:14" ht="14.4" customHeight="1" x14ac:dyDescent="0.3">
      <c r="A259" s="615" t="s">
        <v>473</v>
      </c>
      <c r="B259" s="616" t="s">
        <v>2258</v>
      </c>
      <c r="C259" s="617" t="s">
        <v>478</v>
      </c>
      <c r="D259" s="618" t="s">
        <v>2259</v>
      </c>
      <c r="E259" s="617" t="s">
        <v>483</v>
      </c>
      <c r="F259" s="618" t="s">
        <v>2260</v>
      </c>
      <c r="G259" s="617" t="s">
        <v>523</v>
      </c>
      <c r="H259" s="617" t="s">
        <v>1382</v>
      </c>
      <c r="I259" s="617" t="s">
        <v>1383</v>
      </c>
      <c r="J259" s="617" t="s">
        <v>1384</v>
      </c>
      <c r="K259" s="617" t="s">
        <v>1385</v>
      </c>
      <c r="L259" s="619">
        <v>617.98</v>
      </c>
      <c r="M259" s="619">
        <v>3</v>
      </c>
      <c r="N259" s="620">
        <v>1853.94</v>
      </c>
    </row>
    <row r="260" spans="1:14" ht="14.4" customHeight="1" x14ac:dyDescent="0.3">
      <c r="A260" s="615" t="s">
        <v>473</v>
      </c>
      <c r="B260" s="616" t="s">
        <v>2258</v>
      </c>
      <c r="C260" s="617" t="s">
        <v>478</v>
      </c>
      <c r="D260" s="618" t="s">
        <v>2259</v>
      </c>
      <c r="E260" s="617" t="s">
        <v>483</v>
      </c>
      <c r="F260" s="618" t="s">
        <v>2260</v>
      </c>
      <c r="G260" s="617" t="s">
        <v>523</v>
      </c>
      <c r="H260" s="617" t="s">
        <v>1386</v>
      </c>
      <c r="I260" s="617" t="s">
        <v>1387</v>
      </c>
      <c r="J260" s="617" t="s">
        <v>1388</v>
      </c>
      <c r="K260" s="617" t="s">
        <v>1389</v>
      </c>
      <c r="L260" s="619">
        <v>539.39</v>
      </c>
      <c r="M260" s="619">
        <v>1</v>
      </c>
      <c r="N260" s="620">
        <v>539.39</v>
      </c>
    </row>
    <row r="261" spans="1:14" ht="14.4" customHeight="1" x14ac:dyDescent="0.3">
      <c r="A261" s="615" t="s">
        <v>473</v>
      </c>
      <c r="B261" s="616" t="s">
        <v>2258</v>
      </c>
      <c r="C261" s="617" t="s">
        <v>478</v>
      </c>
      <c r="D261" s="618" t="s">
        <v>2259</v>
      </c>
      <c r="E261" s="617" t="s">
        <v>483</v>
      </c>
      <c r="F261" s="618" t="s">
        <v>2260</v>
      </c>
      <c r="G261" s="617" t="s">
        <v>523</v>
      </c>
      <c r="H261" s="617" t="s">
        <v>1390</v>
      </c>
      <c r="I261" s="617" t="s">
        <v>1391</v>
      </c>
      <c r="J261" s="617" t="s">
        <v>922</v>
      </c>
      <c r="K261" s="617" t="s">
        <v>1392</v>
      </c>
      <c r="L261" s="619">
        <v>75.668000000000006</v>
      </c>
      <c r="M261" s="619">
        <v>5</v>
      </c>
      <c r="N261" s="620">
        <v>378.34000000000003</v>
      </c>
    </row>
    <row r="262" spans="1:14" ht="14.4" customHeight="1" x14ac:dyDescent="0.3">
      <c r="A262" s="615" t="s">
        <v>473</v>
      </c>
      <c r="B262" s="616" t="s">
        <v>2258</v>
      </c>
      <c r="C262" s="617" t="s">
        <v>478</v>
      </c>
      <c r="D262" s="618" t="s">
        <v>2259</v>
      </c>
      <c r="E262" s="617" t="s">
        <v>483</v>
      </c>
      <c r="F262" s="618" t="s">
        <v>2260</v>
      </c>
      <c r="G262" s="617" t="s">
        <v>523</v>
      </c>
      <c r="H262" s="617" t="s">
        <v>1393</v>
      </c>
      <c r="I262" s="617" t="s">
        <v>1394</v>
      </c>
      <c r="J262" s="617" t="s">
        <v>1395</v>
      </c>
      <c r="K262" s="617" t="s">
        <v>1396</v>
      </c>
      <c r="L262" s="619">
        <v>770.43000000000018</v>
      </c>
      <c r="M262" s="619">
        <v>1</v>
      </c>
      <c r="N262" s="620">
        <v>770.43000000000018</v>
      </c>
    </row>
    <row r="263" spans="1:14" ht="14.4" customHeight="1" x14ac:dyDescent="0.3">
      <c r="A263" s="615" t="s">
        <v>473</v>
      </c>
      <c r="B263" s="616" t="s">
        <v>2258</v>
      </c>
      <c r="C263" s="617" t="s">
        <v>478</v>
      </c>
      <c r="D263" s="618" t="s">
        <v>2259</v>
      </c>
      <c r="E263" s="617" t="s">
        <v>483</v>
      </c>
      <c r="F263" s="618" t="s">
        <v>2260</v>
      </c>
      <c r="G263" s="617" t="s">
        <v>523</v>
      </c>
      <c r="H263" s="617" t="s">
        <v>1397</v>
      </c>
      <c r="I263" s="617" t="s">
        <v>1398</v>
      </c>
      <c r="J263" s="617" t="s">
        <v>1399</v>
      </c>
      <c r="K263" s="617" t="s">
        <v>1400</v>
      </c>
      <c r="L263" s="619">
        <v>105.41000000000001</v>
      </c>
      <c r="M263" s="619">
        <v>30</v>
      </c>
      <c r="N263" s="620">
        <v>3162.3</v>
      </c>
    </row>
    <row r="264" spans="1:14" ht="14.4" customHeight="1" x14ac:dyDescent="0.3">
      <c r="A264" s="615" t="s">
        <v>473</v>
      </c>
      <c r="B264" s="616" t="s">
        <v>2258</v>
      </c>
      <c r="C264" s="617" t="s">
        <v>478</v>
      </c>
      <c r="D264" s="618" t="s">
        <v>2259</v>
      </c>
      <c r="E264" s="617" t="s">
        <v>483</v>
      </c>
      <c r="F264" s="618" t="s">
        <v>2260</v>
      </c>
      <c r="G264" s="617" t="s">
        <v>523</v>
      </c>
      <c r="H264" s="617" t="s">
        <v>1401</v>
      </c>
      <c r="I264" s="617" t="s">
        <v>1401</v>
      </c>
      <c r="J264" s="617" t="s">
        <v>1402</v>
      </c>
      <c r="K264" s="617" t="s">
        <v>1403</v>
      </c>
      <c r="L264" s="619">
        <v>606.50971005303427</v>
      </c>
      <c r="M264" s="619">
        <v>2</v>
      </c>
      <c r="N264" s="620">
        <v>1213.0194201060685</v>
      </c>
    </row>
    <row r="265" spans="1:14" ht="14.4" customHeight="1" x14ac:dyDescent="0.3">
      <c r="A265" s="615" t="s">
        <v>473</v>
      </c>
      <c r="B265" s="616" t="s">
        <v>2258</v>
      </c>
      <c r="C265" s="617" t="s">
        <v>478</v>
      </c>
      <c r="D265" s="618" t="s">
        <v>2259</v>
      </c>
      <c r="E265" s="617" t="s">
        <v>483</v>
      </c>
      <c r="F265" s="618" t="s">
        <v>2260</v>
      </c>
      <c r="G265" s="617" t="s">
        <v>523</v>
      </c>
      <c r="H265" s="617" t="s">
        <v>1404</v>
      </c>
      <c r="I265" s="617" t="s">
        <v>1405</v>
      </c>
      <c r="J265" s="617" t="s">
        <v>1406</v>
      </c>
      <c r="K265" s="617" t="s">
        <v>1203</v>
      </c>
      <c r="L265" s="619">
        <v>80.441000000000017</v>
      </c>
      <c r="M265" s="619">
        <v>100</v>
      </c>
      <c r="N265" s="620">
        <v>8044.1000000000013</v>
      </c>
    </row>
    <row r="266" spans="1:14" ht="14.4" customHeight="1" x14ac:dyDescent="0.3">
      <c r="A266" s="615" t="s">
        <v>473</v>
      </c>
      <c r="B266" s="616" t="s">
        <v>2258</v>
      </c>
      <c r="C266" s="617" t="s">
        <v>478</v>
      </c>
      <c r="D266" s="618" t="s">
        <v>2259</v>
      </c>
      <c r="E266" s="617" t="s">
        <v>483</v>
      </c>
      <c r="F266" s="618" t="s">
        <v>2260</v>
      </c>
      <c r="G266" s="617" t="s">
        <v>523</v>
      </c>
      <c r="H266" s="617" t="s">
        <v>1407</v>
      </c>
      <c r="I266" s="617" t="s">
        <v>835</v>
      </c>
      <c r="J266" s="617" t="s">
        <v>1408</v>
      </c>
      <c r="K266" s="617" t="s">
        <v>1409</v>
      </c>
      <c r="L266" s="619">
        <v>1708.1166666666661</v>
      </c>
      <c r="M266" s="619">
        <v>3</v>
      </c>
      <c r="N266" s="620">
        <v>5124.3499999999985</v>
      </c>
    </row>
    <row r="267" spans="1:14" ht="14.4" customHeight="1" x14ac:dyDescent="0.3">
      <c r="A267" s="615" t="s">
        <v>473</v>
      </c>
      <c r="B267" s="616" t="s">
        <v>2258</v>
      </c>
      <c r="C267" s="617" t="s">
        <v>478</v>
      </c>
      <c r="D267" s="618" t="s">
        <v>2259</v>
      </c>
      <c r="E267" s="617" t="s">
        <v>483</v>
      </c>
      <c r="F267" s="618" t="s">
        <v>2260</v>
      </c>
      <c r="G267" s="617" t="s">
        <v>523</v>
      </c>
      <c r="H267" s="617" t="s">
        <v>1410</v>
      </c>
      <c r="I267" s="617" t="s">
        <v>835</v>
      </c>
      <c r="J267" s="617" t="s">
        <v>1411</v>
      </c>
      <c r="K267" s="617" t="s">
        <v>1412</v>
      </c>
      <c r="L267" s="619">
        <v>64.63333333333334</v>
      </c>
      <c r="M267" s="619">
        <v>7</v>
      </c>
      <c r="N267" s="620">
        <v>452.43333333333334</v>
      </c>
    </row>
    <row r="268" spans="1:14" ht="14.4" customHeight="1" x14ac:dyDescent="0.3">
      <c r="A268" s="615" t="s">
        <v>473</v>
      </c>
      <c r="B268" s="616" t="s">
        <v>2258</v>
      </c>
      <c r="C268" s="617" t="s">
        <v>478</v>
      </c>
      <c r="D268" s="618" t="s">
        <v>2259</v>
      </c>
      <c r="E268" s="617" t="s">
        <v>483</v>
      </c>
      <c r="F268" s="618" t="s">
        <v>2260</v>
      </c>
      <c r="G268" s="617" t="s">
        <v>523</v>
      </c>
      <c r="H268" s="617" t="s">
        <v>1413</v>
      </c>
      <c r="I268" s="617" t="s">
        <v>835</v>
      </c>
      <c r="J268" s="617" t="s">
        <v>1414</v>
      </c>
      <c r="K268" s="617"/>
      <c r="L268" s="619">
        <v>179.95000000000002</v>
      </c>
      <c r="M268" s="619">
        <v>1</v>
      </c>
      <c r="N268" s="620">
        <v>179.95000000000002</v>
      </c>
    </row>
    <row r="269" spans="1:14" ht="14.4" customHeight="1" x14ac:dyDescent="0.3">
      <c r="A269" s="615" t="s">
        <v>473</v>
      </c>
      <c r="B269" s="616" t="s">
        <v>2258</v>
      </c>
      <c r="C269" s="617" t="s">
        <v>478</v>
      </c>
      <c r="D269" s="618" t="s">
        <v>2259</v>
      </c>
      <c r="E269" s="617" t="s">
        <v>483</v>
      </c>
      <c r="F269" s="618" t="s">
        <v>2260</v>
      </c>
      <c r="G269" s="617" t="s">
        <v>523</v>
      </c>
      <c r="H269" s="617" t="s">
        <v>1415</v>
      </c>
      <c r="I269" s="617" t="s">
        <v>835</v>
      </c>
      <c r="J269" s="617" t="s">
        <v>1416</v>
      </c>
      <c r="K269" s="617" t="s">
        <v>1417</v>
      </c>
      <c r="L269" s="619">
        <v>396.75</v>
      </c>
      <c r="M269" s="619">
        <v>60</v>
      </c>
      <c r="N269" s="620">
        <v>23805</v>
      </c>
    </row>
    <row r="270" spans="1:14" ht="14.4" customHeight="1" x14ac:dyDescent="0.3">
      <c r="A270" s="615" t="s">
        <v>473</v>
      </c>
      <c r="B270" s="616" t="s">
        <v>2258</v>
      </c>
      <c r="C270" s="617" t="s">
        <v>478</v>
      </c>
      <c r="D270" s="618" t="s">
        <v>2259</v>
      </c>
      <c r="E270" s="617" t="s">
        <v>483</v>
      </c>
      <c r="F270" s="618" t="s">
        <v>2260</v>
      </c>
      <c r="G270" s="617" t="s">
        <v>523</v>
      </c>
      <c r="H270" s="617" t="s">
        <v>1418</v>
      </c>
      <c r="I270" s="617" t="s">
        <v>1418</v>
      </c>
      <c r="J270" s="617" t="s">
        <v>1419</v>
      </c>
      <c r="K270" s="617" t="s">
        <v>1420</v>
      </c>
      <c r="L270" s="619">
        <v>964.45288805911503</v>
      </c>
      <c r="M270" s="619">
        <v>71</v>
      </c>
      <c r="N270" s="620">
        <v>68476.155052197166</v>
      </c>
    </row>
    <row r="271" spans="1:14" ht="14.4" customHeight="1" x14ac:dyDescent="0.3">
      <c r="A271" s="615" t="s">
        <v>473</v>
      </c>
      <c r="B271" s="616" t="s">
        <v>2258</v>
      </c>
      <c r="C271" s="617" t="s">
        <v>478</v>
      </c>
      <c r="D271" s="618" t="s">
        <v>2259</v>
      </c>
      <c r="E271" s="617" t="s">
        <v>483</v>
      </c>
      <c r="F271" s="618" t="s">
        <v>2260</v>
      </c>
      <c r="G271" s="617" t="s">
        <v>523</v>
      </c>
      <c r="H271" s="617" t="s">
        <v>1421</v>
      </c>
      <c r="I271" s="617" t="s">
        <v>835</v>
      </c>
      <c r="J271" s="617" t="s">
        <v>1422</v>
      </c>
      <c r="K271" s="617"/>
      <c r="L271" s="619">
        <v>145.3067941376865</v>
      </c>
      <c r="M271" s="619">
        <v>7</v>
      </c>
      <c r="N271" s="620">
        <v>1017.1475589638055</v>
      </c>
    </row>
    <row r="272" spans="1:14" ht="14.4" customHeight="1" x14ac:dyDescent="0.3">
      <c r="A272" s="615" t="s">
        <v>473</v>
      </c>
      <c r="B272" s="616" t="s">
        <v>2258</v>
      </c>
      <c r="C272" s="617" t="s">
        <v>478</v>
      </c>
      <c r="D272" s="618" t="s">
        <v>2259</v>
      </c>
      <c r="E272" s="617" t="s">
        <v>483</v>
      </c>
      <c r="F272" s="618" t="s">
        <v>2260</v>
      </c>
      <c r="G272" s="617" t="s">
        <v>523</v>
      </c>
      <c r="H272" s="617" t="s">
        <v>1423</v>
      </c>
      <c r="I272" s="617" t="s">
        <v>835</v>
      </c>
      <c r="J272" s="617" t="s">
        <v>1424</v>
      </c>
      <c r="K272" s="617"/>
      <c r="L272" s="619">
        <v>59.341796707511044</v>
      </c>
      <c r="M272" s="619">
        <v>2</v>
      </c>
      <c r="N272" s="620">
        <v>118.68359341502209</v>
      </c>
    </row>
    <row r="273" spans="1:14" ht="14.4" customHeight="1" x14ac:dyDescent="0.3">
      <c r="A273" s="615" t="s">
        <v>473</v>
      </c>
      <c r="B273" s="616" t="s">
        <v>2258</v>
      </c>
      <c r="C273" s="617" t="s">
        <v>478</v>
      </c>
      <c r="D273" s="618" t="s">
        <v>2259</v>
      </c>
      <c r="E273" s="617" t="s">
        <v>483</v>
      </c>
      <c r="F273" s="618" t="s">
        <v>2260</v>
      </c>
      <c r="G273" s="617" t="s">
        <v>523</v>
      </c>
      <c r="H273" s="617" t="s">
        <v>1425</v>
      </c>
      <c r="I273" s="617" t="s">
        <v>1426</v>
      </c>
      <c r="J273" s="617" t="s">
        <v>1427</v>
      </c>
      <c r="K273" s="617" t="s">
        <v>1428</v>
      </c>
      <c r="L273" s="619">
        <v>16.170185185185183</v>
      </c>
      <c r="M273" s="619">
        <v>54</v>
      </c>
      <c r="N273" s="620">
        <v>873.18999999999994</v>
      </c>
    </row>
    <row r="274" spans="1:14" ht="14.4" customHeight="1" x14ac:dyDescent="0.3">
      <c r="A274" s="615" t="s">
        <v>473</v>
      </c>
      <c r="B274" s="616" t="s">
        <v>2258</v>
      </c>
      <c r="C274" s="617" t="s">
        <v>478</v>
      </c>
      <c r="D274" s="618" t="s">
        <v>2259</v>
      </c>
      <c r="E274" s="617" t="s">
        <v>483</v>
      </c>
      <c r="F274" s="618" t="s">
        <v>2260</v>
      </c>
      <c r="G274" s="617" t="s">
        <v>523</v>
      </c>
      <c r="H274" s="617" t="s">
        <v>1429</v>
      </c>
      <c r="I274" s="617" t="s">
        <v>835</v>
      </c>
      <c r="J274" s="617" t="s">
        <v>1430</v>
      </c>
      <c r="K274" s="617"/>
      <c r="L274" s="619">
        <v>77.735262625778944</v>
      </c>
      <c r="M274" s="619">
        <v>15</v>
      </c>
      <c r="N274" s="620">
        <v>1166.0289393866842</v>
      </c>
    </row>
    <row r="275" spans="1:14" ht="14.4" customHeight="1" x14ac:dyDescent="0.3">
      <c r="A275" s="615" t="s">
        <v>473</v>
      </c>
      <c r="B275" s="616" t="s">
        <v>2258</v>
      </c>
      <c r="C275" s="617" t="s">
        <v>478</v>
      </c>
      <c r="D275" s="618" t="s">
        <v>2259</v>
      </c>
      <c r="E275" s="617" t="s">
        <v>483</v>
      </c>
      <c r="F275" s="618" t="s">
        <v>2260</v>
      </c>
      <c r="G275" s="617" t="s">
        <v>523</v>
      </c>
      <c r="H275" s="617" t="s">
        <v>1431</v>
      </c>
      <c r="I275" s="617" t="s">
        <v>1432</v>
      </c>
      <c r="J275" s="617" t="s">
        <v>1433</v>
      </c>
      <c r="K275" s="617" t="s">
        <v>1434</v>
      </c>
      <c r="L275" s="619">
        <v>368.91</v>
      </c>
      <c r="M275" s="619">
        <v>2</v>
      </c>
      <c r="N275" s="620">
        <v>737.82</v>
      </c>
    </row>
    <row r="276" spans="1:14" ht="14.4" customHeight="1" x14ac:dyDescent="0.3">
      <c r="A276" s="615" t="s">
        <v>473</v>
      </c>
      <c r="B276" s="616" t="s">
        <v>2258</v>
      </c>
      <c r="C276" s="617" t="s">
        <v>478</v>
      </c>
      <c r="D276" s="618" t="s">
        <v>2259</v>
      </c>
      <c r="E276" s="617" t="s">
        <v>483</v>
      </c>
      <c r="F276" s="618" t="s">
        <v>2260</v>
      </c>
      <c r="G276" s="617" t="s">
        <v>523</v>
      </c>
      <c r="H276" s="617" t="s">
        <v>1435</v>
      </c>
      <c r="I276" s="617" t="s">
        <v>835</v>
      </c>
      <c r="J276" s="617" t="s">
        <v>1436</v>
      </c>
      <c r="K276" s="617" t="s">
        <v>1437</v>
      </c>
      <c r="L276" s="619">
        <v>221.2168812398707</v>
      </c>
      <c r="M276" s="619">
        <v>1</v>
      </c>
      <c r="N276" s="620">
        <v>221.2168812398707</v>
      </c>
    </row>
    <row r="277" spans="1:14" ht="14.4" customHeight="1" x14ac:dyDescent="0.3">
      <c r="A277" s="615" t="s">
        <v>473</v>
      </c>
      <c r="B277" s="616" t="s">
        <v>2258</v>
      </c>
      <c r="C277" s="617" t="s">
        <v>478</v>
      </c>
      <c r="D277" s="618" t="s">
        <v>2259</v>
      </c>
      <c r="E277" s="617" t="s">
        <v>483</v>
      </c>
      <c r="F277" s="618" t="s">
        <v>2260</v>
      </c>
      <c r="G277" s="617" t="s">
        <v>523</v>
      </c>
      <c r="H277" s="617" t="s">
        <v>1438</v>
      </c>
      <c r="I277" s="617" t="s">
        <v>1439</v>
      </c>
      <c r="J277" s="617" t="s">
        <v>1440</v>
      </c>
      <c r="K277" s="617" t="s">
        <v>1441</v>
      </c>
      <c r="L277" s="619">
        <v>91.580000000000013</v>
      </c>
      <c r="M277" s="619">
        <v>2</v>
      </c>
      <c r="N277" s="620">
        <v>183.16000000000003</v>
      </c>
    </row>
    <row r="278" spans="1:14" ht="14.4" customHeight="1" x14ac:dyDescent="0.3">
      <c r="A278" s="615" t="s">
        <v>473</v>
      </c>
      <c r="B278" s="616" t="s">
        <v>2258</v>
      </c>
      <c r="C278" s="617" t="s">
        <v>478</v>
      </c>
      <c r="D278" s="618" t="s">
        <v>2259</v>
      </c>
      <c r="E278" s="617" t="s">
        <v>483</v>
      </c>
      <c r="F278" s="618" t="s">
        <v>2260</v>
      </c>
      <c r="G278" s="617" t="s">
        <v>523</v>
      </c>
      <c r="H278" s="617" t="s">
        <v>1442</v>
      </c>
      <c r="I278" s="617" t="s">
        <v>1443</v>
      </c>
      <c r="J278" s="617" t="s">
        <v>1444</v>
      </c>
      <c r="K278" s="617" t="s">
        <v>1445</v>
      </c>
      <c r="L278" s="619">
        <v>61.819999999999979</v>
      </c>
      <c r="M278" s="619">
        <v>1</v>
      </c>
      <c r="N278" s="620">
        <v>61.819999999999979</v>
      </c>
    </row>
    <row r="279" spans="1:14" ht="14.4" customHeight="1" x14ac:dyDescent="0.3">
      <c r="A279" s="615" t="s">
        <v>473</v>
      </c>
      <c r="B279" s="616" t="s">
        <v>2258</v>
      </c>
      <c r="C279" s="617" t="s">
        <v>478</v>
      </c>
      <c r="D279" s="618" t="s">
        <v>2259</v>
      </c>
      <c r="E279" s="617" t="s">
        <v>483</v>
      </c>
      <c r="F279" s="618" t="s">
        <v>2260</v>
      </c>
      <c r="G279" s="617" t="s">
        <v>523</v>
      </c>
      <c r="H279" s="617" t="s">
        <v>1446</v>
      </c>
      <c r="I279" s="617" t="s">
        <v>835</v>
      </c>
      <c r="J279" s="617" t="s">
        <v>1447</v>
      </c>
      <c r="K279" s="617"/>
      <c r="L279" s="619">
        <v>88.44591226939086</v>
      </c>
      <c r="M279" s="619">
        <v>1</v>
      </c>
      <c r="N279" s="620">
        <v>88.44591226939086</v>
      </c>
    </row>
    <row r="280" spans="1:14" ht="14.4" customHeight="1" x14ac:dyDescent="0.3">
      <c r="A280" s="615" t="s">
        <v>473</v>
      </c>
      <c r="B280" s="616" t="s">
        <v>2258</v>
      </c>
      <c r="C280" s="617" t="s">
        <v>478</v>
      </c>
      <c r="D280" s="618" t="s">
        <v>2259</v>
      </c>
      <c r="E280" s="617" t="s">
        <v>483</v>
      </c>
      <c r="F280" s="618" t="s">
        <v>2260</v>
      </c>
      <c r="G280" s="617" t="s">
        <v>523</v>
      </c>
      <c r="H280" s="617" t="s">
        <v>1448</v>
      </c>
      <c r="I280" s="617" t="s">
        <v>1449</v>
      </c>
      <c r="J280" s="617" t="s">
        <v>1450</v>
      </c>
      <c r="K280" s="617" t="s">
        <v>1451</v>
      </c>
      <c r="L280" s="619">
        <v>152.26500000000004</v>
      </c>
      <c r="M280" s="619">
        <v>2</v>
      </c>
      <c r="N280" s="620">
        <v>304.53000000000009</v>
      </c>
    </row>
    <row r="281" spans="1:14" ht="14.4" customHeight="1" x14ac:dyDescent="0.3">
      <c r="A281" s="615" t="s">
        <v>473</v>
      </c>
      <c r="B281" s="616" t="s">
        <v>2258</v>
      </c>
      <c r="C281" s="617" t="s">
        <v>478</v>
      </c>
      <c r="D281" s="618" t="s">
        <v>2259</v>
      </c>
      <c r="E281" s="617" t="s">
        <v>483</v>
      </c>
      <c r="F281" s="618" t="s">
        <v>2260</v>
      </c>
      <c r="G281" s="617" t="s">
        <v>523</v>
      </c>
      <c r="H281" s="617" t="s">
        <v>1452</v>
      </c>
      <c r="I281" s="617" t="s">
        <v>1453</v>
      </c>
      <c r="J281" s="617" t="s">
        <v>1454</v>
      </c>
      <c r="K281" s="617" t="s">
        <v>1455</v>
      </c>
      <c r="L281" s="619">
        <v>44.19</v>
      </c>
      <c r="M281" s="619">
        <v>7</v>
      </c>
      <c r="N281" s="620">
        <v>309.33</v>
      </c>
    </row>
    <row r="282" spans="1:14" ht="14.4" customHeight="1" x14ac:dyDescent="0.3">
      <c r="A282" s="615" t="s">
        <v>473</v>
      </c>
      <c r="B282" s="616" t="s">
        <v>2258</v>
      </c>
      <c r="C282" s="617" t="s">
        <v>478</v>
      </c>
      <c r="D282" s="618" t="s">
        <v>2259</v>
      </c>
      <c r="E282" s="617" t="s">
        <v>483</v>
      </c>
      <c r="F282" s="618" t="s">
        <v>2260</v>
      </c>
      <c r="G282" s="617" t="s">
        <v>523</v>
      </c>
      <c r="H282" s="617" t="s">
        <v>1456</v>
      </c>
      <c r="I282" s="617" t="s">
        <v>1457</v>
      </c>
      <c r="J282" s="617" t="s">
        <v>1458</v>
      </c>
      <c r="K282" s="617" t="s">
        <v>1459</v>
      </c>
      <c r="L282" s="619">
        <v>195.79000000000005</v>
      </c>
      <c r="M282" s="619">
        <v>1</v>
      </c>
      <c r="N282" s="620">
        <v>195.79000000000005</v>
      </c>
    </row>
    <row r="283" spans="1:14" ht="14.4" customHeight="1" x14ac:dyDescent="0.3">
      <c r="A283" s="615" t="s">
        <v>473</v>
      </c>
      <c r="B283" s="616" t="s">
        <v>2258</v>
      </c>
      <c r="C283" s="617" t="s">
        <v>478</v>
      </c>
      <c r="D283" s="618" t="s">
        <v>2259</v>
      </c>
      <c r="E283" s="617" t="s">
        <v>483</v>
      </c>
      <c r="F283" s="618" t="s">
        <v>2260</v>
      </c>
      <c r="G283" s="617" t="s">
        <v>523</v>
      </c>
      <c r="H283" s="617" t="s">
        <v>1460</v>
      </c>
      <c r="I283" s="617" t="s">
        <v>1461</v>
      </c>
      <c r="J283" s="617" t="s">
        <v>1462</v>
      </c>
      <c r="K283" s="617" t="s">
        <v>1463</v>
      </c>
      <c r="L283" s="619">
        <v>2244.67</v>
      </c>
      <c r="M283" s="619">
        <v>1</v>
      </c>
      <c r="N283" s="620">
        <v>2244.67</v>
      </c>
    </row>
    <row r="284" spans="1:14" ht="14.4" customHeight="1" x14ac:dyDescent="0.3">
      <c r="A284" s="615" t="s">
        <v>473</v>
      </c>
      <c r="B284" s="616" t="s">
        <v>2258</v>
      </c>
      <c r="C284" s="617" t="s">
        <v>478</v>
      </c>
      <c r="D284" s="618" t="s">
        <v>2259</v>
      </c>
      <c r="E284" s="617" t="s">
        <v>483</v>
      </c>
      <c r="F284" s="618" t="s">
        <v>2260</v>
      </c>
      <c r="G284" s="617" t="s">
        <v>523</v>
      </c>
      <c r="H284" s="617" t="s">
        <v>1464</v>
      </c>
      <c r="I284" s="617" t="s">
        <v>835</v>
      </c>
      <c r="J284" s="617" t="s">
        <v>1465</v>
      </c>
      <c r="K284" s="617" t="s">
        <v>1466</v>
      </c>
      <c r="L284" s="619">
        <v>128.64160000000001</v>
      </c>
      <c r="M284" s="619">
        <v>1</v>
      </c>
      <c r="N284" s="620">
        <v>128.64160000000001</v>
      </c>
    </row>
    <row r="285" spans="1:14" ht="14.4" customHeight="1" x14ac:dyDescent="0.3">
      <c r="A285" s="615" t="s">
        <v>473</v>
      </c>
      <c r="B285" s="616" t="s">
        <v>2258</v>
      </c>
      <c r="C285" s="617" t="s">
        <v>478</v>
      </c>
      <c r="D285" s="618" t="s">
        <v>2259</v>
      </c>
      <c r="E285" s="617" t="s">
        <v>483</v>
      </c>
      <c r="F285" s="618" t="s">
        <v>2260</v>
      </c>
      <c r="G285" s="617" t="s">
        <v>523</v>
      </c>
      <c r="H285" s="617" t="s">
        <v>1467</v>
      </c>
      <c r="I285" s="617" t="s">
        <v>1468</v>
      </c>
      <c r="J285" s="617" t="s">
        <v>1469</v>
      </c>
      <c r="K285" s="617" t="s">
        <v>1470</v>
      </c>
      <c r="L285" s="619">
        <v>175.73</v>
      </c>
      <c r="M285" s="619">
        <v>3</v>
      </c>
      <c r="N285" s="620">
        <v>527.18999999999994</v>
      </c>
    </row>
    <row r="286" spans="1:14" ht="14.4" customHeight="1" x14ac:dyDescent="0.3">
      <c r="A286" s="615" t="s">
        <v>473</v>
      </c>
      <c r="B286" s="616" t="s">
        <v>2258</v>
      </c>
      <c r="C286" s="617" t="s">
        <v>478</v>
      </c>
      <c r="D286" s="618" t="s">
        <v>2259</v>
      </c>
      <c r="E286" s="617" t="s">
        <v>483</v>
      </c>
      <c r="F286" s="618" t="s">
        <v>2260</v>
      </c>
      <c r="G286" s="617" t="s">
        <v>523</v>
      </c>
      <c r="H286" s="617" t="s">
        <v>1471</v>
      </c>
      <c r="I286" s="617" t="s">
        <v>1472</v>
      </c>
      <c r="J286" s="617" t="s">
        <v>1473</v>
      </c>
      <c r="K286" s="617" t="s">
        <v>1474</v>
      </c>
      <c r="L286" s="619">
        <v>2277.5299999999997</v>
      </c>
      <c r="M286" s="619">
        <v>1</v>
      </c>
      <c r="N286" s="620">
        <v>2277.5299999999997</v>
      </c>
    </row>
    <row r="287" spans="1:14" ht="14.4" customHeight="1" x14ac:dyDescent="0.3">
      <c r="A287" s="615" t="s">
        <v>473</v>
      </c>
      <c r="B287" s="616" t="s">
        <v>2258</v>
      </c>
      <c r="C287" s="617" t="s">
        <v>478</v>
      </c>
      <c r="D287" s="618" t="s">
        <v>2259</v>
      </c>
      <c r="E287" s="617" t="s">
        <v>483</v>
      </c>
      <c r="F287" s="618" t="s">
        <v>2260</v>
      </c>
      <c r="G287" s="617" t="s">
        <v>523</v>
      </c>
      <c r="H287" s="617" t="s">
        <v>1475</v>
      </c>
      <c r="I287" s="617" t="s">
        <v>1475</v>
      </c>
      <c r="J287" s="617" t="s">
        <v>1476</v>
      </c>
      <c r="K287" s="617" t="s">
        <v>877</v>
      </c>
      <c r="L287" s="619">
        <v>110.80666666666666</v>
      </c>
      <c r="M287" s="619">
        <v>3</v>
      </c>
      <c r="N287" s="620">
        <v>332.41999999999996</v>
      </c>
    </row>
    <row r="288" spans="1:14" ht="14.4" customHeight="1" x14ac:dyDescent="0.3">
      <c r="A288" s="615" t="s">
        <v>473</v>
      </c>
      <c r="B288" s="616" t="s">
        <v>2258</v>
      </c>
      <c r="C288" s="617" t="s">
        <v>478</v>
      </c>
      <c r="D288" s="618" t="s">
        <v>2259</v>
      </c>
      <c r="E288" s="617" t="s">
        <v>483</v>
      </c>
      <c r="F288" s="618" t="s">
        <v>2260</v>
      </c>
      <c r="G288" s="617" t="s">
        <v>523</v>
      </c>
      <c r="H288" s="617" t="s">
        <v>1477</v>
      </c>
      <c r="I288" s="617" t="s">
        <v>835</v>
      </c>
      <c r="J288" s="617" t="s">
        <v>1478</v>
      </c>
      <c r="K288" s="617"/>
      <c r="L288" s="619">
        <v>108.62999999999994</v>
      </c>
      <c r="M288" s="619">
        <v>2</v>
      </c>
      <c r="N288" s="620">
        <v>217.25999999999988</v>
      </c>
    </row>
    <row r="289" spans="1:14" ht="14.4" customHeight="1" x14ac:dyDescent="0.3">
      <c r="A289" s="615" t="s">
        <v>473</v>
      </c>
      <c r="B289" s="616" t="s">
        <v>2258</v>
      </c>
      <c r="C289" s="617" t="s">
        <v>478</v>
      </c>
      <c r="D289" s="618" t="s">
        <v>2259</v>
      </c>
      <c r="E289" s="617" t="s">
        <v>483</v>
      </c>
      <c r="F289" s="618" t="s">
        <v>2260</v>
      </c>
      <c r="G289" s="617" t="s">
        <v>523</v>
      </c>
      <c r="H289" s="617" t="s">
        <v>1479</v>
      </c>
      <c r="I289" s="617" t="s">
        <v>1479</v>
      </c>
      <c r="J289" s="617" t="s">
        <v>1480</v>
      </c>
      <c r="K289" s="617" t="s">
        <v>1481</v>
      </c>
      <c r="L289" s="619">
        <v>247.5</v>
      </c>
      <c r="M289" s="619">
        <v>2</v>
      </c>
      <c r="N289" s="620">
        <v>495</v>
      </c>
    </row>
    <row r="290" spans="1:14" ht="14.4" customHeight="1" x14ac:dyDescent="0.3">
      <c r="A290" s="615" t="s">
        <v>473</v>
      </c>
      <c r="B290" s="616" t="s">
        <v>2258</v>
      </c>
      <c r="C290" s="617" t="s">
        <v>478</v>
      </c>
      <c r="D290" s="618" t="s">
        <v>2259</v>
      </c>
      <c r="E290" s="617" t="s">
        <v>483</v>
      </c>
      <c r="F290" s="618" t="s">
        <v>2260</v>
      </c>
      <c r="G290" s="617" t="s">
        <v>523</v>
      </c>
      <c r="H290" s="617" t="s">
        <v>1482</v>
      </c>
      <c r="I290" s="617" t="s">
        <v>1483</v>
      </c>
      <c r="J290" s="617" t="s">
        <v>1484</v>
      </c>
      <c r="K290" s="617" t="s">
        <v>1485</v>
      </c>
      <c r="L290" s="619">
        <v>502.62284157145194</v>
      </c>
      <c r="M290" s="619">
        <v>1</v>
      </c>
      <c r="N290" s="620">
        <v>502.62284157145194</v>
      </c>
    </row>
    <row r="291" spans="1:14" ht="14.4" customHeight="1" x14ac:dyDescent="0.3">
      <c r="A291" s="615" t="s">
        <v>473</v>
      </c>
      <c r="B291" s="616" t="s">
        <v>2258</v>
      </c>
      <c r="C291" s="617" t="s">
        <v>478</v>
      </c>
      <c r="D291" s="618" t="s">
        <v>2259</v>
      </c>
      <c r="E291" s="617" t="s">
        <v>483</v>
      </c>
      <c r="F291" s="618" t="s">
        <v>2260</v>
      </c>
      <c r="G291" s="617" t="s">
        <v>523</v>
      </c>
      <c r="H291" s="617" t="s">
        <v>1486</v>
      </c>
      <c r="I291" s="617" t="s">
        <v>1486</v>
      </c>
      <c r="J291" s="617" t="s">
        <v>1487</v>
      </c>
      <c r="K291" s="617" t="s">
        <v>1488</v>
      </c>
      <c r="L291" s="619">
        <v>132.58000795995173</v>
      </c>
      <c r="M291" s="619">
        <v>1</v>
      </c>
      <c r="N291" s="620">
        <v>132.58000795995173</v>
      </c>
    </row>
    <row r="292" spans="1:14" ht="14.4" customHeight="1" x14ac:dyDescent="0.3">
      <c r="A292" s="615" t="s">
        <v>473</v>
      </c>
      <c r="B292" s="616" t="s">
        <v>2258</v>
      </c>
      <c r="C292" s="617" t="s">
        <v>478</v>
      </c>
      <c r="D292" s="618" t="s">
        <v>2259</v>
      </c>
      <c r="E292" s="617" t="s">
        <v>483</v>
      </c>
      <c r="F292" s="618" t="s">
        <v>2260</v>
      </c>
      <c r="G292" s="617" t="s">
        <v>523</v>
      </c>
      <c r="H292" s="617" t="s">
        <v>1489</v>
      </c>
      <c r="I292" s="617" t="s">
        <v>835</v>
      </c>
      <c r="J292" s="617" t="s">
        <v>1490</v>
      </c>
      <c r="K292" s="617"/>
      <c r="L292" s="619">
        <v>322.12110339806298</v>
      </c>
      <c r="M292" s="619">
        <v>1</v>
      </c>
      <c r="N292" s="620">
        <v>322.12110339806298</v>
      </c>
    </row>
    <row r="293" spans="1:14" ht="14.4" customHeight="1" x14ac:dyDescent="0.3">
      <c r="A293" s="615" t="s">
        <v>473</v>
      </c>
      <c r="B293" s="616" t="s">
        <v>2258</v>
      </c>
      <c r="C293" s="617" t="s">
        <v>478</v>
      </c>
      <c r="D293" s="618" t="s">
        <v>2259</v>
      </c>
      <c r="E293" s="617" t="s">
        <v>483</v>
      </c>
      <c r="F293" s="618" t="s">
        <v>2260</v>
      </c>
      <c r="G293" s="617" t="s">
        <v>523</v>
      </c>
      <c r="H293" s="617" t="s">
        <v>1491</v>
      </c>
      <c r="I293" s="617" t="s">
        <v>835</v>
      </c>
      <c r="J293" s="617" t="s">
        <v>1492</v>
      </c>
      <c r="K293" s="617"/>
      <c r="L293" s="619">
        <v>81.948574569314104</v>
      </c>
      <c r="M293" s="619">
        <v>1</v>
      </c>
      <c r="N293" s="620">
        <v>81.948574569314104</v>
      </c>
    </row>
    <row r="294" spans="1:14" ht="14.4" customHeight="1" x14ac:dyDescent="0.3">
      <c r="A294" s="615" t="s">
        <v>473</v>
      </c>
      <c r="B294" s="616" t="s">
        <v>2258</v>
      </c>
      <c r="C294" s="617" t="s">
        <v>478</v>
      </c>
      <c r="D294" s="618" t="s">
        <v>2259</v>
      </c>
      <c r="E294" s="617" t="s">
        <v>483</v>
      </c>
      <c r="F294" s="618" t="s">
        <v>2260</v>
      </c>
      <c r="G294" s="617" t="s">
        <v>523</v>
      </c>
      <c r="H294" s="617" t="s">
        <v>1493</v>
      </c>
      <c r="I294" s="617" t="s">
        <v>835</v>
      </c>
      <c r="J294" s="617" t="s">
        <v>1494</v>
      </c>
      <c r="K294" s="617"/>
      <c r="L294" s="619">
        <v>57.668941954723721</v>
      </c>
      <c r="M294" s="619">
        <v>98</v>
      </c>
      <c r="N294" s="620">
        <v>5651.5563115629247</v>
      </c>
    </row>
    <row r="295" spans="1:14" ht="14.4" customHeight="1" x14ac:dyDescent="0.3">
      <c r="A295" s="615" t="s">
        <v>473</v>
      </c>
      <c r="B295" s="616" t="s">
        <v>2258</v>
      </c>
      <c r="C295" s="617" t="s">
        <v>478</v>
      </c>
      <c r="D295" s="618" t="s">
        <v>2259</v>
      </c>
      <c r="E295" s="617" t="s">
        <v>483</v>
      </c>
      <c r="F295" s="618" t="s">
        <v>2260</v>
      </c>
      <c r="G295" s="617" t="s">
        <v>523</v>
      </c>
      <c r="H295" s="617" t="s">
        <v>1495</v>
      </c>
      <c r="I295" s="617" t="s">
        <v>1496</v>
      </c>
      <c r="J295" s="617" t="s">
        <v>1497</v>
      </c>
      <c r="K295" s="617" t="s">
        <v>1498</v>
      </c>
      <c r="L295" s="619">
        <v>10700.8</v>
      </c>
      <c r="M295" s="619">
        <v>1</v>
      </c>
      <c r="N295" s="620">
        <v>10700.8</v>
      </c>
    </row>
    <row r="296" spans="1:14" ht="14.4" customHeight="1" x14ac:dyDescent="0.3">
      <c r="A296" s="615" t="s">
        <v>473</v>
      </c>
      <c r="B296" s="616" t="s">
        <v>2258</v>
      </c>
      <c r="C296" s="617" t="s">
        <v>478</v>
      </c>
      <c r="D296" s="618" t="s">
        <v>2259</v>
      </c>
      <c r="E296" s="617" t="s">
        <v>483</v>
      </c>
      <c r="F296" s="618" t="s">
        <v>2260</v>
      </c>
      <c r="G296" s="617" t="s">
        <v>523</v>
      </c>
      <c r="H296" s="617" t="s">
        <v>1499</v>
      </c>
      <c r="I296" s="617" t="s">
        <v>1499</v>
      </c>
      <c r="J296" s="617" t="s">
        <v>1500</v>
      </c>
      <c r="K296" s="617" t="s">
        <v>1501</v>
      </c>
      <c r="L296" s="619">
        <v>95.823336276184207</v>
      </c>
      <c r="M296" s="619">
        <v>15</v>
      </c>
      <c r="N296" s="620">
        <v>1437.3500441427632</v>
      </c>
    </row>
    <row r="297" spans="1:14" ht="14.4" customHeight="1" x14ac:dyDescent="0.3">
      <c r="A297" s="615" t="s">
        <v>473</v>
      </c>
      <c r="B297" s="616" t="s">
        <v>2258</v>
      </c>
      <c r="C297" s="617" t="s">
        <v>478</v>
      </c>
      <c r="D297" s="618" t="s">
        <v>2259</v>
      </c>
      <c r="E297" s="617" t="s">
        <v>483</v>
      </c>
      <c r="F297" s="618" t="s">
        <v>2260</v>
      </c>
      <c r="G297" s="617" t="s">
        <v>523</v>
      </c>
      <c r="H297" s="617" t="s">
        <v>1502</v>
      </c>
      <c r="I297" s="617" t="s">
        <v>1502</v>
      </c>
      <c r="J297" s="617" t="s">
        <v>575</v>
      </c>
      <c r="K297" s="617" t="s">
        <v>1503</v>
      </c>
      <c r="L297" s="619">
        <v>63.77</v>
      </c>
      <c r="M297" s="619">
        <v>10</v>
      </c>
      <c r="N297" s="620">
        <v>637.70000000000005</v>
      </c>
    </row>
    <row r="298" spans="1:14" ht="14.4" customHeight="1" x14ac:dyDescent="0.3">
      <c r="A298" s="615" t="s">
        <v>473</v>
      </c>
      <c r="B298" s="616" t="s">
        <v>2258</v>
      </c>
      <c r="C298" s="617" t="s">
        <v>478</v>
      </c>
      <c r="D298" s="618" t="s">
        <v>2259</v>
      </c>
      <c r="E298" s="617" t="s">
        <v>483</v>
      </c>
      <c r="F298" s="618" t="s">
        <v>2260</v>
      </c>
      <c r="G298" s="617" t="s">
        <v>523</v>
      </c>
      <c r="H298" s="617" t="s">
        <v>1504</v>
      </c>
      <c r="I298" s="617" t="s">
        <v>1504</v>
      </c>
      <c r="J298" s="617" t="s">
        <v>1505</v>
      </c>
      <c r="K298" s="617" t="s">
        <v>1506</v>
      </c>
      <c r="L298" s="619">
        <v>179.91</v>
      </c>
      <c r="M298" s="619">
        <v>1</v>
      </c>
      <c r="N298" s="620">
        <v>179.91</v>
      </c>
    </row>
    <row r="299" spans="1:14" ht="14.4" customHeight="1" x14ac:dyDescent="0.3">
      <c r="A299" s="615" t="s">
        <v>473</v>
      </c>
      <c r="B299" s="616" t="s">
        <v>2258</v>
      </c>
      <c r="C299" s="617" t="s">
        <v>478</v>
      </c>
      <c r="D299" s="618" t="s">
        <v>2259</v>
      </c>
      <c r="E299" s="617" t="s">
        <v>483</v>
      </c>
      <c r="F299" s="618" t="s">
        <v>2260</v>
      </c>
      <c r="G299" s="617" t="s">
        <v>523</v>
      </c>
      <c r="H299" s="617" t="s">
        <v>1507</v>
      </c>
      <c r="I299" s="617" t="s">
        <v>835</v>
      </c>
      <c r="J299" s="617" t="s">
        <v>1508</v>
      </c>
      <c r="K299" s="617"/>
      <c r="L299" s="619">
        <v>30.248571428571431</v>
      </c>
      <c r="M299" s="619">
        <v>84</v>
      </c>
      <c r="N299" s="620">
        <v>2540.88</v>
      </c>
    </row>
    <row r="300" spans="1:14" ht="14.4" customHeight="1" x14ac:dyDescent="0.3">
      <c r="A300" s="615" t="s">
        <v>473</v>
      </c>
      <c r="B300" s="616" t="s">
        <v>2258</v>
      </c>
      <c r="C300" s="617" t="s">
        <v>478</v>
      </c>
      <c r="D300" s="618" t="s">
        <v>2259</v>
      </c>
      <c r="E300" s="617" t="s">
        <v>483</v>
      </c>
      <c r="F300" s="618" t="s">
        <v>2260</v>
      </c>
      <c r="G300" s="617" t="s">
        <v>523</v>
      </c>
      <c r="H300" s="617" t="s">
        <v>1509</v>
      </c>
      <c r="I300" s="617" t="s">
        <v>835</v>
      </c>
      <c r="J300" s="617" t="s">
        <v>1510</v>
      </c>
      <c r="K300" s="617"/>
      <c r="L300" s="619">
        <v>37.700079833325539</v>
      </c>
      <c r="M300" s="619">
        <v>20</v>
      </c>
      <c r="N300" s="620">
        <v>754.00159666651075</v>
      </c>
    </row>
    <row r="301" spans="1:14" ht="14.4" customHeight="1" x14ac:dyDescent="0.3">
      <c r="A301" s="615" t="s">
        <v>473</v>
      </c>
      <c r="B301" s="616" t="s">
        <v>2258</v>
      </c>
      <c r="C301" s="617" t="s">
        <v>478</v>
      </c>
      <c r="D301" s="618" t="s">
        <v>2259</v>
      </c>
      <c r="E301" s="617" t="s">
        <v>483</v>
      </c>
      <c r="F301" s="618" t="s">
        <v>2260</v>
      </c>
      <c r="G301" s="617" t="s">
        <v>523</v>
      </c>
      <c r="H301" s="617" t="s">
        <v>1511</v>
      </c>
      <c r="I301" s="617" t="s">
        <v>1511</v>
      </c>
      <c r="J301" s="617" t="s">
        <v>1512</v>
      </c>
      <c r="K301" s="617" t="s">
        <v>1513</v>
      </c>
      <c r="L301" s="619">
        <v>534.14864136171593</v>
      </c>
      <c r="M301" s="619">
        <v>1</v>
      </c>
      <c r="N301" s="620">
        <v>534.14864136171593</v>
      </c>
    </row>
    <row r="302" spans="1:14" ht="14.4" customHeight="1" x14ac:dyDescent="0.3">
      <c r="A302" s="615" t="s">
        <v>473</v>
      </c>
      <c r="B302" s="616" t="s">
        <v>2258</v>
      </c>
      <c r="C302" s="617" t="s">
        <v>478</v>
      </c>
      <c r="D302" s="618" t="s">
        <v>2259</v>
      </c>
      <c r="E302" s="617" t="s">
        <v>483</v>
      </c>
      <c r="F302" s="618" t="s">
        <v>2260</v>
      </c>
      <c r="G302" s="617" t="s">
        <v>523</v>
      </c>
      <c r="H302" s="617" t="s">
        <v>1514</v>
      </c>
      <c r="I302" s="617" t="s">
        <v>1515</v>
      </c>
      <c r="J302" s="617" t="s">
        <v>1516</v>
      </c>
      <c r="K302" s="617" t="s">
        <v>1517</v>
      </c>
      <c r="L302" s="619">
        <v>55.29</v>
      </c>
      <c r="M302" s="619">
        <v>1</v>
      </c>
      <c r="N302" s="620">
        <v>55.29</v>
      </c>
    </row>
    <row r="303" spans="1:14" ht="14.4" customHeight="1" x14ac:dyDescent="0.3">
      <c r="A303" s="615" t="s">
        <v>473</v>
      </c>
      <c r="B303" s="616" t="s">
        <v>2258</v>
      </c>
      <c r="C303" s="617" t="s">
        <v>478</v>
      </c>
      <c r="D303" s="618" t="s">
        <v>2259</v>
      </c>
      <c r="E303" s="617" t="s">
        <v>483</v>
      </c>
      <c r="F303" s="618" t="s">
        <v>2260</v>
      </c>
      <c r="G303" s="617" t="s">
        <v>523</v>
      </c>
      <c r="H303" s="617" t="s">
        <v>1518</v>
      </c>
      <c r="I303" s="617" t="s">
        <v>835</v>
      </c>
      <c r="J303" s="617" t="s">
        <v>1519</v>
      </c>
      <c r="K303" s="617" t="s">
        <v>1520</v>
      </c>
      <c r="L303" s="619">
        <v>90.362838407501812</v>
      </c>
      <c r="M303" s="619">
        <v>1</v>
      </c>
      <c r="N303" s="620">
        <v>90.362838407501812</v>
      </c>
    </row>
    <row r="304" spans="1:14" ht="14.4" customHeight="1" x14ac:dyDescent="0.3">
      <c r="A304" s="615" t="s">
        <v>473</v>
      </c>
      <c r="B304" s="616" t="s">
        <v>2258</v>
      </c>
      <c r="C304" s="617" t="s">
        <v>478</v>
      </c>
      <c r="D304" s="618" t="s">
        <v>2259</v>
      </c>
      <c r="E304" s="617" t="s">
        <v>483</v>
      </c>
      <c r="F304" s="618" t="s">
        <v>2260</v>
      </c>
      <c r="G304" s="617" t="s">
        <v>523</v>
      </c>
      <c r="H304" s="617" t="s">
        <v>1521</v>
      </c>
      <c r="I304" s="617" t="s">
        <v>1521</v>
      </c>
      <c r="J304" s="617" t="s">
        <v>854</v>
      </c>
      <c r="K304" s="617" t="s">
        <v>1522</v>
      </c>
      <c r="L304" s="619">
        <v>130.91999999999996</v>
      </c>
      <c r="M304" s="619">
        <v>4</v>
      </c>
      <c r="N304" s="620">
        <v>523.67999999999984</v>
      </c>
    </row>
    <row r="305" spans="1:14" ht="14.4" customHeight="1" x14ac:dyDescent="0.3">
      <c r="A305" s="615" t="s">
        <v>473</v>
      </c>
      <c r="B305" s="616" t="s">
        <v>2258</v>
      </c>
      <c r="C305" s="617" t="s">
        <v>478</v>
      </c>
      <c r="D305" s="618" t="s">
        <v>2259</v>
      </c>
      <c r="E305" s="617" t="s">
        <v>483</v>
      </c>
      <c r="F305" s="618" t="s">
        <v>2260</v>
      </c>
      <c r="G305" s="617" t="s">
        <v>523</v>
      </c>
      <c r="H305" s="617" t="s">
        <v>1523</v>
      </c>
      <c r="I305" s="617" t="s">
        <v>1523</v>
      </c>
      <c r="J305" s="617" t="s">
        <v>1524</v>
      </c>
      <c r="K305" s="617" t="s">
        <v>1525</v>
      </c>
      <c r="L305" s="619">
        <v>44</v>
      </c>
      <c r="M305" s="619">
        <v>15</v>
      </c>
      <c r="N305" s="620">
        <v>660</v>
      </c>
    </row>
    <row r="306" spans="1:14" ht="14.4" customHeight="1" x14ac:dyDescent="0.3">
      <c r="A306" s="615" t="s">
        <v>473</v>
      </c>
      <c r="B306" s="616" t="s">
        <v>2258</v>
      </c>
      <c r="C306" s="617" t="s">
        <v>478</v>
      </c>
      <c r="D306" s="618" t="s">
        <v>2259</v>
      </c>
      <c r="E306" s="617" t="s">
        <v>483</v>
      </c>
      <c r="F306" s="618" t="s">
        <v>2260</v>
      </c>
      <c r="G306" s="617" t="s">
        <v>523</v>
      </c>
      <c r="H306" s="617" t="s">
        <v>1526</v>
      </c>
      <c r="I306" s="617" t="s">
        <v>1526</v>
      </c>
      <c r="J306" s="617" t="s">
        <v>1527</v>
      </c>
      <c r="K306" s="617" t="s">
        <v>1528</v>
      </c>
      <c r="L306" s="619">
        <v>77.72</v>
      </c>
      <c r="M306" s="619">
        <v>1</v>
      </c>
      <c r="N306" s="620">
        <v>77.72</v>
      </c>
    </row>
    <row r="307" spans="1:14" ht="14.4" customHeight="1" x14ac:dyDescent="0.3">
      <c r="A307" s="615" t="s">
        <v>473</v>
      </c>
      <c r="B307" s="616" t="s">
        <v>2258</v>
      </c>
      <c r="C307" s="617" t="s">
        <v>478</v>
      </c>
      <c r="D307" s="618" t="s">
        <v>2259</v>
      </c>
      <c r="E307" s="617" t="s">
        <v>483</v>
      </c>
      <c r="F307" s="618" t="s">
        <v>2260</v>
      </c>
      <c r="G307" s="617" t="s">
        <v>523</v>
      </c>
      <c r="H307" s="617" t="s">
        <v>1529</v>
      </c>
      <c r="I307" s="617" t="s">
        <v>1529</v>
      </c>
      <c r="J307" s="617" t="s">
        <v>1530</v>
      </c>
      <c r="K307" s="617" t="s">
        <v>1531</v>
      </c>
      <c r="L307" s="619">
        <v>431.48007486059345</v>
      </c>
      <c r="M307" s="619">
        <v>12</v>
      </c>
      <c r="N307" s="620">
        <v>5177.7608983271211</v>
      </c>
    </row>
    <row r="308" spans="1:14" ht="14.4" customHeight="1" x14ac:dyDescent="0.3">
      <c r="A308" s="615" t="s">
        <v>473</v>
      </c>
      <c r="B308" s="616" t="s">
        <v>2258</v>
      </c>
      <c r="C308" s="617" t="s">
        <v>478</v>
      </c>
      <c r="D308" s="618" t="s">
        <v>2259</v>
      </c>
      <c r="E308" s="617" t="s">
        <v>483</v>
      </c>
      <c r="F308" s="618" t="s">
        <v>2260</v>
      </c>
      <c r="G308" s="617" t="s">
        <v>523</v>
      </c>
      <c r="H308" s="617" t="s">
        <v>1532</v>
      </c>
      <c r="I308" s="617" t="s">
        <v>1532</v>
      </c>
      <c r="J308" s="617" t="s">
        <v>1533</v>
      </c>
      <c r="K308" s="617" t="s">
        <v>1534</v>
      </c>
      <c r="L308" s="619">
        <v>431.87666666666672</v>
      </c>
      <c r="M308" s="619">
        <v>9</v>
      </c>
      <c r="N308" s="620">
        <v>3886.8900000000003</v>
      </c>
    </row>
    <row r="309" spans="1:14" ht="14.4" customHeight="1" x14ac:dyDescent="0.3">
      <c r="A309" s="615" t="s">
        <v>473</v>
      </c>
      <c r="B309" s="616" t="s">
        <v>2258</v>
      </c>
      <c r="C309" s="617" t="s">
        <v>478</v>
      </c>
      <c r="D309" s="618" t="s">
        <v>2259</v>
      </c>
      <c r="E309" s="617" t="s">
        <v>483</v>
      </c>
      <c r="F309" s="618" t="s">
        <v>2260</v>
      </c>
      <c r="G309" s="617" t="s">
        <v>523</v>
      </c>
      <c r="H309" s="617" t="s">
        <v>1535</v>
      </c>
      <c r="I309" s="617" t="s">
        <v>1535</v>
      </c>
      <c r="J309" s="617" t="s">
        <v>1536</v>
      </c>
      <c r="K309" s="617" t="s">
        <v>1537</v>
      </c>
      <c r="L309" s="619">
        <v>178.36504082348225</v>
      </c>
      <c r="M309" s="619">
        <v>9</v>
      </c>
      <c r="N309" s="620">
        <v>1605.2853674113403</v>
      </c>
    </row>
    <row r="310" spans="1:14" ht="14.4" customHeight="1" x14ac:dyDescent="0.3">
      <c r="A310" s="615" t="s">
        <v>473</v>
      </c>
      <c r="B310" s="616" t="s">
        <v>2258</v>
      </c>
      <c r="C310" s="617" t="s">
        <v>478</v>
      </c>
      <c r="D310" s="618" t="s">
        <v>2259</v>
      </c>
      <c r="E310" s="617" t="s">
        <v>483</v>
      </c>
      <c r="F310" s="618" t="s">
        <v>2260</v>
      </c>
      <c r="G310" s="617" t="s">
        <v>523</v>
      </c>
      <c r="H310" s="617" t="s">
        <v>1538</v>
      </c>
      <c r="I310" s="617" t="s">
        <v>1539</v>
      </c>
      <c r="J310" s="617" t="s">
        <v>1540</v>
      </c>
      <c r="K310" s="617"/>
      <c r="L310" s="619">
        <v>163.57000366618897</v>
      </c>
      <c r="M310" s="619">
        <v>8</v>
      </c>
      <c r="N310" s="620">
        <v>1308.5600293295117</v>
      </c>
    </row>
    <row r="311" spans="1:14" ht="14.4" customHeight="1" x14ac:dyDescent="0.3">
      <c r="A311" s="615" t="s">
        <v>473</v>
      </c>
      <c r="B311" s="616" t="s">
        <v>2258</v>
      </c>
      <c r="C311" s="617" t="s">
        <v>478</v>
      </c>
      <c r="D311" s="618" t="s">
        <v>2259</v>
      </c>
      <c r="E311" s="617" t="s">
        <v>483</v>
      </c>
      <c r="F311" s="618" t="s">
        <v>2260</v>
      </c>
      <c r="G311" s="617" t="s">
        <v>523</v>
      </c>
      <c r="H311" s="617" t="s">
        <v>1541</v>
      </c>
      <c r="I311" s="617" t="s">
        <v>1541</v>
      </c>
      <c r="J311" s="617" t="s">
        <v>1542</v>
      </c>
      <c r="K311" s="617" t="s">
        <v>1543</v>
      </c>
      <c r="L311" s="619">
        <v>169.57</v>
      </c>
      <c r="M311" s="619">
        <v>1</v>
      </c>
      <c r="N311" s="620">
        <v>169.57</v>
      </c>
    </row>
    <row r="312" spans="1:14" ht="14.4" customHeight="1" x14ac:dyDescent="0.3">
      <c r="A312" s="615" t="s">
        <v>473</v>
      </c>
      <c r="B312" s="616" t="s">
        <v>2258</v>
      </c>
      <c r="C312" s="617" t="s">
        <v>478</v>
      </c>
      <c r="D312" s="618" t="s">
        <v>2259</v>
      </c>
      <c r="E312" s="617" t="s">
        <v>483</v>
      </c>
      <c r="F312" s="618" t="s">
        <v>2260</v>
      </c>
      <c r="G312" s="617" t="s">
        <v>523</v>
      </c>
      <c r="H312" s="617" t="s">
        <v>1544</v>
      </c>
      <c r="I312" s="617" t="s">
        <v>1544</v>
      </c>
      <c r="J312" s="617" t="s">
        <v>1545</v>
      </c>
      <c r="K312" s="617" t="s">
        <v>1546</v>
      </c>
      <c r="L312" s="619">
        <v>264.99</v>
      </c>
      <c r="M312" s="619">
        <v>1</v>
      </c>
      <c r="N312" s="620">
        <v>264.99</v>
      </c>
    </row>
    <row r="313" spans="1:14" ht="14.4" customHeight="1" x14ac:dyDescent="0.3">
      <c r="A313" s="615" t="s">
        <v>473</v>
      </c>
      <c r="B313" s="616" t="s">
        <v>2258</v>
      </c>
      <c r="C313" s="617" t="s">
        <v>478</v>
      </c>
      <c r="D313" s="618" t="s">
        <v>2259</v>
      </c>
      <c r="E313" s="617" t="s">
        <v>483</v>
      </c>
      <c r="F313" s="618" t="s">
        <v>2260</v>
      </c>
      <c r="G313" s="617" t="s">
        <v>523</v>
      </c>
      <c r="H313" s="617" t="s">
        <v>1547</v>
      </c>
      <c r="I313" s="617" t="s">
        <v>835</v>
      </c>
      <c r="J313" s="617" t="s">
        <v>1548</v>
      </c>
      <c r="K313" s="617"/>
      <c r="L313" s="619">
        <v>71.83000014271461</v>
      </c>
      <c r="M313" s="619">
        <v>21</v>
      </c>
      <c r="N313" s="620">
        <v>1508.4300029970068</v>
      </c>
    </row>
    <row r="314" spans="1:14" ht="14.4" customHeight="1" x14ac:dyDescent="0.3">
      <c r="A314" s="615" t="s">
        <v>473</v>
      </c>
      <c r="B314" s="616" t="s">
        <v>2258</v>
      </c>
      <c r="C314" s="617" t="s">
        <v>478</v>
      </c>
      <c r="D314" s="618" t="s">
        <v>2259</v>
      </c>
      <c r="E314" s="617" t="s">
        <v>483</v>
      </c>
      <c r="F314" s="618" t="s">
        <v>2260</v>
      </c>
      <c r="G314" s="617" t="s">
        <v>523</v>
      </c>
      <c r="H314" s="617" t="s">
        <v>1549</v>
      </c>
      <c r="I314" s="617" t="s">
        <v>1549</v>
      </c>
      <c r="J314" s="617" t="s">
        <v>1550</v>
      </c>
      <c r="K314" s="617" t="s">
        <v>1551</v>
      </c>
      <c r="L314" s="619">
        <v>1063.2399999999998</v>
      </c>
      <c r="M314" s="619">
        <v>2</v>
      </c>
      <c r="N314" s="620">
        <v>2126.4799999999996</v>
      </c>
    </row>
    <row r="315" spans="1:14" ht="14.4" customHeight="1" x14ac:dyDescent="0.3">
      <c r="A315" s="615" t="s">
        <v>473</v>
      </c>
      <c r="B315" s="616" t="s">
        <v>2258</v>
      </c>
      <c r="C315" s="617" t="s">
        <v>478</v>
      </c>
      <c r="D315" s="618" t="s">
        <v>2259</v>
      </c>
      <c r="E315" s="617" t="s">
        <v>483</v>
      </c>
      <c r="F315" s="618" t="s">
        <v>2260</v>
      </c>
      <c r="G315" s="617" t="s">
        <v>523</v>
      </c>
      <c r="H315" s="617" t="s">
        <v>1552</v>
      </c>
      <c r="I315" s="617" t="s">
        <v>835</v>
      </c>
      <c r="J315" s="617" t="s">
        <v>1553</v>
      </c>
      <c r="K315" s="617"/>
      <c r="L315" s="619">
        <v>31.991995583697193</v>
      </c>
      <c r="M315" s="619">
        <v>25</v>
      </c>
      <c r="N315" s="620">
        <v>799.79988959242985</v>
      </c>
    </row>
    <row r="316" spans="1:14" ht="14.4" customHeight="1" x14ac:dyDescent="0.3">
      <c r="A316" s="615" t="s">
        <v>473</v>
      </c>
      <c r="B316" s="616" t="s">
        <v>2258</v>
      </c>
      <c r="C316" s="617" t="s">
        <v>478</v>
      </c>
      <c r="D316" s="618" t="s">
        <v>2259</v>
      </c>
      <c r="E316" s="617" t="s">
        <v>483</v>
      </c>
      <c r="F316" s="618" t="s">
        <v>2260</v>
      </c>
      <c r="G316" s="617" t="s">
        <v>523</v>
      </c>
      <c r="H316" s="617" t="s">
        <v>1554</v>
      </c>
      <c r="I316" s="617" t="s">
        <v>835</v>
      </c>
      <c r="J316" s="617" t="s">
        <v>1555</v>
      </c>
      <c r="K316" s="617"/>
      <c r="L316" s="619">
        <v>229.91006793934889</v>
      </c>
      <c r="M316" s="619">
        <v>4</v>
      </c>
      <c r="N316" s="620">
        <v>919.64027175739557</v>
      </c>
    </row>
    <row r="317" spans="1:14" ht="14.4" customHeight="1" x14ac:dyDescent="0.3">
      <c r="A317" s="615" t="s">
        <v>473</v>
      </c>
      <c r="B317" s="616" t="s">
        <v>2258</v>
      </c>
      <c r="C317" s="617" t="s">
        <v>478</v>
      </c>
      <c r="D317" s="618" t="s">
        <v>2259</v>
      </c>
      <c r="E317" s="617" t="s">
        <v>483</v>
      </c>
      <c r="F317" s="618" t="s">
        <v>2260</v>
      </c>
      <c r="G317" s="617" t="s">
        <v>523</v>
      </c>
      <c r="H317" s="617" t="s">
        <v>1556</v>
      </c>
      <c r="I317" s="617" t="s">
        <v>835</v>
      </c>
      <c r="J317" s="617" t="s">
        <v>1557</v>
      </c>
      <c r="K317" s="617"/>
      <c r="L317" s="619">
        <v>58.676666666666669</v>
      </c>
      <c r="M317" s="619">
        <v>3</v>
      </c>
      <c r="N317" s="620">
        <v>176.03</v>
      </c>
    </row>
    <row r="318" spans="1:14" ht="14.4" customHeight="1" x14ac:dyDescent="0.3">
      <c r="A318" s="615" t="s">
        <v>473</v>
      </c>
      <c r="B318" s="616" t="s">
        <v>2258</v>
      </c>
      <c r="C318" s="617" t="s">
        <v>478</v>
      </c>
      <c r="D318" s="618" t="s">
        <v>2259</v>
      </c>
      <c r="E318" s="617" t="s">
        <v>483</v>
      </c>
      <c r="F318" s="618" t="s">
        <v>2260</v>
      </c>
      <c r="G318" s="617" t="s">
        <v>523</v>
      </c>
      <c r="H318" s="617" t="s">
        <v>1558</v>
      </c>
      <c r="I318" s="617" t="s">
        <v>1558</v>
      </c>
      <c r="J318" s="617" t="s">
        <v>721</v>
      </c>
      <c r="K318" s="617" t="s">
        <v>1559</v>
      </c>
      <c r="L318" s="619">
        <v>248.25</v>
      </c>
      <c r="M318" s="619">
        <v>2</v>
      </c>
      <c r="N318" s="620">
        <v>496.5</v>
      </c>
    </row>
    <row r="319" spans="1:14" ht="14.4" customHeight="1" x14ac:dyDescent="0.3">
      <c r="A319" s="615" t="s">
        <v>473</v>
      </c>
      <c r="B319" s="616" t="s">
        <v>2258</v>
      </c>
      <c r="C319" s="617" t="s">
        <v>478</v>
      </c>
      <c r="D319" s="618" t="s">
        <v>2259</v>
      </c>
      <c r="E319" s="617" t="s">
        <v>483</v>
      </c>
      <c r="F319" s="618" t="s">
        <v>2260</v>
      </c>
      <c r="G319" s="617" t="s">
        <v>523</v>
      </c>
      <c r="H319" s="617" t="s">
        <v>1560</v>
      </c>
      <c r="I319" s="617" t="s">
        <v>835</v>
      </c>
      <c r="J319" s="617" t="s">
        <v>1561</v>
      </c>
      <c r="K319" s="617" t="s">
        <v>1562</v>
      </c>
      <c r="L319" s="619">
        <v>331.2</v>
      </c>
      <c r="M319" s="619">
        <v>70</v>
      </c>
      <c r="N319" s="620">
        <v>23184</v>
      </c>
    </row>
    <row r="320" spans="1:14" ht="14.4" customHeight="1" x14ac:dyDescent="0.3">
      <c r="A320" s="615" t="s">
        <v>473</v>
      </c>
      <c r="B320" s="616" t="s">
        <v>2258</v>
      </c>
      <c r="C320" s="617" t="s">
        <v>478</v>
      </c>
      <c r="D320" s="618" t="s">
        <v>2259</v>
      </c>
      <c r="E320" s="617" t="s">
        <v>483</v>
      </c>
      <c r="F320" s="618" t="s">
        <v>2260</v>
      </c>
      <c r="G320" s="617" t="s">
        <v>523</v>
      </c>
      <c r="H320" s="617" t="s">
        <v>1563</v>
      </c>
      <c r="I320" s="617" t="s">
        <v>1563</v>
      </c>
      <c r="J320" s="617" t="s">
        <v>1564</v>
      </c>
      <c r="K320" s="617" t="s">
        <v>1565</v>
      </c>
      <c r="L320" s="619">
        <v>56.489999999999945</v>
      </c>
      <c r="M320" s="619">
        <v>1</v>
      </c>
      <c r="N320" s="620">
        <v>56.489999999999945</v>
      </c>
    </row>
    <row r="321" spans="1:14" ht="14.4" customHeight="1" x14ac:dyDescent="0.3">
      <c r="A321" s="615" t="s">
        <v>473</v>
      </c>
      <c r="B321" s="616" t="s">
        <v>2258</v>
      </c>
      <c r="C321" s="617" t="s">
        <v>478</v>
      </c>
      <c r="D321" s="618" t="s">
        <v>2259</v>
      </c>
      <c r="E321" s="617" t="s">
        <v>483</v>
      </c>
      <c r="F321" s="618" t="s">
        <v>2260</v>
      </c>
      <c r="G321" s="617" t="s">
        <v>523</v>
      </c>
      <c r="H321" s="617" t="s">
        <v>1566</v>
      </c>
      <c r="I321" s="617" t="s">
        <v>1566</v>
      </c>
      <c r="J321" s="617" t="s">
        <v>1567</v>
      </c>
      <c r="K321" s="617" t="s">
        <v>664</v>
      </c>
      <c r="L321" s="619">
        <v>62.209848788047928</v>
      </c>
      <c r="M321" s="619">
        <v>19</v>
      </c>
      <c r="N321" s="620">
        <v>1181.9871269729106</v>
      </c>
    </row>
    <row r="322" spans="1:14" ht="14.4" customHeight="1" x14ac:dyDescent="0.3">
      <c r="A322" s="615" t="s">
        <v>473</v>
      </c>
      <c r="B322" s="616" t="s">
        <v>2258</v>
      </c>
      <c r="C322" s="617" t="s">
        <v>478</v>
      </c>
      <c r="D322" s="618" t="s">
        <v>2259</v>
      </c>
      <c r="E322" s="617" t="s">
        <v>483</v>
      </c>
      <c r="F322" s="618" t="s">
        <v>2260</v>
      </c>
      <c r="G322" s="617" t="s">
        <v>523</v>
      </c>
      <c r="H322" s="617" t="s">
        <v>1568</v>
      </c>
      <c r="I322" s="617" t="s">
        <v>1568</v>
      </c>
      <c r="J322" s="617" t="s">
        <v>1569</v>
      </c>
      <c r="K322" s="617" t="s">
        <v>1570</v>
      </c>
      <c r="L322" s="619">
        <v>72.545714285714283</v>
      </c>
      <c r="M322" s="619">
        <v>7</v>
      </c>
      <c r="N322" s="620">
        <v>507.81999999999994</v>
      </c>
    </row>
    <row r="323" spans="1:14" ht="14.4" customHeight="1" x14ac:dyDescent="0.3">
      <c r="A323" s="615" t="s">
        <v>473</v>
      </c>
      <c r="B323" s="616" t="s">
        <v>2258</v>
      </c>
      <c r="C323" s="617" t="s">
        <v>478</v>
      </c>
      <c r="D323" s="618" t="s">
        <v>2259</v>
      </c>
      <c r="E323" s="617" t="s">
        <v>483</v>
      </c>
      <c r="F323" s="618" t="s">
        <v>2260</v>
      </c>
      <c r="G323" s="617" t="s">
        <v>523</v>
      </c>
      <c r="H323" s="617" t="s">
        <v>1571</v>
      </c>
      <c r="I323" s="617" t="s">
        <v>1571</v>
      </c>
      <c r="J323" s="617" t="s">
        <v>1572</v>
      </c>
      <c r="K323" s="617" t="s">
        <v>1573</v>
      </c>
      <c r="L323" s="619">
        <v>108.39999878803403</v>
      </c>
      <c r="M323" s="619">
        <v>4</v>
      </c>
      <c r="N323" s="620">
        <v>433.5999951521361</v>
      </c>
    </row>
    <row r="324" spans="1:14" ht="14.4" customHeight="1" x14ac:dyDescent="0.3">
      <c r="A324" s="615" t="s">
        <v>473</v>
      </c>
      <c r="B324" s="616" t="s">
        <v>2258</v>
      </c>
      <c r="C324" s="617" t="s">
        <v>478</v>
      </c>
      <c r="D324" s="618" t="s">
        <v>2259</v>
      </c>
      <c r="E324" s="617" t="s">
        <v>483</v>
      </c>
      <c r="F324" s="618" t="s">
        <v>2260</v>
      </c>
      <c r="G324" s="617" t="s">
        <v>523</v>
      </c>
      <c r="H324" s="617" t="s">
        <v>1574</v>
      </c>
      <c r="I324" s="617" t="s">
        <v>1574</v>
      </c>
      <c r="J324" s="617" t="s">
        <v>1575</v>
      </c>
      <c r="K324" s="617" t="s">
        <v>1576</v>
      </c>
      <c r="L324" s="619">
        <v>264.98919413349546</v>
      </c>
      <c r="M324" s="619">
        <v>197</v>
      </c>
      <c r="N324" s="620">
        <v>52202.871244298607</v>
      </c>
    </row>
    <row r="325" spans="1:14" ht="14.4" customHeight="1" x14ac:dyDescent="0.3">
      <c r="A325" s="615" t="s">
        <v>473</v>
      </c>
      <c r="B325" s="616" t="s">
        <v>2258</v>
      </c>
      <c r="C325" s="617" t="s">
        <v>478</v>
      </c>
      <c r="D325" s="618" t="s">
        <v>2259</v>
      </c>
      <c r="E325" s="617" t="s">
        <v>483</v>
      </c>
      <c r="F325" s="618" t="s">
        <v>2260</v>
      </c>
      <c r="G325" s="617" t="s">
        <v>523</v>
      </c>
      <c r="H325" s="617" t="s">
        <v>1577</v>
      </c>
      <c r="I325" s="617" t="s">
        <v>1577</v>
      </c>
      <c r="J325" s="617" t="s">
        <v>1578</v>
      </c>
      <c r="K325" s="617" t="s">
        <v>1579</v>
      </c>
      <c r="L325" s="619">
        <v>1264.2199999999998</v>
      </c>
      <c r="M325" s="619">
        <v>1</v>
      </c>
      <c r="N325" s="620">
        <v>1264.2199999999998</v>
      </c>
    </row>
    <row r="326" spans="1:14" ht="14.4" customHeight="1" x14ac:dyDescent="0.3">
      <c r="A326" s="615" t="s">
        <v>473</v>
      </c>
      <c r="B326" s="616" t="s">
        <v>2258</v>
      </c>
      <c r="C326" s="617" t="s">
        <v>478</v>
      </c>
      <c r="D326" s="618" t="s">
        <v>2259</v>
      </c>
      <c r="E326" s="617" t="s">
        <v>483</v>
      </c>
      <c r="F326" s="618" t="s">
        <v>2260</v>
      </c>
      <c r="G326" s="617" t="s">
        <v>523</v>
      </c>
      <c r="H326" s="617" t="s">
        <v>1580</v>
      </c>
      <c r="I326" s="617" t="s">
        <v>1580</v>
      </c>
      <c r="J326" s="617" t="s">
        <v>1581</v>
      </c>
      <c r="K326" s="617" t="s">
        <v>1582</v>
      </c>
      <c r="L326" s="619">
        <v>220.29975149845936</v>
      </c>
      <c r="M326" s="619">
        <v>54</v>
      </c>
      <c r="N326" s="620">
        <v>11896.186580916805</v>
      </c>
    </row>
    <row r="327" spans="1:14" ht="14.4" customHeight="1" x14ac:dyDescent="0.3">
      <c r="A327" s="615" t="s">
        <v>473</v>
      </c>
      <c r="B327" s="616" t="s">
        <v>2258</v>
      </c>
      <c r="C327" s="617" t="s">
        <v>478</v>
      </c>
      <c r="D327" s="618" t="s">
        <v>2259</v>
      </c>
      <c r="E327" s="617" t="s">
        <v>483</v>
      </c>
      <c r="F327" s="618" t="s">
        <v>2260</v>
      </c>
      <c r="G327" s="617" t="s">
        <v>523</v>
      </c>
      <c r="H327" s="617" t="s">
        <v>1583</v>
      </c>
      <c r="I327" s="617" t="s">
        <v>1583</v>
      </c>
      <c r="J327" s="617" t="s">
        <v>1584</v>
      </c>
      <c r="K327" s="617" t="s">
        <v>1585</v>
      </c>
      <c r="L327" s="619">
        <v>372.79999999999995</v>
      </c>
      <c r="M327" s="619">
        <v>12</v>
      </c>
      <c r="N327" s="620">
        <v>4473.5999999999995</v>
      </c>
    </row>
    <row r="328" spans="1:14" ht="14.4" customHeight="1" x14ac:dyDescent="0.3">
      <c r="A328" s="615" t="s">
        <v>473</v>
      </c>
      <c r="B328" s="616" t="s">
        <v>2258</v>
      </c>
      <c r="C328" s="617" t="s">
        <v>478</v>
      </c>
      <c r="D328" s="618" t="s">
        <v>2259</v>
      </c>
      <c r="E328" s="617" t="s">
        <v>483</v>
      </c>
      <c r="F328" s="618" t="s">
        <v>2260</v>
      </c>
      <c r="G328" s="617" t="s">
        <v>523</v>
      </c>
      <c r="H328" s="617" t="s">
        <v>1586</v>
      </c>
      <c r="I328" s="617" t="s">
        <v>1586</v>
      </c>
      <c r="J328" s="617" t="s">
        <v>1020</v>
      </c>
      <c r="K328" s="617" t="s">
        <v>1021</v>
      </c>
      <c r="L328" s="619">
        <v>47.609936400024992</v>
      </c>
      <c r="M328" s="619">
        <v>33</v>
      </c>
      <c r="N328" s="620">
        <v>1571.1279012008247</v>
      </c>
    </row>
    <row r="329" spans="1:14" ht="14.4" customHeight="1" x14ac:dyDescent="0.3">
      <c r="A329" s="615" t="s">
        <v>473</v>
      </c>
      <c r="B329" s="616" t="s">
        <v>2258</v>
      </c>
      <c r="C329" s="617" t="s">
        <v>478</v>
      </c>
      <c r="D329" s="618" t="s">
        <v>2259</v>
      </c>
      <c r="E329" s="617" t="s">
        <v>483</v>
      </c>
      <c r="F329" s="618" t="s">
        <v>2260</v>
      </c>
      <c r="G329" s="617" t="s">
        <v>523</v>
      </c>
      <c r="H329" s="617" t="s">
        <v>1587</v>
      </c>
      <c r="I329" s="617" t="s">
        <v>1587</v>
      </c>
      <c r="J329" s="617" t="s">
        <v>1588</v>
      </c>
      <c r="K329" s="617" t="s">
        <v>1589</v>
      </c>
      <c r="L329" s="619">
        <v>383.42999999999995</v>
      </c>
      <c r="M329" s="619">
        <v>1</v>
      </c>
      <c r="N329" s="620">
        <v>383.42999999999995</v>
      </c>
    </row>
    <row r="330" spans="1:14" ht="14.4" customHeight="1" x14ac:dyDescent="0.3">
      <c r="A330" s="615" t="s">
        <v>473</v>
      </c>
      <c r="B330" s="616" t="s">
        <v>2258</v>
      </c>
      <c r="C330" s="617" t="s">
        <v>478</v>
      </c>
      <c r="D330" s="618" t="s">
        <v>2259</v>
      </c>
      <c r="E330" s="617" t="s">
        <v>483</v>
      </c>
      <c r="F330" s="618" t="s">
        <v>2260</v>
      </c>
      <c r="G330" s="617" t="s">
        <v>523</v>
      </c>
      <c r="H330" s="617" t="s">
        <v>1590</v>
      </c>
      <c r="I330" s="617" t="s">
        <v>835</v>
      </c>
      <c r="J330" s="617" t="s">
        <v>1591</v>
      </c>
      <c r="K330" s="617"/>
      <c r="L330" s="619">
        <v>255.58799809506513</v>
      </c>
      <c r="M330" s="619">
        <v>1</v>
      </c>
      <c r="N330" s="620">
        <v>255.58799809506513</v>
      </c>
    </row>
    <row r="331" spans="1:14" ht="14.4" customHeight="1" x14ac:dyDescent="0.3">
      <c r="A331" s="615" t="s">
        <v>473</v>
      </c>
      <c r="B331" s="616" t="s">
        <v>2258</v>
      </c>
      <c r="C331" s="617" t="s">
        <v>478</v>
      </c>
      <c r="D331" s="618" t="s">
        <v>2259</v>
      </c>
      <c r="E331" s="617" t="s">
        <v>483</v>
      </c>
      <c r="F331" s="618" t="s">
        <v>2260</v>
      </c>
      <c r="G331" s="617" t="s">
        <v>523</v>
      </c>
      <c r="H331" s="617" t="s">
        <v>1592</v>
      </c>
      <c r="I331" s="617" t="s">
        <v>1592</v>
      </c>
      <c r="J331" s="617" t="s">
        <v>667</v>
      </c>
      <c r="K331" s="617" t="s">
        <v>1593</v>
      </c>
      <c r="L331" s="619">
        <v>72.914999999999992</v>
      </c>
      <c r="M331" s="619">
        <v>4</v>
      </c>
      <c r="N331" s="620">
        <v>291.65999999999997</v>
      </c>
    </row>
    <row r="332" spans="1:14" ht="14.4" customHeight="1" x14ac:dyDescent="0.3">
      <c r="A332" s="615" t="s">
        <v>473</v>
      </c>
      <c r="B332" s="616" t="s">
        <v>2258</v>
      </c>
      <c r="C332" s="617" t="s">
        <v>478</v>
      </c>
      <c r="D332" s="618" t="s">
        <v>2259</v>
      </c>
      <c r="E332" s="617" t="s">
        <v>483</v>
      </c>
      <c r="F332" s="618" t="s">
        <v>2260</v>
      </c>
      <c r="G332" s="617" t="s">
        <v>523</v>
      </c>
      <c r="H332" s="617" t="s">
        <v>1594</v>
      </c>
      <c r="I332" s="617" t="s">
        <v>835</v>
      </c>
      <c r="J332" s="617" t="s">
        <v>1595</v>
      </c>
      <c r="K332" s="617"/>
      <c r="L332" s="619">
        <v>66.313911940788017</v>
      </c>
      <c r="M332" s="619">
        <v>10</v>
      </c>
      <c r="N332" s="620">
        <v>663.13911940788023</v>
      </c>
    </row>
    <row r="333" spans="1:14" ht="14.4" customHeight="1" x14ac:dyDescent="0.3">
      <c r="A333" s="615" t="s">
        <v>473</v>
      </c>
      <c r="B333" s="616" t="s">
        <v>2258</v>
      </c>
      <c r="C333" s="617" t="s">
        <v>478</v>
      </c>
      <c r="D333" s="618" t="s">
        <v>2259</v>
      </c>
      <c r="E333" s="617" t="s">
        <v>483</v>
      </c>
      <c r="F333" s="618" t="s">
        <v>2260</v>
      </c>
      <c r="G333" s="617" t="s">
        <v>523</v>
      </c>
      <c r="H333" s="617" t="s">
        <v>1596</v>
      </c>
      <c r="I333" s="617" t="s">
        <v>1596</v>
      </c>
      <c r="J333" s="617" t="s">
        <v>1597</v>
      </c>
      <c r="K333" s="617" t="s">
        <v>1598</v>
      </c>
      <c r="L333" s="619">
        <v>48.58</v>
      </c>
      <c r="M333" s="619">
        <v>1</v>
      </c>
      <c r="N333" s="620">
        <v>48.58</v>
      </c>
    </row>
    <row r="334" spans="1:14" ht="14.4" customHeight="1" x14ac:dyDescent="0.3">
      <c r="A334" s="615" t="s">
        <v>473</v>
      </c>
      <c r="B334" s="616" t="s">
        <v>2258</v>
      </c>
      <c r="C334" s="617" t="s">
        <v>478</v>
      </c>
      <c r="D334" s="618" t="s">
        <v>2259</v>
      </c>
      <c r="E334" s="617" t="s">
        <v>483</v>
      </c>
      <c r="F334" s="618" t="s">
        <v>2260</v>
      </c>
      <c r="G334" s="617" t="s">
        <v>523</v>
      </c>
      <c r="H334" s="617" t="s">
        <v>1599</v>
      </c>
      <c r="I334" s="617" t="s">
        <v>1599</v>
      </c>
      <c r="J334" s="617" t="s">
        <v>525</v>
      </c>
      <c r="K334" s="617" t="s">
        <v>1600</v>
      </c>
      <c r="L334" s="619">
        <v>282.14999999999998</v>
      </c>
      <c r="M334" s="619">
        <v>4</v>
      </c>
      <c r="N334" s="620">
        <v>1128.5999999999999</v>
      </c>
    </row>
    <row r="335" spans="1:14" ht="14.4" customHeight="1" x14ac:dyDescent="0.3">
      <c r="A335" s="615" t="s">
        <v>473</v>
      </c>
      <c r="B335" s="616" t="s">
        <v>2258</v>
      </c>
      <c r="C335" s="617" t="s">
        <v>478</v>
      </c>
      <c r="D335" s="618" t="s">
        <v>2259</v>
      </c>
      <c r="E335" s="617" t="s">
        <v>483</v>
      </c>
      <c r="F335" s="618" t="s">
        <v>2260</v>
      </c>
      <c r="G335" s="617" t="s">
        <v>523</v>
      </c>
      <c r="H335" s="617" t="s">
        <v>1601</v>
      </c>
      <c r="I335" s="617" t="s">
        <v>1601</v>
      </c>
      <c r="J335" s="617" t="s">
        <v>1572</v>
      </c>
      <c r="K335" s="617" t="s">
        <v>1602</v>
      </c>
      <c r="L335" s="619">
        <v>182.55866497330638</v>
      </c>
      <c r="M335" s="619">
        <v>4</v>
      </c>
      <c r="N335" s="620">
        <v>730.23465989322551</v>
      </c>
    </row>
    <row r="336" spans="1:14" ht="14.4" customHeight="1" x14ac:dyDescent="0.3">
      <c r="A336" s="615" t="s">
        <v>473</v>
      </c>
      <c r="B336" s="616" t="s">
        <v>2258</v>
      </c>
      <c r="C336" s="617" t="s">
        <v>478</v>
      </c>
      <c r="D336" s="618" t="s">
        <v>2259</v>
      </c>
      <c r="E336" s="617" t="s">
        <v>483</v>
      </c>
      <c r="F336" s="618" t="s">
        <v>2260</v>
      </c>
      <c r="G336" s="617" t="s">
        <v>523</v>
      </c>
      <c r="H336" s="617" t="s">
        <v>1603</v>
      </c>
      <c r="I336" s="617" t="s">
        <v>835</v>
      </c>
      <c r="J336" s="617" t="s">
        <v>1604</v>
      </c>
      <c r="K336" s="617"/>
      <c r="L336" s="619">
        <v>250.28000000000003</v>
      </c>
      <c r="M336" s="619">
        <v>1</v>
      </c>
      <c r="N336" s="620">
        <v>250.28000000000003</v>
      </c>
    </row>
    <row r="337" spans="1:14" ht="14.4" customHeight="1" x14ac:dyDescent="0.3">
      <c r="A337" s="615" t="s">
        <v>473</v>
      </c>
      <c r="B337" s="616" t="s">
        <v>2258</v>
      </c>
      <c r="C337" s="617" t="s">
        <v>478</v>
      </c>
      <c r="D337" s="618" t="s">
        <v>2259</v>
      </c>
      <c r="E337" s="617" t="s">
        <v>483</v>
      </c>
      <c r="F337" s="618" t="s">
        <v>2260</v>
      </c>
      <c r="G337" s="617" t="s">
        <v>523</v>
      </c>
      <c r="H337" s="617" t="s">
        <v>1605</v>
      </c>
      <c r="I337" s="617" t="s">
        <v>566</v>
      </c>
      <c r="J337" s="617" t="s">
        <v>1606</v>
      </c>
      <c r="K337" s="617" t="s">
        <v>1607</v>
      </c>
      <c r="L337" s="619">
        <v>255.96583623731561</v>
      </c>
      <c r="M337" s="619">
        <v>1</v>
      </c>
      <c r="N337" s="620">
        <v>255.96583623731561</v>
      </c>
    </row>
    <row r="338" spans="1:14" ht="14.4" customHeight="1" x14ac:dyDescent="0.3">
      <c r="A338" s="615" t="s">
        <v>473</v>
      </c>
      <c r="B338" s="616" t="s">
        <v>2258</v>
      </c>
      <c r="C338" s="617" t="s">
        <v>478</v>
      </c>
      <c r="D338" s="618" t="s">
        <v>2259</v>
      </c>
      <c r="E338" s="617" t="s">
        <v>483</v>
      </c>
      <c r="F338" s="618" t="s">
        <v>2260</v>
      </c>
      <c r="G338" s="617" t="s">
        <v>523</v>
      </c>
      <c r="H338" s="617" t="s">
        <v>1608</v>
      </c>
      <c r="I338" s="617" t="s">
        <v>1608</v>
      </c>
      <c r="J338" s="617" t="s">
        <v>1609</v>
      </c>
      <c r="K338" s="617" t="s">
        <v>1610</v>
      </c>
      <c r="L338" s="619">
        <v>81.900000000000006</v>
      </c>
      <c r="M338" s="619">
        <v>1</v>
      </c>
      <c r="N338" s="620">
        <v>81.900000000000006</v>
      </c>
    </row>
    <row r="339" spans="1:14" ht="14.4" customHeight="1" x14ac:dyDescent="0.3">
      <c r="A339" s="615" t="s">
        <v>473</v>
      </c>
      <c r="B339" s="616" t="s">
        <v>2258</v>
      </c>
      <c r="C339" s="617" t="s">
        <v>478</v>
      </c>
      <c r="D339" s="618" t="s">
        <v>2259</v>
      </c>
      <c r="E339" s="617" t="s">
        <v>483</v>
      </c>
      <c r="F339" s="618" t="s">
        <v>2260</v>
      </c>
      <c r="G339" s="617" t="s">
        <v>523</v>
      </c>
      <c r="H339" s="617" t="s">
        <v>1611</v>
      </c>
      <c r="I339" s="617" t="s">
        <v>1611</v>
      </c>
      <c r="J339" s="617" t="s">
        <v>1476</v>
      </c>
      <c r="K339" s="617" t="s">
        <v>1612</v>
      </c>
      <c r="L339" s="619">
        <v>50.23</v>
      </c>
      <c r="M339" s="619">
        <v>1</v>
      </c>
      <c r="N339" s="620">
        <v>50.23</v>
      </c>
    </row>
    <row r="340" spans="1:14" ht="14.4" customHeight="1" x14ac:dyDescent="0.3">
      <c r="A340" s="615" t="s">
        <v>473</v>
      </c>
      <c r="B340" s="616" t="s">
        <v>2258</v>
      </c>
      <c r="C340" s="617" t="s">
        <v>478</v>
      </c>
      <c r="D340" s="618" t="s">
        <v>2259</v>
      </c>
      <c r="E340" s="617" t="s">
        <v>483</v>
      </c>
      <c r="F340" s="618" t="s">
        <v>2260</v>
      </c>
      <c r="G340" s="617" t="s">
        <v>523</v>
      </c>
      <c r="H340" s="617" t="s">
        <v>1613</v>
      </c>
      <c r="I340" s="617" t="s">
        <v>1613</v>
      </c>
      <c r="J340" s="617" t="s">
        <v>525</v>
      </c>
      <c r="K340" s="617" t="s">
        <v>1614</v>
      </c>
      <c r="L340" s="619">
        <v>193.78</v>
      </c>
      <c r="M340" s="619">
        <v>5</v>
      </c>
      <c r="N340" s="620">
        <v>968.9</v>
      </c>
    </row>
    <row r="341" spans="1:14" ht="14.4" customHeight="1" x14ac:dyDescent="0.3">
      <c r="A341" s="615" t="s">
        <v>473</v>
      </c>
      <c r="B341" s="616" t="s">
        <v>2258</v>
      </c>
      <c r="C341" s="617" t="s">
        <v>478</v>
      </c>
      <c r="D341" s="618" t="s">
        <v>2259</v>
      </c>
      <c r="E341" s="617" t="s">
        <v>483</v>
      </c>
      <c r="F341" s="618" t="s">
        <v>2260</v>
      </c>
      <c r="G341" s="617" t="s">
        <v>523</v>
      </c>
      <c r="H341" s="617" t="s">
        <v>1615</v>
      </c>
      <c r="I341" s="617" t="s">
        <v>1615</v>
      </c>
      <c r="J341" s="617" t="s">
        <v>1616</v>
      </c>
      <c r="K341" s="617" t="s">
        <v>1617</v>
      </c>
      <c r="L341" s="619">
        <v>180.20000000000002</v>
      </c>
      <c r="M341" s="619">
        <v>1</v>
      </c>
      <c r="N341" s="620">
        <v>180.20000000000002</v>
      </c>
    </row>
    <row r="342" spans="1:14" ht="14.4" customHeight="1" x14ac:dyDescent="0.3">
      <c r="A342" s="615" t="s">
        <v>473</v>
      </c>
      <c r="B342" s="616" t="s">
        <v>2258</v>
      </c>
      <c r="C342" s="617" t="s">
        <v>478</v>
      </c>
      <c r="D342" s="618" t="s">
        <v>2259</v>
      </c>
      <c r="E342" s="617" t="s">
        <v>483</v>
      </c>
      <c r="F342" s="618" t="s">
        <v>2260</v>
      </c>
      <c r="G342" s="617" t="s">
        <v>523</v>
      </c>
      <c r="H342" s="617" t="s">
        <v>1618</v>
      </c>
      <c r="I342" s="617" t="s">
        <v>1619</v>
      </c>
      <c r="J342" s="617" t="s">
        <v>1620</v>
      </c>
      <c r="K342" s="617" t="s">
        <v>1621</v>
      </c>
      <c r="L342" s="619">
        <v>66.400000000000006</v>
      </c>
      <c r="M342" s="619">
        <v>1</v>
      </c>
      <c r="N342" s="620">
        <v>66.400000000000006</v>
      </c>
    </row>
    <row r="343" spans="1:14" ht="14.4" customHeight="1" x14ac:dyDescent="0.3">
      <c r="A343" s="615" t="s">
        <v>473</v>
      </c>
      <c r="B343" s="616" t="s">
        <v>2258</v>
      </c>
      <c r="C343" s="617" t="s">
        <v>478</v>
      </c>
      <c r="D343" s="618" t="s">
        <v>2259</v>
      </c>
      <c r="E343" s="617" t="s">
        <v>483</v>
      </c>
      <c r="F343" s="618" t="s">
        <v>2260</v>
      </c>
      <c r="G343" s="617" t="s">
        <v>523</v>
      </c>
      <c r="H343" s="617" t="s">
        <v>1622</v>
      </c>
      <c r="I343" s="617" t="s">
        <v>1622</v>
      </c>
      <c r="J343" s="617" t="s">
        <v>1623</v>
      </c>
      <c r="K343" s="617" t="s">
        <v>1624</v>
      </c>
      <c r="L343" s="619">
        <v>167.66</v>
      </c>
      <c r="M343" s="619">
        <v>1</v>
      </c>
      <c r="N343" s="620">
        <v>167.66</v>
      </c>
    </row>
    <row r="344" spans="1:14" ht="14.4" customHeight="1" x14ac:dyDescent="0.3">
      <c r="A344" s="615" t="s">
        <v>473</v>
      </c>
      <c r="B344" s="616" t="s">
        <v>2258</v>
      </c>
      <c r="C344" s="617" t="s">
        <v>478</v>
      </c>
      <c r="D344" s="618" t="s">
        <v>2259</v>
      </c>
      <c r="E344" s="617" t="s">
        <v>483</v>
      </c>
      <c r="F344" s="618" t="s">
        <v>2260</v>
      </c>
      <c r="G344" s="617" t="s">
        <v>523</v>
      </c>
      <c r="H344" s="617" t="s">
        <v>1625</v>
      </c>
      <c r="I344" s="617" t="s">
        <v>1625</v>
      </c>
      <c r="J344" s="617" t="s">
        <v>1626</v>
      </c>
      <c r="K344" s="617" t="s">
        <v>1627</v>
      </c>
      <c r="L344" s="619">
        <v>1359.6470513022271</v>
      </c>
      <c r="M344" s="619">
        <v>19</v>
      </c>
      <c r="N344" s="620">
        <v>25833.293974742315</v>
      </c>
    </row>
    <row r="345" spans="1:14" ht="14.4" customHeight="1" x14ac:dyDescent="0.3">
      <c r="A345" s="615" t="s">
        <v>473</v>
      </c>
      <c r="B345" s="616" t="s">
        <v>2258</v>
      </c>
      <c r="C345" s="617" t="s">
        <v>478</v>
      </c>
      <c r="D345" s="618" t="s">
        <v>2259</v>
      </c>
      <c r="E345" s="617" t="s">
        <v>483</v>
      </c>
      <c r="F345" s="618" t="s">
        <v>2260</v>
      </c>
      <c r="G345" s="617" t="s">
        <v>523</v>
      </c>
      <c r="H345" s="617" t="s">
        <v>1628</v>
      </c>
      <c r="I345" s="617" t="s">
        <v>835</v>
      </c>
      <c r="J345" s="617" t="s">
        <v>1629</v>
      </c>
      <c r="K345" s="617"/>
      <c r="L345" s="619">
        <v>88.5</v>
      </c>
      <c r="M345" s="619">
        <v>20</v>
      </c>
      <c r="N345" s="620">
        <v>1770</v>
      </c>
    </row>
    <row r="346" spans="1:14" ht="14.4" customHeight="1" x14ac:dyDescent="0.3">
      <c r="A346" s="615" t="s">
        <v>473</v>
      </c>
      <c r="B346" s="616" t="s">
        <v>2258</v>
      </c>
      <c r="C346" s="617" t="s">
        <v>478</v>
      </c>
      <c r="D346" s="618" t="s">
        <v>2259</v>
      </c>
      <c r="E346" s="617" t="s">
        <v>483</v>
      </c>
      <c r="F346" s="618" t="s">
        <v>2260</v>
      </c>
      <c r="G346" s="617" t="s">
        <v>523</v>
      </c>
      <c r="H346" s="617" t="s">
        <v>1630</v>
      </c>
      <c r="I346" s="617" t="s">
        <v>1630</v>
      </c>
      <c r="J346" s="617" t="s">
        <v>1631</v>
      </c>
      <c r="K346" s="617" t="s">
        <v>1632</v>
      </c>
      <c r="L346" s="619">
        <v>622.59530773375593</v>
      </c>
      <c r="M346" s="619">
        <v>375</v>
      </c>
      <c r="N346" s="620">
        <v>233473.24040015848</v>
      </c>
    </row>
    <row r="347" spans="1:14" ht="14.4" customHeight="1" x14ac:dyDescent="0.3">
      <c r="A347" s="615" t="s">
        <v>473</v>
      </c>
      <c r="B347" s="616" t="s">
        <v>2258</v>
      </c>
      <c r="C347" s="617" t="s">
        <v>478</v>
      </c>
      <c r="D347" s="618" t="s">
        <v>2259</v>
      </c>
      <c r="E347" s="617" t="s">
        <v>483</v>
      </c>
      <c r="F347" s="618" t="s">
        <v>2260</v>
      </c>
      <c r="G347" s="617" t="s">
        <v>523</v>
      </c>
      <c r="H347" s="617" t="s">
        <v>1633</v>
      </c>
      <c r="I347" s="617" t="s">
        <v>1633</v>
      </c>
      <c r="J347" s="617" t="s">
        <v>1634</v>
      </c>
      <c r="K347" s="617" t="s">
        <v>1635</v>
      </c>
      <c r="L347" s="619">
        <v>94.439999999999912</v>
      </c>
      <c r="M347" s="619">
        <v>1</v>
      </c>
      <c r="N347" s="620">
        <v>94.439999999999912</v>
      </c>
    </row>
    <row r="348" spans="1:14" ht="14.4" customHeight="1" x14ac:dyDescent="0.3">
      <c r="A348" s="615" t="s">
        <v>473</v>
      </c>
      <c r="B348" s="616" t="s">
        <v>2258</v>
      </c>
      <c r="C348" s="617" t="s">
        <v>478</v>
      </c>
      <c r="D348" s="618" t="s">
        <v>2259</v>
      </c>
      <c r="E348" s="617" t="s">
        <v>483</v>
      </c>
      <c r="F348" s="618" t="s">
        <v>2260</v>
      </c>
      <c r="G348" s="617" t="s">
        <v>523</v>
      </c>
      <c r="H348" s="617" t="s">
        <v>1636</v>
      </c>
      <c r="I348" s="617" t="s">
        <v>1636</v>
      </c>
      <c r="J348" s="617" t="s">
        <v>667</v>
      </c>
      <c r="K348" s="617" t="s">
        <v>1593</v>
      </c>
      <c r="L348" s="619">
        <v>72.87971827046232</v>
      </c>
      <c r="M348" s="619">
        <v>4</v>
      </c>
      <c r="N348" s="620">
        <v>291.51887308184928</v>
      </c>
    </row>
    <row r="349" spans="1:14" ht="14.4" customHeight="1" x14ac:dyDescent="0.3">
      <c r="A349" s="615" t="s">
        <v>473</v>
      </c>
      <c r="B349" s="616" t="s">
        <v>2258</v>
      </c>
      <c r="C349" s="617" t="s">
        <v>478</v>
      </c>
      <c r="D349" s="618" t="s">
        <v>2259</v>
      </c>
      <c r="E349" s="617" t="s">
        <v>483</v>
      </c>
      <c r="F349" s="618" t="s">
        <v>2260</v>
      </c>
      <c r="G349" s="617" t="s">
        <v>523</v>
      </c>
      <c r="H349" s="617" t="s">
        <v>1637</v>
      </c>
      <c r="I349" s="617" t="s">
        <v>1637</v>
      </c>
      <c r="J349" s="617" t="s">
        <v>1638</v>
      </c>
      <c r="K349" s="617" t="s">
        <v>1639</v>
      </c>
      <c r="L349" s="619">
        <v>11.318999999999997</v>
      </c>
      <c r="M349" s="619">
        <v>6</v>
      </c>
      <c r="N349" s="620">
        <v>67.913999999999987</v>
      </c>
    </row>
    <row r="350" spans="1:14" ht="14.4" customHeight="1" x14ac:dyDescent="0.3">
      <c r="A350" s="615" t="s">
        <v>473</v>
      </c>
      <c r="B350" s="616" t="s">
        <v>2258</v>
      </c>
      <c r="C350" s="617" t="s">
        <v>478</v>
      </c>
      <c r="D350" s="618" t="s">
        <v>2259</v>
      </c>
      <c r="E350" s="617" t="s">
        <v>483</v>
      </c>
      <c r="F350" s="618" t="s">
        <v>2260</v>
      </c>
      <c r="G350" s="617" t="s">
        <v>523</v>
      </c>
      <c r="H350" s="617" t="s">
        <v>1640</v>
      </c>
      <c r="I350" s="617" t="s">
        <v>1640</v>
      </c>
      <c r="J350" s="617" t="s">
        <v>1641</v>
      </c>
      <c r="K350" s="617" t="s">
        <v>1642</v>
      </c>
      <c r="L350" s="619">
        <v>292.41908181308446</v>
      </c>
      <c r="M350" s="619">
        <v>7</v>
      </c>
      <c r="N350" s="620">
        <v>2046.9335726915913</v>
      </c>
    </row>
    <row r="351" spans="1:14" ht="14.4" customHeight="1" x14ac:dyDescent="0.3">
      <c r="A351" s="615" t="s">
        <v>473</v>
      </c>
      <c r="B351" s="616" t="s">
        <v>2258</v>
      </c>
      <c r="C351" s="617" t="s">
        <v>478</v>
      </c>
      <c r="D351" s="618" t="s">
        <v>2259</v>
      </c>
      <c r="E351" s="617" t="s">
        <v>483</v>
      </c>
      <c r="F351" s="618" t="s">
        <v>2260</v>
      </c>
      <c r="G351" s="617" t="s">
        <v>523</v>
      </c>
      <c r="H351" s="617" t="s">
        <v>1643</v>
      </c>
      <c r="I351" s="617" t="s">
        <v>1644</v>
      </c>
      <c r="J351" s="617" t="s">
        <v>1645</v>
      </c>
      <c r="K351" s="617" t="s">
        <v>1646</v>
      </c>
      <c r="L351" s="619">
        <v>473.97</v>
      </c>
      <c r="M351" s="619">
        <v>1</v>
      </c>
      <c r="N351" s="620">
        <v>473.97</v>
      </c>
    </row>
    <row r="352" spans="1:14" ht="14.4" customHeight="1" x14ac:dyDescent="0.3">
      <c r="A352" s="615" t="s">
        <v>473</v>
      </c>
      <c r="B352" s="616" t="s">
        <v>2258</v>
      </c>
      <c r="C352" s="617" t="s">
        <v>478</v>
      </c>
      <c r="D352" s="618" t="s">
        <v>2259</v>
      </c>
      <c r="E352" s="617" t="s">
        <v>483</v>
      </c>
      <c r="F352" s="618" t="s">
        <v>2260</v>
      </c>
      <c r="G352" s="617" t="s">
        <v>523</v>
      </c>
      <c r="H352" s="617" t="s">
        <v>1647</v>
      </c>
      <c r="I352" s="617" t="s">
        <v>1648</v>
      </c>
      <c r="J352" s="617" t="s">
        <v>1649</v>
      </c>
      <c r="K352" s="617" t="s">
        <v>1650</v>
      </c>
      <c r="L352" s="619">
        <v>372.67000000000019</v>
      </c>
      <c r="M352" s="619">
        <v>1</v>
      </c>
      <c r="N352" s="620">
        <v>372.67000000000019</v>
      </c>
    </row>
    <row r="353" spans="1:14" ht="14.4" customHeight="1" x14ac:dyDescent="0.3">
      <c r="A353" s="615" t="s">
        <v>473</v>
      </c>
      <c r="B353" s="616" t="s">
        <v>2258</v>
      </c>
      <c r="C353" s="617" t="s">
        <v>478</v>
      </c>
      <c r="D353" s="618" t="s">
        <v>2259</v>
      </c>
      <c r="E353" s="617" t="s">
        <v>483</v>
      </c>
      <c r="F353" s="618" t="s">
        <v>2260</v>
      </c>
      <c r="G353" s="617" t="s">
        <v>523</v>
      </c>
      <c r="H353" s="617" t="s">
        <v>1651</v>
      </c>
      <c r="I353" s="617" t="s">
        <v>835</v>
      </c>
      <c r="J353" s="617" t="s">
        <v>1652</v>
      </c>
      <c r="K353" s="617"/>
      <c r="L353" s="619">
        <v>107.76000000000008</v>
      </c>
      <c r="M353" s="619">
        <v>1</v>
      </c>
      <c r="N353" s="620">
        <v>107.76000000000008</v>
      </c>
    </row>
    <row r="354" spans="1:14" ht="14.4" customHeight="1" x14ac:dyDescent="0.3">
      <c r="A354" s="615" t="s">
        <v>473</v>
      </c>
      <c r="B354" s="616" t="s">
        <v>2258</v>
      </c>
      <c r="C354" s="617" t="s">
        <v>478</v>
      </c>
      <c r="D354" s="618" t="s">
        <v>2259</v>
      </c>
      <c r="E354" s="617" t="s">
        <v>483</v>
      </c>
      <c r="F354" s="618" t="s">
        <v>2260</v>
      </c>
      <c r="G354" s="617" t="s">
        <v>523</v>
      </c>
      <c r="H354" s="617" t="s">
        <v>1653</v>
      </c>
      <c r="I354" s="617" t="s">
        <v>1653</v>
      </c>
      <c r="J354" s="617" t="s">
        <v>1654</v>
      </c>
      <c r="K354" s="617" t="s">
        <v>1655</v>
      </c>
      <c r="L354" s="619">
        <v>2185.44</v>
      </c>
      <c r="M354" s="619">
        <v>1</v>
      </c>
      <c r="N354" s="620">
        <v>2185.44</v>
      </c>
    </row>
    <row r="355" spans="1:14" ht="14.4" customHeight="1" x14ac:dyDescent="0.3">
      <c r="A355" s="615" t="s">
        <v>473</v>
      </c>
      <c r="B355" s="616" t="s">
        <v>2258</v>
      </c>
      <c r="C355" s="617" t="s">
        <v>478</v>
      </c>
      <c r="D355" s="618" t="s">
        <v>2259</v>
      </c>
      <c r="E355" s="617" t="s">
        <v>483</v>
      </c>
      <c r="F355" s="618" t="s">
        <v>2260</v>
      </c>
      <c r="G355" s="617" t="s">
        <v>1656</v>
      </c>
      <c r="H355" s="617" t="s">
        <v>1657</v>
      </c>
      <c r="I355" s="617" t="s">
        <v>1657</v>
      </c>
      <c r="J355" s="617" t="s">
        <v>1658</v>
      </c>
      <c r="K355" s="617" t="s">
        <v>1659</v>
      </c>
      <c r="L355" s="619">
        <v>14.879999999999999</v>
      </c>
      <c r="M355" s="619">
        <v>1</v>
      </c>
      <c r="N355" s="620">
        <v>14.879999999999999</v>
      </c>
    </row>
    <row r="356" spans="1:14" ht="14.4" customHeight="1" x14ac:dyDescent="0.3">
      <c r="A356" s="615" t="s">
        <v>473</v>
      </c>
      <c r="B356" s="616" t="s">
        <v>2258</v>
      </c>
      <c r="C356" s="617" t="s">
        <v>478</v>
      </c>
      <c r="D356" s="618" t="s">
        <v>2259</v>
      </c>
      <c r="E356" s="617" t="s">
        <v>483</v>
      </c>
      <c r="F356" s="618" t="s">
        <v>2260</v>
      </c>
      <c r="G356" s="617" t="s">
        <v>1656</v>
      </c>
      <c r="H356" s="617" t="s">
        <v>1660</v>
      </c>
      <c r="I356" s="617" t="s">
        <v>1661</v>
      </c>
      <c r="J356" s="617" t="s">
        <v>1662</v>
      </c>
      <c r="K356" s="617" t="s">
        <v>1663</v>
      </c>
      <c r="L356" s="619">
        <v>34.749999999999993</v>
      </c>
      <c r="M356" s="619">
        <v>36</v>
      </c>
      <c r="N356" s="620">
        <v>1250.9999999999998</v>
      </c>
    </row>
    <row r="357" spans="1:14" ht="14.4" customHeight="1" x14ac:dyDescent="0.3">
      <c r="A357" s="615" t="s">
        <v>473</v>
      </c>
      <c r="B357" s="616" t="s">
        <v>2258</v>
      </c>
      <c r="C357" s="617" t="s">
        <v>478</v>
      </c>
      <c r="D357" s="618" t="s">
        <v>2259</v>
      </c>
      <c r="E357" s="617" t="s">
        <v>483</v>
      </c>
      <c r="F357" s="618" t="s">
        <v>2260</v>
      </c>
      <c r="G357" s="617" t="s">
        <v>1656</v>
      </c>
      <c r="H357" s="617" t="s">
        <v>1664</v>
      </c>
      <c r="I357" s="617" t="s">
        <v>1665</v>
      </c>
      <c r="J357" s="617" t="s">
        <v>517</v>
      </c>
      <c r="K357" s="617" t="s">
        <v>518</v>
      </c>
      <c r="L357" s="619">
        <v>105.05999999999997</v>
      </c>
      <c r="M357" s="619">
        <v>2</v>
      </c>
      <c r="N357" s="620">
        <v>210.11999999999995</v>
      </c>
    </row>
    <row r="358" spans="1:14" ht="14.4" customHeight="1" x14ac:dyDescent="0.3">
      <c r="A358" s="615" t="s">
        <v>473</v>
      </c>
      <c r="B358" s="616" t="s">
        <v>2258</v>
      </c>
      <c r="C358" s="617" t="s">
        <v>478</v>
      </c>
      <c r="D358" s="618" t="s">
        <v>2259</v>
      </c>
      <c r="E358" s="617" t="s">
        <v>483</v>
      </c>
      <c r="F358" s="618" t="s">
        <v>2260</v>
      </c>
      <c r="G358" s="617" t="s">
        <v>1656</v>
      </c>
      <c r="H358" s="617" t="s">
        <v>1666</v>
      </c>
      <c r="I358" s="617" t="s">
        <v>1667</v>
      </c>
      <c r="J358" s="617" t="s">
        <v>1668</v>
      </c>
      <c r="K358" s="617" t="s">
        <v>1669</v>
      </c>
      <c r="L358" s="619">
        <v>45.19</v>
      </c>
      <c r="M358" s="619">
        <v>1</v>
      </c>
      <c r="N358" s="620">
        <v>45.19</v>
      </c>
    </row>
    <row r="359" spans="1:14" ht="14.4" customHeight="1" x14ac:dyDescent="0.3">
      <c r="A359" s="615" t="s">
        <v>473</v>
      </c>
      <c r="B359" s="616" t="s">
        <v>2258</v>
      </c>
      <c r="C359" s="617" t="s">
        <v>478</v>
      </c>
      <c r="D359" s="618" t="s">
        <v>2259</v>
      </c>
      <c r="E359" s="617" t="s">
        <v>483</v>
      </c>
      <c r="F359" s="618" t="s">
        <v>2260</v>
      </c>
      <c r="G359" s="617" t="s">
        <v>1656</v>
      </c>
      <c r="H359" s="617" t="s">
        <v>1670</v>
      </c>
      <c r="I359" s="617" t="s">
        <v>1671</v>
      </c>
      <c r="J359" s="617" t="s">
        <v>1672</v>
      </c>
      <c r="K359" s="617" t="s">
        <v>1673</v>
      </c>
      <c r="L359" s="619">
        <v>98.600000000000023</v>
      </c>
      <c r="M359" s="619">
        <v>1</v>
      </c>
      <c r="N359" s="620">
        <v>98.600000000000023</v>
      </c>
    </row>
    <row r="360" spans="1:14" ht="14.4" customHeight="1" x14ac:dyDescent="0.3">
      <c r="A360" s="615" t="s">
        <v>473</v>
      </c>
      <c r="B360" s="616" t="s">
        <v>2258</v>
      </c>
      <c r="C360" s="617" t="s">
        <v>478</v>
      </c>
      <c r="D360" s="618" t="s">
        <v>2259</v>
      </c>
      <c r="E360" s="617" t="s">
        <v>483</v>
      </c>
      <c r="F360" s="618" t="s">
        <v>2260</v>
      </c>
      <c r="G360" s="617" t="s">
        <v>1656</v>
      </c>
      <c r="H360" s="617" t="s">
        <v>1674</v>
      </c>
      <c r="I360" s="617" t="s">
        <v>1675</v>
      </c>
      <c r="J360" s="617" t="s">
        <v>1676</v>
      </c>
      <c r="K360" s="617" t="s">
        <v>1546</v>
      </c>
      <c r="L360" s="619">
        <v>29.300162050858336</v>
      </c>
      <c r="M360" s="619">
        <v>1</v>
      </c>
      <c r="N360" s="620">
        <v>29.300162050858336</v>
      </c>
    </row>
    <row r="361" spans="1:14" ht="14.4" customHeight="1" x14ac:dyDescent="0.3">
      <c r="A361" s="615" t="s">
        <v>473</v>
      </c>
      <c r="B361" s="616" t="s">
        <v>2258</v>
      </c>
      <c r="C361" s="617" t="s">
        <v>478</v>
      </c>
      <c r="D361" s="618" t="s">
        <v>2259</v>
      </c>
      <c r="E361" s="617" t="s">
        <v>483</v>
      </c>
      <c r="F361" s="618" t="s">
        <v>2260</v>
      </c>
      <c r="G361" s="617" t="s">
        <v>1656</v>
      </c>
      <c r="H361" s="617" t="s">
        <v>1677</v>
      </c>
      <c r="I361" s="617" t="s">
        <v>1678</v>
      </c>
      <c r="J361" s="617" t="s">
        <v>1679</v>
      </c>
      <c r="K361" s="617" t="s">
        <v>1680</v>
      </c>
      <c r="L361" s="619">
        <v>54.68</v>
      </c>
      <c r="M361" s="619">
        <v>1</v>
      </c>
      <c r="N361" s="620">
        <v>54.68</v>
      </c>
    </row>
    <row r="362" spans="1:14" ht="14.4" customHeight="1" x14ac:dyDescent="0.3">
      <c r="A362" s="615" t="s">
        <v>473</v>
      </c>
      <c r="B362" s="616" t="s">
        <v>2258</v>
      </c>
      <c r="C362" s="617" t="s">
        <v>478</v>
      </c>
      <c r="D362" s="618" t="s">
        <v>2259</v>
      </c>
      <c r="E362" s="617" t="s">
        <v>483</v>
      </c>
      <c r="F362" s="618" t="s">
        <v>2260</v>
      </c>
      <c r="G362" s="617" t="s">
        <v>1656</v>
      </c>
      <c r="H362" s="617" t="s">
        <v>1681</v>
      </c>
      <c r="I362" s="617" t="s">
        <v>1682</v>
      </c>
      <c r="J362" s="617" t="s">
        <v>1683</v>
      </c>
      <c r="K362" s="617" t="s">
        <v>1684</v>
      </c>
      <c r="L362" s="619">
        <v>46.82</v>
      </c>
      <c r="M362" s="619">
        <v>1</v>
      </c>
      <c r="N362" s="620">
        <v>46.82</v>
      </c>
    </row>
    <row r="363" spans="1:14" ht="14.4" customHeight="1" x14ac:dyDescent="0.3">
      <c r="A363" s="615" t="s">
        <v>473</v>
      </c>
      <c r="B363" s="616" t="s">
        <v>2258</v>
      </c>
      <c r="C363" s="617" t="s">
        <v>478</v>
      </c>
      <c r="D363" s="618" t="s">
        <v>2259</v>
      </c>
      <c r="E363" s="617" t="s">
        <v>483</v>
      </c>
      <c r="F363" s="618" t="s">
        <v>2260</v>
      </c>
      <c r="G363" s="617" t="s">
        <v>1656</v>
      </c>
      <c r="H363" s="617" t="s">
        <v>1685</v>
      </c>
      <c r="I363" s="617" t="s">
        <v>1686</v>
      </c>
      <c r="J363" s="617" t="s">
        <v>1687</v>
      </c>
      <c r="K363" s="617" t="s">
        <v>1688</v>
      </c>
      <c r="L363" s="619">
        <v>117.48941356516919</v>
      </c>
      <c r="M363" s="619">
        <v>5</v>
      </c>
      <c r="N363" s="620">
        <v>587.44706782584592</v>
      </c>
    </row>
    <row r="364" spans="1:14" ht="14.4" customHeight="1" x14ac:dyDescent="0.3">
      <c r="A364" s="615" t="s">
        <v>473</v>
      </c>
      <c r="B364" s="616" t="s">
        <v>2258</v>
      </c>
      <c r="C364" s="617" t="s">
        <v>478</v>
      </c>
      <c r="D364" s="618" t="s">
        <v>2259</v>
      </c>
      <c r="E364" s="617" t="s">
        <v>483</v>
      </c>
      <c r="F364" s="618" t="s">
        <v>2260</v>
      </c>
      <c r="G364" s="617" t="s">
        <v>1656</v>
      </c>
      <c r="H364" s="617" t="s">
        <v>1689</v>
      </c>
      <c r="I364" s="617" t="s">
        <v>1690</v>
      </c>
      <c r="J364" s="617" t="s">
        <v>1691</v>
      </c>
      <c r="K364" s="617" t="s">
        <v>1692</v>
      </c>
      <c r="L364" s="619">
        <v>48.819999448726563</v>
      </c>
      <c r="M364" s="619">
        <v>2</v>
      </c>
      <c r="N364" s="620">
        <v>97.639998897453125</v>
      </c>
    </row>
    <row r="365" spans="1:14" ht="14.4" customHeight="1" x14ac:dyDescent="0.3">
      <c r="A365" s="615" t="s">
        <v>473</v>
      </c>
      <c r="B365" s="616" t="s">
        <v>2258</v>
      </c>
      <c r="C365" s="617" t="s">
        <v>478</v>
      </c>
      <c r="D365" s="618" t="s">
        <v>2259</v>
      </c>
      <c r="E365" s="617" t="s">
        <v>483</v>
      </c>
      <c r="F365" s="618" t="s">
        <v>2260</v>
      </c>
      <c r="G365" s="617" t="s">
        <v>1656</v>
      </c>
      <c r="H365" s="617" t="s">
        <v>1693</v>
      </c>
      <c r="I365" s="617" t="s">
        <v>1694</v>
      </c>
      <c r="J365" s="617" t="s">
        <v>1695</v>
      </c>
      <c r="K365" s="617" t="s">
        <v>1696</v>
      </c>
      <c r="L365" s="619">
        <v>52.649999999999977</v>
      </c>
      <c r="M365" s="619">
        <v>1</v>
      </c>
      <c r="N365" s="620">
        <v>52.649999999999977</v>
      </c>
    </row>
    <row r="366" spans="1:14" ht="14.4" customHeight="1" x14ac:dyDescent="0.3">
      <c r="A366" s="615" t="s">
        <v>473</v>
      </c>
      <c r="B366" s="616" t="s">
        <v>2258</v>
      </c>
      <c r="C366" s="617" t="s">
        <v>478</v>
      </c>
      <c r="D366" s="618" t="s">
        <v>2259</v>
      </c>
      <c r="E366" s="617" t="s">
        <v>483</v>
      </c>
      <c r="F366" s="618" t="s">
        <v>2260</v>
      </c>
      <c r="G366" s="617" t="s">
        <v>1656</v>
      </c>
      <c r="H366" s="617" t="s">
        <v>1697</v>
      </c>
      <c r="I366" s="617" t="s">
        <v>1698</v>
      </c>
      <c r="J366" s="617" t="s">
        <v>1699</v>
      </c>
      <c r="K366" s="617" t="s">
        <v>1700</v>
      </c>
      <c r="L366" s="619">
        <v>42.96</v>
      </c>
      <c r="M366" s="619">
        <v>2</v>
      </c>
      <c r="N366" s="620">
        <v>85.92</v>
      </c>
    </row>
    <row r="367" spans="1:14" ht="14.4" customHeight="1" x14ac:dyDescent="0.3">
      <c r="A367" s="615" t="s">
        <v>473</v>
      </c>
      <c r="B367" s="616" t="s">
        <v>2258</v>
      </c>
      <c r="C367" s="617" t="s">
        <v>478</v>
      </c>
      <c r="D367" s="618" t="s">
        <v>2259</v>
      </c>
      <c r="E367" s="617" t="s">
        <v>483</v>
      </c>
      <c r="F367" s="618" t="s">
        <v>2260</v>
      </c>
      <c r="G367" s="617" t="s">
        <v>1656</v>
      </c>
      <c r="H367" s="617" t="s">
        <v>1701</v>
      </c>
      <c r="I367" s="617" t="s">
        <v>1702</v>
      </c>
      <c r="J367" s="617" t="s">
        <v>1703</v>
      </c>
      <c r="K367" s="617" t="s">
        <v>1704</v>
      </c>
      <c r="L367" s="619">
        <v>3300</v>
      </c>
      <c r="M367" s="619">
        <v>3</v>
      </c>
      <c r="N367" s="620">
        <v>9900</v>
      </c>
    </row>
    <row r="368" spans="1:14" ht="14.4" customHeight="1" x14ac:dyDescent="0.3">
      <c r="A368" s="615" t="s">
        <v>473</v>
      </c>
      <c r="B368" s="616" t="s">
        <v>2258</v>
      </c>
      <c r="C368" s="617" t="s">
        <v>478</v>
      </c>
      <c r="D368" s="618" t="s">
        <v>2259</v>
      </c>
      <c r="E368" s="617" t="s">
        <v>483</v>
      </c>
      <c r="F368" s="618" t="s">
        <v>2260</v>
      </c>
      <c r="G368" s="617" t="s">
        <v>1656</v>
      </c>
      <c r="H368" s="617" t="s">
        <v>1705</v>
      </c>
      <c r="I368" s="617" t="s">
        <v>1706</v>
      </c>
      <c r="J368" s="617" t="s">
        <v>1707</v>
      </c>
      <c r="K368" s="617" t="s">
        <v>1708</v>
      </c>
      <c r="L368" s="619">
        <v>49.319999999999986</v>
      </c>
      <c r="M368" s="619">
        <v>3</v>
      </c>
      <c r="N368" s="620">
        <v>147.95999999999995</v>
      </c>
    </row>
    <row r="369" spans="1:14" ht="14.4" customHeight="1" x14ac:dyDescent="0.3">
      <c r="A369" s="615" t="s">
        <v>473</v>
      </c>
      <c r="B369" s="616" t="s">
        <v>2258</v>
      </c>
      <c r="C369" s="617" t="s">
        <v>478</v>
      </c>
      <c r="D369" s="618" t="s">
        <v>2259</v>
      </c>
      <c r="E369" s="617" t="s">
        <v>483</v>
      </c>
      <c r="F369" s="618" t="s">
        <v>2260</v>
      </c>
      <c r="G369" s="617" t="s">
        <v>1656</v>
      </c>
      <c r="H369" s="617" t="s">
        <v>1709</v>
      </c>
      <c r="I369" s="617" t="s">
        <v>1710</v>
      </c>
      <c r="J369" s="617" t="s">
        <v>1711</v>
      </c>
      <c r="K369" s="617" t="s">
        <v>687</v>
      </c>
      <c r="L369" s="619">
        <v>36.179999999999993</v>
      </c>
      <c r="M369" s="619">
        <v>1</v>
      </c>
      <c r="N369" s="620">
        <v>36.179999999999993</v>
      </c>
    </row>
    <row r="370" spans="1:14" ht="14.4" customHeight="1" x14ac:dyDescent="0.3">
      <c r="A370" s="615" t="s">
        <v>473</v>
      </c>
      <c r="B370" s="616" t="s">
        <v>2258</v>
      </c>
      <c r="C370" s="617" t="s">
        <v>478</v>
      </c>
      <c r="D370" s="618" t="s">
        <v>2259</v>
      </c>
      <c r="E370" s="617" t="s">
        <v>483</v>
      </c>
      <c r="F370" s="618" t="s">
        <v>2260</v>
      </c>
      <c r="G370" s="617" t="s">
        <v>1656</v>
      </c>
      <c r="H370" s="617" t="s">
        <v>1712</v>
      </c>
      <c r="I370" s="617" t="s">
        <v>1713</v>
      </c>
      <c r="J370" s="617" t="s">
        <v>1714</v>
      </c>
      <c r="K370" s="617" t="s">
        <v>1715</v>
      </c>
      <c r="L370" s="619">
        <v>79.438544898621586</v>
      </c>
      <c r="M370" s="619">
        <v>35</v>
      </c>
      <c r="N370" s="620">
        <v>2780.3490714517557</v>
      </c>
    </row>
    <row r="371" spans="1:14" ht="14.4" customHeight="1" x14ac:dyDescent="0.3">
      <c r="A371" s="615" t="s">
        <v>473</v>
      </c>
      <c r="B371" s="616" t="s">
        <v>2258</v>
      </c>
      <c r="C371" s="617" t="s">
        <v>478</v>
      </c>
      <c r="D371" s="618" t="s">
        <v>2259</v>
      </c>
      <c r="E371" s="617" t="s">
        <v>483</v>
      </c>
      <c r="F371" s="618" t="s">
        <v>2260</v>
      </c>
      <c r="G371" s="617" t="s">
        <v>1656</v>
      </c>
      <c r="H371" s="617" t="s">
        <v>1716</v>
      </c>
      <c r="I371" s="617" t="s">
        <v>1717</v>
      </c>
      <c r="J371" s="617" t="s">
        <v>1718</v>
      </c>
      <c r="K371" s="617" t="s">
        <v>1719</v>
      </c>
      <c r="L371" s="619">
        <v>30.232000887467535</v>
      </c>
      <c r="M371" s="619">
        <v>5</v>
      </c>
      <c r="N371" s="620">
        <v>151.16000443733768</v>
      </c>
    </row>
    <row r="372" spans="1:14" ht="14.4" customHeight="1" x14ac:dyDescent="0.3">
      <c r="A372" s="615" t="s">
        <v>473</v>
      </c>
      <c r="B372" s="616" t="s">
        <v>2258</v>
      </c>
      <c r="C372" s="617" t="s">
        <v>478</v>
      </c>
      <c r="D372" s="618" t="s">
        <v>2259</v>
      </c>
      <c r="E372" s="617" t="s">
        <v>483</v>
      </c>
      <c r="F372" s="618" t="s">
        <v>2260</v>
      </c>
      <c r="G372" s="617" t="s">
        <v>1656</v>
      </c>
      <c r="H372" s="617" t="s">
        <v>1720</v>
      </c>
      <c r="I372" s="617" t="s">
        <v>1721</v>
      </c>
      <c r="J372" s="617" t="s">
        <v>1722</v>
      </c>
      <c r="K372" s="617" t="s">
        <v>1723</v>
      </c>
      <c r="L372" s="619">
        <v>414.79</v>
      </c>
      <c r="M372" s="619">
        <v>1</v>
      </c>
      <c r="N372" s="620">
        <v>414.79</v>
      </c>
    </row>
    <row r="373" spans="1:14" ht="14.4" customHeight="1" x14ac:dyDescent="0.3">
      <c r="A373" s="615" t="s">
        <v>473</v>
      </c>
      <c r="B373" s="616" t="s">
        <v>2258</v>
      </c>
      <c r="C373" s="617" t="s">
        <v>478</v>
      </c>
      <c r="D373" s="618" t="s">
        <v>2259</v>
      </c>
      <c r="E373" s="617" t="s">
        <v>483</v>
      </c>
      <c r="F373" s="618" t="s">
        <v>2260</v>
      </c>
      <c r="G373" s="617" t="s">
        <v>1656</v>
      </c>
      <c r="H373" s="617" t="s">
        <v>1724</v>
      </c>
      <c r="I373" s="617" t="s">
        <v>1725</v>
      </c>
      <c r="J373" s="617" t="s">
        <v>1726</v>
      </c>
      <c r="K373" s="617" t="s">
        <v>1727</v>
      </c>
      <c r="L373" s="619">
        <v>322.48999999999995</v>
      </c>
      <c r="M373" s="619">
        <v>2</v>
      </c>
      <c r="N373" s="620">
        <v>644.9799999999999</v>
      </c>
    </row>
    <row r="374" spans="1:14" ht="14.4" customHeight="1" x14ac:dyDescent="0.3">
      <c r="A374" s="615" t="s">
        <v>473</v>
      </c>
      <c r="B374" s="616" t="s">
        <v>2258</v>
      </c>
      <c r="C374" s="617" t="s">
        <v>478</v>
      </c>
      <c r="D374" s="618" t="s">
        <v>2259</v>
      </c>
      <c r="E374" s="617" t="s">
        <v>483</v>
      </c>
      <c r="F374" s="618" t="s">
        <v>2260</v>
      </c>
      <c r="G374" s="617" t="s">
        <v>1656</v>
      </c>
      <c r="H374" s="617" t="s">
        <v>1728</v>
      </c>
      <c r="I374" s="617" t="s">
        <v>1729</v>
      </c>
      <c r="J374" s="617" t="s">
        <v>1730</v>
      </c>
      <c r="K374" s="617" t="s">
        <v>611</v>
      </c>
      <c r="L374" s="619">
        <v>46.99000000000003</v>
      </c>
      <c r="M374" s="619">
        <v>1</v>
      </c>
      <c r="N374" s="620">
        <v>46.99000000000003</v>
      </c>
    </row>
    <row r="375" spans="1:14" ht="14.4" customHeight="1" x14ac:dyDescent="0.3">
      <c r="A375" s="615" t="s">
        <v>473</v>
      </c>
      <c r="B375" s="616" t="s">
        <v>2258</v>
      </c>
      <c r="C375" s="617" t="s">
        <v>478</v>
      </c>
      <c r="D375" s="618" t="s">
        <v>2259</v>
      </c>
      <c r="E375" s="617" t="s">
        <v>483</v>
      </c>
      <c r="F375" s="618" t="s">
        <v>2260</v>
      </c>
      <c r="G375" s="617" t="s">
        <v>1656</v>
      </c>
      <c r="H375" s="617" t="s">
        <v>1731</v>
      </c>
      <c r="I375" s="617" t="s">
        <v>1732</v>
      </c>
      <c r="J375" s="617" t="s">
        <v>1733</v>
      </c>
      <c r="K375" s="617" t="s">
        <v>1692</v>
      </c>
      <c r="L375" s="619">
        <v>86.513333333333378</v>
      </c>
      <c r="M375" s="619">
        <v>3</v>
      </c>
      <c r="N375" s="620">
        <v>259.54000000000013</v>
      </c>
    </row>
    <row r="376" spans="1:14" ht="14.4" customHeight="1" x14ac:dyDescent="0.3">
      <c r="A376" s="615" t="s">
        <v>473</v>
      </c>
      <c r="B376" s="616" t="s">
        <v>2258</v>
      </c>
      <c r="C376" s="617" t="s">
        <v>478</v>
      </c>
      <c r="D376" s="618" t="s">
        <v>2259</v>
      </c>
      <c r="E376" s="617" t="s">
        <v>483</v>
      </c>
      <c r="F376" s="618" t="s">
        <v>2260</v>
      </c>
      <c r="G376" s="617" t="s">
        <v>1656</v>
      </c>
      <c r="H376" s="617" t="s">
        <v>1734</v>
      </c>
      <c r="I376" s="617" t="s">
        <v>1735</v>
      </c>
      <c r="J376" s="617" t="s">
        <v>1736</v>
      </c>
      <c r="K376" s="617" t="s">
        <v>1696</v>
      </c>
      <c r="L376" s="619">
        <v>162.79</v>
      </c>
      <c r="M376" s="619">
        <v>3</v>
      </c>
      <c r="N376" s="620">
        <v>488.37</v>
      </c>
    </row>
    <row r="377" spans="1:14" ht="14.4" customHeight="1" x14ac:dyDescent="0.3">
      <c r="A377" s="615" t="s">
        <v>473</v>
      </c>
      <c r="B377" s="616" t="s">
        <v>2258</v>
      </c>
      <c r="C377" s="617" t="s">
        <v>478</v>
      </c>
      <c r="D377" s="618" t="s">
        <v>2259</v>
      </c>
      <c r="E377" s="617" t="s">
        <v>483</v>
      </c>
      <c r="F377" s="618" t="s">
        <v>2260</v>
      </c>
      <c r="G377" s="617" t="s">
        <v>1656</v>
      </c>
      <c r="H377" s="617" t="s">
        <v>1737</v>
      </c>
      <c r="I377" s="617" t="s">
        <v>1738</v>
      </c>
      <c r="J377" s="617" t="s">
        <v>1733</v>
      </c>
      <c r="K377" s="617" t="s">
        <v>1739</v>
      </c>
      <c r="L377" s="619">
        <v>222.43</v>
      </c>
      <c r="M377" s="619">
        <v>1</v>
      </c>
      <c r="N377" s="620">
        <v>222.43</v>
      </c>
    </row>
    <row r="378" spans="1:14" ht="14.4" customHeight="1" x14ac:dyDescent="0.3">
      <c r="A378" s="615" t="s">
        <v>473</v>
      </c>
      <c r="B378" s="616" t="s">
        <v>2258</v>
      </c>
      <c r="C378" s="617" t="s">
        <v>478</v>
      </c>
      <c r="D378" s="618" t="s">
        <v>2259</v>
      </c>
      <c r="E378" s="617" t="s">
        <v>483</v>
      </c>
      <c r="F378" s="618" t="s">
        <v>2260</v>
      </c>
      <c r="G378" s="617" t="s">
        <v>1656</v>
      </c>
      <c r="H378" s="617" t="s">
        <v>1740</v>
      </c>
      <c r="I378" s="617" t="s">
        <v>1741</v>
      </c>
      <c r="J378" s="617" t="s">
        <v>1668</v>
      </c>
      <c r="K378" s="617" t="s">
        <v>1742</v>
      </c>
      <c r="L378" s="619">
        <v>129.32978113910477</v>
      </c>
      <c r="M378" s="619">
        <v>105</v>
      </c>
      <c r="N378" s="620">
        <v>13579.627019606</v>
      </c>
    </row>
    <row r="379" spans="1:14" ht="14.4" customHeight="1" x14ac:dyDescent="0.3">
      <c r="A379" s="615" t="s">
        <v>473</v>
      </c>
      <c r="B379" s="616" t="s">
        <v>2258</v>
      </c>
      <c r="C379" s="617" t="s">
        <v>478</v>
      </c>
      <c r="D379" s="618" t="s">
        <v>2259</v>
      </c>
      <c r="E379" s="617" t="s">
        <v>483</v>
      </c>
      <c r="F379" s="618" t="s">
        <v>2260</v>
      </c>
      <c r="G379" s="617" t="s">
        <v>1656</v>
      </c>
      <c r="H379" s="617" t="s">
        <v>1743</v>
      </c>
      <c r="I379" s="617" t="s">
        <v>1744</v>
      </c>
      <c r="J379" s="617" t="s">
        <v>1745</v>
      </c>
      <c r="K379" s="617" t="s">
        <v>1746</v>
      </c>
      <c r="L379" s="619">
        <v>13.880000000000003</v>
      </c>
      <c r="M379" s="619">
        <v>2</v>
      </c>
      <c r="N379" s="620">
        <v>27.760000000000005</v>
      </c>
    </row>
    <row r="380" spans="1:14" ht="14.4" customHeight="1" x14ac:dyDescent="0.3">
      <c r="A380" s="615" t="s">
        <v>473</v>
      </c>
      <c r="B380" s="616" t="s">
        <v>2258</v>
      </c>
      <c r="C380" s="617" t="s">
        <v>478</v>
      </c>
      <c r="D380" s="618" t="s">
        <v>2259</v>
      </c>
      <c r="E380" s="617" t="s">
        <v>483</v>
      </c>
      <c r="F380" s="618" t="s">
        <v>2260</v>
      </c>
      <c r="G380" s="617" t="s">
        <v>1656</v>
      </c>
      <c r="H380" s="617" t="s">
        <v>1747</v>
      </c>
      <c r="I380" s="617" t="s">
        <v>1748</v>
      </c>
      <c r="J380" s="617" t="s">
        <v>1749</v>
      </c>
      <c r="K380" s="617" t="s">
        <v>1546</v>
      </c>
      <c r="L380" s="619">
        <v>182.93000000000006</v>
      </c>
      <c r="M380" s="619">
        <v>1</v>
      </c>
      <c r="N380" s="620">
        <v>182.93000000000006</v>
      </c>
    </row>
    <row r="381" spans="1:14" ht="14.4" customHeight="1" x14ac:dyDescent="0.3">
      <c r="A381" s="615" t="s">
        <v>473</v>
      </c>
      <c r="B381" s="616" t="s">
        <v>2258</v>
      </c>
      <c r="C381" s="617" t="s">
        <v>478</v>
      </c>
      <c r="D381" s="618" t="s">
        <v>2259</v>
      </c>
      <c r="E381" s="617" t="s">
        <v>483</v>
      </c>
      <c r="F381" s="618" t="s">
        <v>2260</v>
      </c>
      <c r="G381" s="617" t="s">
        <v>1656</v>
      </c>
      <c r="H381" s="617" t="s">
        <v>1750</v>
      </c>
      <c r="I381" s="617" t="s">
        <v>1751</v>
      </c>
      <c r="J381" s="617" t="s">
        <v>1752</v>
      </c>
      <c r="K381" s="617" t="s">
        <v>1753</v>
      </c>
      <c r="L381" s="619">
        <v>79.059999999999988</v>
      </c>
      <c r="M381" s="619">
        <v>2</v>
      </c>
      <c r="N381" s="620">
        <v>158.11999999999998</v>
      </c>
    </row>
    <row r="382" spans="1:14" ht="14.4" customHeight="1" x14ac:dyDescent="0.3">
      <c r="A382" s="615" t="s">
        <v>473</v>
      </c>
      <c r="B382" s="616" t="s">
        <v>2258</v>
      </c>
      <c r="C382" s="617" t="s">
        <v>478</v>
      </c>
      <c r="D382" s="618" t="s">
        <v>2259</v>
      </c>
      <c r="E382" s="617" t="s">
        <v>483</v>
      </c>
      <c r="F382" s="618" t="s">
        <v>2260</v>
      </c>
      <c r="G382" s="617" t="s">
        <v>1656</v>
      </c>
      <c r="H382" s="617" t="s">
        <v>1754</v>
      </c>
      <c r="I382" s="617" t="s">
        <v>1755</v>
      </c>
      <c r="J382" s="617" t="s">
        <v>1756</v>
      </c>
      <c r="K382" s="617" t="s">
        <v>1757</v>
      </c>
      <c r="L382" s="619">
        <v>20.059999730681835</v>
      </c>
      <c r="M382" s="619">
        <v>3</v>
      </c>
      <c r="N382" s="620">
        <v>60.1799991920455</v>
      </c>
    </row>
    <row r="383" spans="1:14" ht="14.4" customHeight="1" x14ac:dyDescent="0.3">
      <c r="A383" s="615" t="s">
        <v>473</v>
      </c>
      <c r="B383" s="616" t="s">
        <v>2258</v>
      </c>
      <c r="C383" s="617" t="s">
        <v>478</v>
      </c>
      <c r="D383" s="618" t="s">
        <v>2259</v>
      </c>
      <c r="E383" s="617" t="s">
        <v>483</v>
      </c>
      <c r="F383" s="618" t="s">
        <v>2260</v>
      </c>
      <c r="G383" s="617" t="s">
        <v>1656</v>
      </c>
      <c r="H383" s="617" t="s">
        <v>1758</v>
      </c>
      <c r="I383" s="617" t="s">
        <v>1759</v>
      </c>
      <c r="J383" s="617" t="s">
        <v>1760</v>
      </c>
      <c r="K383" s="617" t="s">
        <v>1305</v>
      </c>
      <c r="L383" s="619">
        <v>465.94281042146486</v>
      </c>
      <c r="M383" s="619">
        <v>41</v>
      </c>
      <c r="N383" s="620">
        <v>19103.655227280058</v>
      </c>
    </row>
    <row r="384" spans="1:14" ht="14.4" customHeight="1" x14ac:dyDescent="0.3">
      <c r="A384" s="615" t="s">
        <v>473</v>
      </c>
      <c r="B384" s="616" t="s">
        <v>2258</v>
      </c>
      <c r="C384" s="617" t="s">
        <v>478</v>
      </c>
      <c r="D384" s="618" t="s">
        <v>2259</v>
      </c>
      <c r="E384" s="617" t="s">
        <v>483</v>
      </c>
      <c r="F384" s="618" t="s">
        <v>2260</v>
      </c>
      <c r="G384" s="617" t="s">
        <v>1656</v>
      </c>
      <c r="H384" s="617" t="s">
        <v>1761</v>
      </c>
      <c r="I384" s="617" t="s">
        <v>1762</v>
      </c>
      <c r="J384" s="617" t="s">
        <v>1687</v>
      </c>
      <c r="K384" s="617" t="s">
        <v>1763</v>
      </c>
      <c r="L384" s="619">
        <v>73.94</v>
      </c>
      <c r="M384" s="619">
        <v>2</v>
      </c>
      <c r="N384" s="620">
        <v>147.88</v>
      </c>
    </row>
    <row r="385" spans="1:14" ht="14.4" customHeight="1" x14ac:dyDescent="0.3">
      <c r="A385" s="615" t="s">
        <v>473</v>
      </c>
      <c r="B385" s="616" t="s">
        <v>2258</v>
      </c>
      <c r="C385" s="617" t="s">
        <v>478</v>
      </c>
      <c r="D385" s="618" t="s">
        <v>2259</v>
      </c>
      <c r="E385" s="617" t="s">
        <v>483</v>
      </c>
      <c r="F385" s="618" t="s">
        <v>2260</v>
      </c>
      <c r="G385" s="617" t="s">
        <v>1656</v>
      </c>
      <c r="H385" s="617" t="s">
        <v>1764</v>
      </c>
      <c r="I385" s="617" t="s">
        <v>1765</v>
      </c>
      <c r="J385" s="617" t="s">
        <v>1766</v>
      </c>
      <c r="K385" s="617" t="s">
        <v>1767</v>
      </c>
      <c r="L385" s="619">
        <v>122.63999999999999</v>
      </c>
      <c r="M385" s="619">
        <v>1</v>
      </c>
      <c r="N385" s="620">
        <v>122.63999999999999</v>
      </c>
    </row>
    <row r="386" spans="1:14" ht="14.4" customHeight="1" x14ac:dyDescent="0.3">
      <c r="A386" s="615" t="s">
        <v>473</v>
      </c>
      <c r="B386" s="616" t="s">
        <v>2258</v>
      </c>
      <c r="C386" s="617" t="s">
        <v>478</v>
      </c>
      <c r="D386" s="618" t="s">
        <v>2259</v>
      </c>
      <c r="E386" s="617" t="s">
        <v>483</v>
      </c>
      <c r="F386" s="618" t="s">
        <v>2260</v>
      </c>
      <c r="G386" s="617" t="s">
        <v>1656</v>
      </c>
      <c r="H386" s="617" t="s">
        <v>1768</v>
      </c>
      <c r="I386" s="617" t="s">
        <v>1769</v>
      </c>
      <c r="J386" s="617" t="s">
        <v>1770</v>
      </c>
      <c r="K386" s="617" t="s">
        <v>1771</v>
      </c>
      <c r="L386" s="619">
        <v>90.660204078227721</v>
      </c>
      <c r="M386" s="619">
        <v>1</v>
      </c>
      <c r="N386" s="620">
        <v>90.660204078227721</v>
      </c>
    </row>
    <row r="387" spans="1:14" ht="14.4" customHeight="1" x14ac:dyDescent="0.3">
      <c r="A387" s="615" t="s">
        <v>473</v>
      </c>
      <c r="B387" s="616" t="s">
        <v>2258</v>
      </c>
      <c r="C387" s="617" t="s">
        <v>478</v>
      </c>
      <c r="D387" s="618" t="s">
        <v>2259</v>
      </c>
      <c r="E387" s="617" t="s">
        <v>483</v>
      </c>
      <c r="F387" s="618" t="s">
        <v>2260</v>
      </c>
      <c r="G387" s="617" t="s">
        <v>1656</v>
      </c>
      <c r="H387" s="617" t="s">
        <v>1772</v>
      </c>
      <c r="I387" s="617" t="s">
        <v>1773</v>
      </c>
      <c r="J387" s="617" t="s">
        <v>1774</v>
      </c>
      <c r="K387" s="617" t="s">
        <v>1775</v>
      </c>
      <c r="L387" s="619">
        <v>135.77999999999997</v>
      </c>
      <c r="M387" s="619">
        <v>1</v>
      </c>
      <c r="N387" s="620">
        <v>135.77999999999997</v>
      </c>
    </row>
    <row r="388" spans="1:14" ht="14.4" customHeight="1" x14ac:dyDescent="0.3">
      <c r="A388" s="615" t="s">
        <v>473</v>
      </c>
      <c r="B388" s="616" t="s">
        <v>2258</v>
      </c>
      <c r="C388" s="617" t="s">
        <v>478</v>
      </c>
      <c r="D388" s="618" t="s">
        <v>2259</v>
      </c>
      <c r="E388" s="617" t="s">
        <v>483</v>
      </c>
      <c r="F388" s="618" t="s">
        <v>2260</v>
      </c>
      <c r="G388" s="617" t="s">
        <v>1656</v>
      </c>
      <c r="H388" s="617" t="s">
        <v>1776</v>
      </c>
      <c r="I388" s="617" t="s">
        <v>1777</v>
      </c>
      <c r="J388" s="617" t="s">
        <v>1778</v>
      </c>
      <c r="K388" s="617" t="s">
        <v>1696</v>
      </c>
      <c r="L388" s="619">
        <v>75.91</v>
      </c>
      <c r="M388" s="619">
        <v>1</v>
      </c>
      <c r="N388" s="620">
        <v>75.91</v>
      </c>
    </row>
    <row r="389" spans="1:14" ht="14.4" customHeight="1" x14ac:dyDescent="0.3">
      <c r="A389" s="615" t="s">
        <v>473</v>
      </c>
      <c r="B389" s="616" t="s">
        <v>2258</v>
      </c>
      <c r="C389" s="617" t="s">
        <v>478</v>
      </c>
      <c r="D389" s="618" t="s">
        <v>2259</v>
      </c>
      <c r="E389" s="617" t="s">
        <v>483</v>
      </c>
      <c r="F389" s="618" t="s">
        <v>2260</v>
      </c>
      <c r="G389" s="617" t="s">
        <v>1656</v>
      </c>
      <c r="H389" s="617" t="s">
        <v>1779</v>
      </c>
      <c r="I389" s="617" t="s">
        <v>1780</v>
      </c>
      <c r="J389" s="617" t="s">
        <v>1781</v>
      </c>
      <c r="K389" s="617" t="s">
        <v>1696</v>
      </c>
      <c r="L389" s="619">
        <v>71.170000000000016</v>
      </c>
      <c r="M389" s="619">
        <v>1</v>
      </c>
      <c r="N389" s="620">
        <v>71.170000000000016</v>
      </c>
    </row>
    <row r="390" spans="1:14" ht="14.4" customHeight="1" x14ac:dyDescent="0.3">
      <c r="A390" s="615" t="s">
        <v>473</v>
      </c>
      <c r="B390" s="616" t="s">
        <v>2258</v>
      </c>
      <c r="C390" s="617" t="s">
        <v>478</v>
      </c>
      <c r="D390" s="618" t="s">
        <v>2259</v>
      </c>
      <c r="E390" s="617" t="s">
        <v>483</v>
      </c>
      <c r="F390" s="618" t="s">
        <v>2260</v>
      </c>
      <c r="G390" s="617" t="s">
        <v>1656</v>
      </c>
      <c r="H390" s="617" t="s">
        <v>1782</v>
      </c>
      <c r="I390" s="617" t="s">
        <v>1783</v>
      </c>
      <c r="J390" s="617" t="s">
        <v>1784</v>
      </c>
      <c r="K390" s="617" t="s">
        <v>1785</v>
      </c>
      <c r="L390" s="619">
        <v>0</v>
      </c>
      <c r="M390" s="619">
        <v>0</v>
      </c>
      <c r="N390" s="620">
        <v>-1.1368683772161603E-13</v>
      </c>
    </row>
    <row r="391" spans="1:14" ht="14.4" customHeight="1" x14ac:dyDescent="0.3">
      <c r="A391" s="615" t="s">
        <v>473</v>
      </c>
      <c r="B391" s="616" t="s">
        <v>2258</v>
      </c>
      <c r="C391" s="617" t="s">
        <v>478</v>
      </c>
      <c r="D391" s="618" t="s">
        <v>2259</v>
      </c>
      <c r="E391" s="617" t="s">
        <v>483</v>
      </c>
      <c r="F391" s="618" t="s">
        <v>2260</v>
      </c>
      <c r="G391" s="617" t="s">
        <v>1656</v>
      </c>
      <c r="H391" s="617" t="s">
        <v>1786</v>
      </c>
      <c r="I391" s="617" t="s">
        <v>1787</v>
      </c>
      <c r="J391" s="617" t="s">
        <v>1788</v>
      </c>
      <c r="K391" s="617" t="s">
        <v>1789</v>
      </c>
      <c r="L391" s="619">
        <v>185.16000000000005</v>
      </c>
      <c r="M391" s="619">
        <v>1</v>
      </c>
      <c r="N391" s="620">
        <v>185.16000000000005</v>
      </c>
    </row>
    <row r="392" spans="1:14" ht="14.4" customHeight="1" x14ac:dyDescent="0.3">
      <c r="A392" s="615" t="s">
        <v>473</v>
      </c>
      <c r="B392" s="616" t="s">
        <v>2258</v>
      </c>
      <c r="C392" s="617" t="s">
        <v>478</v>
      </c>
      <c r="D392" s="618" t="s">
        <v>2259</v>
      </c>
      <c r="E392" s="617" t="s">
        <v>483</v>
      </c>
      <c r="F392" s="618" t="s">
        <v>2260</v>
      </c>
      <c r="G392" s="617" t="s">
        <v>1656</v>
      </c>
      <c r="H392" s="617" t="s">
        <v>1790</v>
      </c>
      <c r="I392" s="617" t="s">
        <v>1791</v>
      </c>
      <c r="J392" s="617" t="s">
        <v>1792</v>
      </c>
      <c r="K392" s="617" t="s">
        <v>1739</v>
      </c>
      <c r="L392" s="619">
        <v>155.51999999999998</v>
      </c>
      <c r="M392" s="619">
        <v>2</v>
      </c>
      <c r="N392" s="620">
        <v>311.03999999999996</v>
      </c>
    </row>
    <row r="393" spans="1:14" ht="14.4" customHeight="1" x14ac:dyDescent="0.3">
      <c r="A393" s="615" t="s">
        <v>473</v>
      </c>
      <c r="B393" s="616" t="s">
        <v>2258</v>
      </c>
      <c r="C393" s="617" t="s">
        <v>478</v>
      </c>
      <c r="D393" s="618" t="s">
        <v>2259</v>
      </c>
      <c r="E393" s="617" t="s">
        <v>483</v>
      </c>
      <c r="F393" s="618" t="s">
        <v>2260</v>
      </c>
      <c r="G393" s="617" t="s">
        <v>1656</v>
      </c>
      <c r="H393" s="617" t="s">
        <v>1793</v>
      </c>
      <c r="I393" s="617" t="s">
        <v>1794</v>
      </c>
      <c r="J393" s="617" t="s">
        <v>1707</v>
      </c>
      <c r="K393" s="617" t="s">
        <v>1513</v>
      </c>
      <c r="L393" s="619">
        <v>98.650000000000034</v>
      </c>
      <c r="M393" s="619">
        <v>1</v>
      </c>
      <c r="N393" s="620">
        <v>98.650000000000034</v>
      </c>
    </row>
    <row r="394" spans="1:14" ht="14.4" customHeight="1" x14ac:dyDescent="0.3">
      <c r="A394" s="615" t="s">
        <v>473</v>
      </c>
      <c r="B394" s="616" t="s">
        <v>2258</v>
      </c>
      <c r="C394" s="617" t="s">
        <v>478</v>
      </c>
      <c r="D394" s="618" t="s">
        <v>2259</v>
      </c>
      <c r="E394" s="617" t="s">
        <v>483</v>
      </c>
      <c r="F394" s="618" t="s">
        <v>2260</v>
      </c>
      <c r="G394" s="617" t="s">
        <v>1656</v>
      </c>
      <c r="H394" s="617" t="s">
        <v>1795</v>
      </c>
      <c r="I394" s="617" t="s">
        <v>1796</v>
      </c>
      <c r="J394" s="617" t="s">
        <v>1797</v>
      </c>
      <c r="K394" s="617" t="s">
        <v>1798</v>
      </c>
      <c r="L394" s="619">
        <v>73.958656969829022</v>
      </c>
      <c r="M394" s="619">
        <v>1</v>
      </c>
      <c r="N394" s="620">
        <v>73.958656969829022</v>
      </c>
    </row>
    <row r="395" spans="1:14" ht="14.4" customHeight="1" x14ac:dyDescent="0.3">
      <c r="A395" s="615" t="s">
        <v>473</v>
      </c>
      <c r="B395" s="616" t="s">
        <v>2258</v>
      </c>
      <c r="C395" s="617" t="s">
        <v>478</v>
      </c>
      <c r="D395" s="618" t="s">
        <v>2259</v>
      </c>
      <c r="E395" s="617" t="s">
        <v>483</v>
      </c>
      <c r="F395" s="618" t="s">
        <v>2260</v>
      </c>
      <c r="G395" s="617" t="s">
        <v>1656</v>
      </c>
      <c r="H395" s="617" t="s">
        <v>1799</v>
      </c>
      <c r="I395" s="617" t="s">
        <v>1800</v>
      </c>
      <c r="J395" s="617" t="s">
        <v>1730</v>
      </c>
      <c r="K395" s="617" t="s">
        <v>1801</v>
      </c>
      <c r="L395" s="619">
        <v>61.659999999999982</v>
      </c>
      <c r="M395" s="619">
        <v>2</v>
      </c>
      <c r="N395" s="620">
        <v>123.31999999999996</v>
      </c>
    </row>
    <row r="396" spans="1:14" ht="14.4" customHeight="1" x14ac:dyDescent="0.3">
      <c r="A396" s="615" t="s">
        <v>473</v>
      </c>
      <c r="B396" s="616" t="s">
        <v>2258</v>
      </c>
      <c r="C396" s="617" t="s">
        <v>478</v>
      </c>
      <c r="D396" s="618" t="s">
        <v>2259</v>
      </c>
      <c r="E396" s="617" t="s">
        <v>483</v>
      </c>
      <c r="F396" s="618" t="s">
        <v>2260</v>
      </c>
      <c r="G396" s="617" t="s">
        <v>1656</v>
      </c>
      <c r="H396" s="617" t="s">
        <v>1802</v>
      </c>
      <c r="I396" s="617" t="s">
        <v>1803</v>
      </c>
      <c r="J396" s="617" t="s">
        <v>1804</v>
      </c>
      <c r="K396" s="617" t="s">
        <v>1805</v>
      </c>
      <c r="L396" s="619">
        <v>174.61</v>
      </c>
      <c r="M396" s="619">
        <v>1</v>
      </c>
      <c r="N396" s="620">
        <v>174.61</v>
      </c>
    </row>
    <row r="397" spans="1:14" ht="14.4" customHeight="1" x14ac:dyDescent="0.3">
      <c r="A397" s="615" t="s">
        <v>473</v>
      </c>
      <c r="B397" s="616" t="s">
        <v>2258</v>
      </c>
      <c r="C397" s="617" t="s">
        <v>478</v>
      </c>
      <c r="D397" s="618" t="s">
        <v>2259</v>
      </c>
      <c r="E397" s="617" t="s">
        <v>483</v>
      </c>
      <c r="F397" s="618" t="s">
        <v>2260</v>
      </c>
      <c r="G397" s="617" t="s">
        <v>1656</v>
      </c>
      <c r="H397" s="617" t="s">
        <v>1806</v>
      </c>
      <c r="I397" s="617" t="s">
        <v>1807</v>
      </c>
      <c r="J397" s="617" t="s">
        <v>1679</v>
      </c>
      <c r="K397" s="617" t="s">
        <v>1808</v>
      </c>
      <c r="L397" s="619">
        <v>97.319092851711389</v>
      </c>
      <c r="M397" s="619">
        <v>2</v>
      </c>
      <c r="N397" s="620">
        <v>194.63818570342278</v>
      </c>
    </row>
    <row r="398" spans="1:14" ht="14.4" customHeight="1" x14ac:dyDescent="0.3">
      <c r="A398" s="615" t="s">
        <v>473</v>
      </c>
      <c r="B398" s="616" t="s">
        <v>2258</v>
      </c>
      <c r="C398" s="617" t="s">
        <v>478</v>
      </c>
      <c r="D398" s="618" t="s">
        <v>2259</v>
      </c>
      <c r="E398" s="617" t="s">
        <v>483</v>
      </c>
      <c r="F398" s="618" t="s">
        <v>2260</v>
      </c>
      <c r="G398" s="617" t="s">
        <v>1656</v>
      </c>
      <c r="H398" s="617" t="s">
        <v>1809</v>
      </c>
      <c r="I398" s="617" t="s">
        <v>1810</v>
      </c>
      <c r="J398" s="617" t="s">
        <v>1722</v>
      </c>
      <c r="K398" s="617" t="s">
        <v>1811</v>
      </c>
      <c r="L398" s="619">
        <v>80.52</v>
      </c>
      <c r="M398" s="619">
        <v>1</v>
      </c>
      <c r="N398" s="620">
        <v>80.52</v>
      </c>
    </row>
    <row r="399" spans="1:14" ht="14.4" customHeight="1" x14ac:dyDescent="0.3">
      <c r="A399" s="615" t="s">
        <v>473</v>
      </c>
      <c r="B399" s="616" t="s">
        <v>2258</v>
      </c>
      <c r="C399" s="617" t="s">
        <v>478</v>
      </c>
      <c r="D399" s="618" t="s">
        <v>2259</v>
      </c>
      <c r="E399" s="617" t="s">
        <v>483</v>
      </c>
      <c r="F399" s="618" t="s">
        <v>2260</v>
      </c>
      <c r="G399" s="617" t="s">
        <v>1656</v>
      </c>
      <c r="H399" s="617" t="s">
        <v>1812</v>
      </c>
      <c r="I399" s="617" t="s">
        <v>1813</v>
      </c>
      <c r="J399" s="617" t="s">
        <v>1814</v>
      </c>
      <c r="K399" s="617" t="s">
        <v>1815</v>
      </c>
      <c r="L399" s="619">
        <v>126.88885111231643</v>
      </c>
      <c r="M399" s="619">
        <v>1</v>
      </c>
      <c r="N399" s="620">
        <v>126.88885111231643</v>
      </c>
    </row>
    <row r="400" spans="1:14" ht="14.4" customHeight="1" x14ac:dyDescent="0.3">
      <c r="A400" s="615" t="s">
        <v>473</v>
      </c>
      <c r="B400" s="616" t="s">
        <v>2258</v>
      </c>
      <c r="C400" s="617" t="s">
        <v>478</v>
      </c>
      <c r="D400" s="618" t="s">
        <v>2259</v>
      </c>
      <c r="E400" s="617" t="s">
        <v>483</v>
      </c>
      <c r="F400" s="618" t="s">
        <v>2260</v>
      </c>
      <c r="G400" s="617" t="s">
        <v>1656</v>
      </c>
      <c r="H400" s="617" t="s">
        <v>1816</v>
      </c>
      <c r="I400" s="617" t="s">
        <v>1816</v>
      </c>
      <c r="J400" s="617" t="s">
        <v>1817</v>
      </c>
      <c r="K400" s="617" t="s">
        <v>1133</v>
      </c>
      <c r="L400" s="619">
        <v>132.64475291298973</v>
      </c>
      <c r="M400" s="619">
        <v>2</v>
      </c>
      <c r="N400" s="620">
        <v>265.28950582597946</v>
      </c>
    </row>
    <row r="401" spans="1:14" ht="14.4" customHeight="1" x14ac:dyDescent="0.3">
      <c r="A401" s="615" t="s">
        <v>473</v>
      </c>
      <c r="B401" s="616" t="s">
        <v>2258</v>
      </c>
      <c r="C401" s="617" t="s">
        <v>478</v>
      </c>
      <c r="D401" s="618" t="s">
        <v>2259</v>
      </c>
      <c r="E401" s="617" t="s">
        <v>483</v>
      </c>
      <c r="F401" s="618" t="s">
        <v>2260</v>
      </c>
      <c r="G401" s="617" t="s">
        <v>1656</v>
      </c>
      <c r="H401" s="617" t="s">
        <v>1818</v>
      </c>
      <c r="I401" s="617" t="s">
        <v>1819</v>
      </c>
      <c r="J401" s="617" t="s">
        <v>1820</v>
      </c>
      <c r="K401" s="617" t="s">
        <v>1821</v>
      </c>
      <c r="L401" s="619">
        <v>1374.9999824248396</v>
      </c>
      <c r="M401" s="619">
        <v>59</v>
      </c>
      <c r="N401" s="620">
        <v>81124.998963065533</v>
      </c>
    </row>
    <row r="402" spans="1:14" ht="14.4" customHeight="1" x14ac:dyDescent="0.3">
      <c r="A402" s="615" t="s">
        <v>473</v>
      </c>
      <c r="B402" s="616" t="s">
        <v>2258</v>
      </c>
      <c r="C402" s="617" t="s">
        <v>478</v>
      </c>
      <c r="D402" s="618" t="s">
        <v>2259</v>
      </c>
      <c r="E402" s="617" t="s">
        <v>483</v>
      </c>
      <c r="F402" s="618" t="s">
        <v>2260</v>
      </c>
      <c r="G402" s="617" t="s">
        <v>1656</v>
      </c>
      <c r="H402" s="617" t="s">
        <v>1822</v>
      </c>
      <c r="I402" s="617" t="s">
        <v>1822</v>
      </c>
      <c r="J402" s="617" t="s">
        <v>1823</v>
      </c>
      <c r="K402" s="617" t="s">
        <v>1824</v>
      </c>
      <c r="L402" s="619">
        <v>115.22999999999996</v>
      </c>
      <c r="M402" s="619">
        <v>1</v>
      </c>
      <c r="N402" s="620">
        <v>115.22999999999996</v>
      </c>
    </row>
    <row r="403" spans="1:14" ht="14.4" customHeight="1" x14ac:dyDescent="0.3">
      <c r="A403" s="615" t="s">
        <v>473</v>
      </c>
      <c r="B403" s="616" t="s">
        <v>2258</v>
      </c>
      <c r="C403" s="617" t="s">
        <v>478</v>
      </c>
      <c r="D403" s="618" t="s">
        <v>2259</v>
      </c>
      <c r="E403" s="617" t="s">
        <v>483</v>
      </c>
      <c r="F403" s="618" t="s">
        <v>2260</v>
      </c>
      <c r="G403" s="617" t="s">
        <v>1656</v>
      </c>
      <c r="H403" s="617" t="s">
        <v>1825</v>
      </c>
      <c r="I403" s="617" t="s">
        <v>1825</v>
      </c>
      <c r="J403" s="617" t="s">
        <v>1826</v>
      </c>
      <c r="K403" s="617" t="s">
        <v>1827</v>
      </c>
      <c r="L403" s="619">
        <v>251.98</v>
      </c>
      <c r="M403" s="619">
        <v>3</v>
      </c>
      <c r="N403" s="620">
        <v>755.93999999999994</v>
      </c>
    </row>
    <row r="404" spans="1:14" ht="14.4" customHeight="1" x14ac:dyDescent="0.3">
      <c r="A404" s="615" t="s">
        <v>473</v>
      </c>
      <c r="B404" s="616" t="s">
        <v>2258</v>
      </c>
      <c r="C404" s="617" t="s">
        <v>478</v>
      </c>
      <c r="D404" s="618" t="s">
        <v>2259</v>
      </c>
      <c r="E404" s="617" t="s">
        <v>483</v>
      </c>
      <c r="F404" s="618" t="s">
        <v>2260</v>
      </c>
      <c r="G404" s="617" t="s">
        <v>1656</v>
      </c>
      <c r="H404" s="617" t="s">
        <v>1828</v>
      </c>
      <c r="I404" s="617" t="s">
        <v>1829</v>
      </c>
      <c r="J404" s="617" t="s">
        <v>1830</v>
      </c>
      <c r="K404" s="617" t="s">
        <v>1831</v>
      </c>
      <c r="L404" s="619">
        <v>691.45001805602612</v>
      </c>
      <c r="M404" s="619">
        <v>76</v>
      </c>
      <c r="N404" s="620">
        <v>52550.201372257987</v>
      </c>
    </row>
    <row r="405" spans="1:14" ht="14.4" customHeight="1" x14ac:dyDescent="0.3">
      <c r="A405" s="615" t="s">
        <v>473</v>
      </c>
      <c r="B405" s="616" t="s">
        <v>2258</v>
      </c>
      <c r="C405" s="617" t="s">
        <v>478</v>
      </c>
      <c r="D405" s="618" t="s">
        <v>2259</v>
      </c>
      <c r="E405" s="617" t="s">
        <v>483</v>
      </c>
      <c r="F405" s="618" t="s">
        <v>2260</v>
      </c>
      <c r="G405" s="617" t="s">
        <v>1656</v>
      </c>
      <c r="H405" s="617" t="s">
        <v>1832</v>
      </c>
      <c r="I405" s="617" t="s">
        <v>1833</v>
      </c>
      <c r="J405" s="617" t="s">
        <v>1834</v>
      </c>
      <c r="K405" s="617" t="s">
        <v>1835</v>
      </c>
      <c r="L405" s="619">
        <v>960.25</v>
      </c>
      <c r="M405" s="619">
        <v>7</v>
      </c>
      <c r="N405" s="620">
        <v>6721.75</v>
      </c>
    </row>
    <row r="406" spans="1:14" ht="14.4" customHeight="1" x14ac:dyDescent="0.3">
      <c r="A406" s="615" t="s">
        <v>473</v>
      </c>
      <c r="B406" s="616" t="s">
        <v>2258</v>
      </c>
      <c r="C406" s="617" t="s">
        <v>478</v>
      </c>
      <c r="D406" s="618" t="s">
        <v>2259</v>
      </c>
      <c r="E406" s="617" t="s">
        <v>483</v>
      </c>
      <c r="F406" s="618" t="s">
        <v>2260</v>
      </c>
      <c r="G406" s="617" t="s">
        <v>1656</v>
      </c>
      <c r="H406" s="617" t="s">
        <v>1836</v>
      </c>
      <c r="I406" s="617" t="s">
        <v>1837</v>
      </c>
      <c r="J406" s="617" t="s">
        <v>1838</v>
      </c>
      <c r="K406" s="617" t="s">
        <v>1839</v>
      </c>
      <c r="L406" s="619">
        <v>64.92</v>
      </c>
      <c r="M406" s="619">
        <v>1</v>
      </c>
      <c r="N406" s="620">
        <v>64.92</v>
      </c>
    </row>
    <row r="407" spans="1:14" ht="14.4" customHeight="1" x14ac:dyDescent="0.3">
      <c r="A407" s="615" t="s">
        <v>473</v>
      </c>
      <c r="B407" s="616" t="s">
        <v>2258</v>
      </c>
      <c r="C407" s="617" t="s">
        <v>478</v>
      </c>
      <c r="D407" s="618" t="s">
        <v>2259</v>
      </c>
      <c r="E407" s="617" t="s">
        <v>483</v>
      </c>
      <c r="F407" s="618" t="s">
        <v>2260</v>
      </c>
      <c r="G407" s="617" t="s">
        <v>1656</v>
      </c>
      <c r="H407" s="617" t="s">
        <v>1840</v>
      </c>
      <c r="I407" s="617" t="s">
        <v>1840</v>
      </c>
      <c r="J407" s="617" t="s">
        <v>1841</v>
      </c>
      <c r="K407" s="617" t="s">
        <v>1842</v>
      </c>
      <c r="L407" s="619">
        <v>950.72889483155063</v>
      </c>
      <c r="M407" s="619">
        <v>2</v>
      </c>
      <c r="N407" s="620">
        <v>1901.4577896631013</v>
      </c>
    </row>
    <row r="408" spans="1:14" ht="14.4" customHeight="1" x14ac:dyDescent="0.3">
      <c r="A408" s="615" t="s">
        <v>473</v>
      </c>
      <c r="B408" s="616" t="s">
        <v>2258</v>
      </c>
      <c r="C408" s="617" t="s">
        <v>478</v>
      </c>
      <c r="D408" s="618" t="s">
        <v>2259</v>
      </c>
      <c r="E408" s="617" t="s">
        <v>483</v>
      </c>
      <c r="F408" s="618" t="s">
        <v>2260</v>
      </c>
      <c r="G408" s="617" t="s">
        <v>1656</v>
      </c>
      <c r="H408" s="617" t="s">
        <v>1843</v>
      </c>
      <c r="I408" s="617" t="s">
        <v>1844</v>
      </c>
      <c r="J408" s="617" t="s">
        <v>1845</v>
      </c>
      <c r="K408" s="617" t="s">
        <v>1846</v>
      </c>
      <c r="L408" s="619">
        <v>70.039999999999935</v>
      </c>
      <c r="M408" s="619">
        <v>1</v>
      </c>
      <c r="N408" s="620">
        <v>70.039999999999935</v>
      </c>
    </row>
    <row r="409" spans="1:14" ht="14.4" customHeight="1" x14ac:dyDescent="0.3">
      <c r="A409" s="615" t="s">
        <v>473</v>
      </c>
      <c r="B409" s="616" t="s">
        <v>2258</v>
      </c>
      <c r="C409" s="617" t="s">
        <v>478</v>
      </c>
      <c r="D409" s="618" t="s">
        <v>2259</v>
      </c>
      <c r="E409" s="617" t="s">
        <v>483</v>
      </c>
      <c r="F409" s="618" t="s">
        <v>2260</v>
      </c>
      <c r="G409" s="617" t="s">
        <v>1656</v>
      </c>
      <c r="H409" s="617" t="s">
        <v>1847</v>
      </c>
      <c r="I409" s="617" t="s">
        <v>1847</v>
      </c>
      <c r="J409" s="617" t="s">
        <v>1848</v>
      </c>
      <c r="K409" s="617" t="s">
        <v>1849</v>
      </c>
      <c r="L409" s="619">
        <v>773.31</v>
      </c>
      <c r="M409" s="619">
        <v>1</v>
      </c>
      <c r="N409" s="620">
        <v>773.31</v>
      </c>
    </row>
    <row r="410" spans="1:14" ht="14.4" customHeight="1" x14ac:dyDescent="0.3">
      <c r="A410" s="615" t="s">
        <v>473</v>
      </c>
      <c r="B410" s="616" t="s">
        <v>2258</v>
      </c>
      <c r="C410" s="617" t="s">
        <v>478</v>
      </c>
      <c r="D410" s="618" t="s">
        <v>2259</v>
      </c>
      <c r="E410" s="617" t="s">
        <v>483</v>
      </c>
      <c r="F410" s="618" t="s">
        <v>2260</v>
      </c>
      <c r="G410" s="617" t="s">
        <v>1656</v>
      </c>
      <c r="H410" s="617" t="s">
        <v>1850</v>
      </c>
      <c r="I410" s="617" t="s">
        <v>1850</v>
      </c>
      <c r="J410" s="617" t="s">
        <v>1851</v>
      </c>
      <c r="K410" s="617" t="s">
        <v>1852</v>
      </c>
      <c r="L410" s="619">
        <v>47.629662007635638</v>
      </c>
      <c r="M410" s="619">
        <v>1</v>
      </c>
      <c r="N410" s="620">
        <v>47.629662007635638</v>
      </c>
    </row>
    <row r="411" spans="1:14" ht="14.4" customHeight="1" x14ac:dyDescent="0.3">
      <c r="A411" s="615" t="s">
        <v>473</v>
      </c>
      <c r="B411" s="616" t="s">
        <v>2258</v>
      </c>
      <c r="C411" s="617" t="s">
        <v>478</v>
      </c>
      <c r="D411" s="618" t="s">
        <v>2259</v>
      </c>
      <c r="E411" s="617" t="s">
        <v>483</v>
      </c>
      <c r="F411" s="618" t="s">
        <v>2260</v>
      </c>
      <c r="G411" s="617" t="s">
        <v>1656</v>
      </c>
      <c r="H411" s="617" t="s">
        <v>1853</v>
      </c>
      <c r="I411" s="617" t="s">
        <v>1853</v>
      </c>
      <c r="J411" s="617" t="s">
        <v>1854</v>
      </c>
      <c r="K411" s="617" t="s">
        <v>1855</v>
      </c>
      <c r="L411" s="619">
        <v>93.41</v>
      </c>
      <c r="M411" s="619">
        <v>1</v>
      </c>
      <c r="N411" s="620">
        <v>93.41</v>
      </c>
    </row>
    <row r="412" spans="1:14" ht="14.4" customHeight="1" x14ac:dyDescent="0.3">
      <c r="A412" s="615" t="s">
        <v>473</v>
      </c>
      <c r="B412" s="616" t="s">
        <v>2258</v>
      </c>
      <c r="C412" s="617" t="s">
        <v>478</v>
      </c>
      <c r="D412" s="618" t="s">
        <v>2259</v>
      </c>
      <c r="E412" s="617" t="s">
        <v>483</v>
      </c>
      <c r="F412" s="618" t="s">
        <v>2260</v>
      </c>
      <c r="G412" s="617" t="s">
        <v>1656</v>
      </c>
      <c r="H412" s="617" t="s">
        <v>1856</v>
      </c>
      <c r="I412" s="617" t="s">
        <v>1856</v>
      </c>
      <c r="J412" s="617" t="s">
        <v>1857</v>
      </c>
      <c r="K412" s="617" t="s">
        <v>1858</v>
      </c>
      <c r="L412" s="619">
        <v>113.0500000000001</v>
      </c>
      <c r="M412" s="619">
        <v>1</v>
      </c>
      <c r="N412" s="620">
        <v>113.0500000000001</v>
      </c>
    </row>
    <row r="413" spans="1:14" ht="14.4" customHeight="1" x14ac:dyDescent="0.3">
      <c r="A413" s="615" t="s">
        <v>473</v>
      </c>
      <c r="B413" s="616" t="s">
        <v>2258</v>
      </c>
      <c r="C413" s="617" t="s">
        <v>478</v>
      </c>
      <c r="D413" s="618" t="s">
        <v>2259</v>
      </c>
      <c r="E413" s="617" t="s">
        <v>483</v>
      </c>
      <c r="F413" s="618" t="s">
        <v>2260</v>
      </c>
      <c r="G413" s="617" t="s">
        <v>1656</v>
      </c>
      <c r="H413" s="617" t="s">
        <v>1859</v>
      </c>
      <c r="I413" s="617" t="s">
        <v>1859</v>
      </c>
      <c r="J413" s="617" t="s">
        <v>1860</v>
      </c>
      <c r="K413" s="617" t="s">
        <v>1861</v>
      </c>
      <c r="L413" s="619">
        <v>273.89999999999998</v>
      </c>
      <c r="M413" s="619">
        <v>7</v>
      </c>
      <c r="N413" s="620">
        <v>1917.3</v>
      </c>
    </row>
    <row r="414" spans="1:14" ht="14.4" customHeight="1" x14ac:dyDescent="0.3">
      <c r="A414" s="615" t="s">
        <v>473</v>
      </c>
      <c r="B414" s="616" t="s">
        <v>2258</v>
      </c>
      <c r="C414" s="617" t="s">
        <v>478</v>
      </c>
      <c r="D414" s="618" t="s">
        <v>2259</v>
      </c>
      <c r="E414" s="617" t="s">
        <v>483</v>
      </c>
      <c r="F414" s="618" t="s">
        <v>2260</v>
      </c>
      <c r="G414" s="617" t="s">
        <v>1656</v>
      </c>
      <c r="H414" s="617" t="s">
        <v>1862</v>
      </c>
      <c r="I414" s="617" t="s">
        <v>1862</v>
      </c>
      <c r="J414" s="617" t="s">
        <v>1863</v>
      </c>
      <c r="K414" s="617" t="s">
        <v>1864</v>
      </c>
      <c r="L414" s="619">
        <v>1106.26</v>
      </c>
      <c r="M414" s="619">
        <v>1</v>
      </c>
      <c r="N414" s="620">
        <v>1106.26</v>
      </c>
    </row>
    <row r="415" spans="1:14" ht="14.4" customHeight="1" x14ac:dyDescent="0.3">
      <c r="A415" s="615" t="s">
        <v>473</v>
      </c>
      <c r="B415" s="616" t="s">
        <v>2258</v>
      </c>
      <c r="C415" s="617" t="s">
        <v>478</v>
      </c>
      <c r="D415" s="618" t="s">
        <v>2259</v>
      </c>
      <c r="E415" s="617" t="s">
        <v>483</v>
      </c>
      <c r="F415" s="618" t="s">
        <v>2260</v>
      </c>
      <c r="G415" s="617" t="s">
        <v>1656</v>
      </c>
      <c r="H415" s="617" t="s">
        <v>1865</v>
      </c>
      <c r="I415" s="617" t="s">
        <v>1865</v>
      </c>
      <c r="J415" s="617" t="s">
        <v>1703</v>
      </c>
      <c r="K415" s="617" t="s">
        <v>1704</v>
      </c>
      <c r="L415" s="619">
        <v>3299.999426432315</v>
      </c>
      <c r="M415" s="619">
        <v>26</v>
      </c>
      <c r="N415" s="620">
        <v>85799.985087240188</v>
      </c>
    </row>
    <row r="416" spans="1:14" ht="14.4" customHeight="1" x14ac:dyDescent="0.3">
      <c r="A416" s="615" t="s">
        <v>473</v>
      </c>
      <c r="B416" s="616" t="s">
        <v>2258</v>
      </c>
      <c r="C416" s="617" t="s">
        <v>478</v>
      </c>
      <c r="D416" s="618" t="s">
        <v>2259</v>
      </c>
      <c r="E416" s="617" t="s">
        <v>483</v>
      </c>
      <c r="F416" s="618" t="s">
        <v>2260</v>
      </c>
      <c r="G416" s="617" t="s">
        <v>1656</v>
      </c>
      <c r="H416" s="617" t="s">
        <v>1866</v>
      </c>
      <c r="I416" s="617" t="s">
        <v>1866</v>
      </c>
      <c r="J416" s="617" t="s">
        <v>1867</v>
      </c>
      <c r="K416" s="617" t="s">
        <v>1868</v>
      </c>
      <c r="L416" s="619">
        <v>67.816768250992169</v>
      </c>
      <c r="M416" s="619">
        <v>2100</v>
      </c>
      <c r="N416" s="620">
        <v>142415.21332708356</v>
      </c>
    </row>
    <row r="417" spans="1:14" ht="14.4" customHeight="1" x14ac:dyDescent="0.3">
      <c r="A417" s="615" t="s">
        <v>473</v>
      </c>
      <c r="B417" s="616" t="s">
        <v>2258</v>
      </c>
      <c r="C417" s="617" t="s">
        <v>478</v>
      </c>
      <c r="D417" s="618" t="s">
        <v>2259</v>
      </c>
      <c r="E417" s="617" t="s">
        <v>483</v>
      </c>
      <c r="F417" s="618" t="s">
        <v>2260</v>
      </c>
      <c r="G417" s="617" t="s">
        <v>1656</v>
      </c>
      <c r="H417" s="617" t="s">
        <v>1869</v>
      </c>
      <c r="I417" s="617" t="s">
        <v>1869</v>
      </c>
      <c r="J417" s="617" t="s">
        <v>1679</v>
      </c>
      <c r="K417" s="617" t="s">
        <v>1680</v>
      </c>
      <c r="L417" s="619">
        <v>161.69</v>
      </c>
      <c r="M417" s="619">
        <v>1</v>
      </c>
      <c r="N417" s="620">
        <v>161.69</v>
      </c>
    </row>
    <row r="418" spans="1:14" ht="14.4" customHeight="1" x14ac:dyDescent="0.3">
      <c r="A418" s="615" t="s">
        <v>473</v>
      </c>
      <c r="B418" s="616" t="s">
        <v>2258</v>
      </c>
      <c r="C418" s="617" t="s">
        <v>478</v>
      </c>
      <c r="D418" s="618" t="s">
        <v>2259</v>
      </c>
      <c r="E418" s="617" t="s">
        <v>483</v>
      </c>
      <c r="F418" s="618" t="s">
        <v>2260</v>
      </c>
      <c r="G418" s="617" t="s">
        <v>1656</v>
      </c>
      <c r="H418" s="617" t="s">
        <v>1870</v>
      </c>
      <c r="I418" s="617" t="s">
        <v>1870</v>
      </c>
      <c r="J418" s="617" t="s">
        <v>1871</v>
      </c>
      <c r="K418" s="617" t="s">
        <v>1872</v>
      </c>
      <c r="L418" s="619">
        <v>154.30999999999997</v>
      </c>
      <c r="M418" s="619">
        <v>1</v>
      </c>
      <c r="N418" s="620">
        <v>154.30999999999997</v>
      </c>
    </row>
    <row r="419" spans="1:14" ht="14.4" customHeight="1" x14ac:dyDescent="0.3">
      <c r="A419" s="615" t="s">
        <v>473</v>
      </c>
      <c r="B419" s="616" t="s">
        <v>2258</v>
      </c>
      <c r="C419" s="617" t="s">
        <v>478</v>
      </c>
      <c r="D419" s="618" t="s">
        <v>2259</v>
      </c>
      <c r="E419" s="617" t="s">
        <v>483</v>
      </c>
      <c r="F419" s="618" t="s">
        <v>2260</v>
      </c>
      <c r="G419" s="617" t="s">
        <v>1656</v>
      </c>
      <c r="H419" s="617" t="s">
        <v>1873</v>
      </c>
      <c r="I419" s="617" t="s">
        <v>1873</v>
      </c>
      <c r="J419" s="617" t="s">
        <v>1874</v>
      </c>
      <c r="K419" s="617" t="s">
        <v>1875</v>
      </c>
      <c r="L419" s="619">
        <v>63.110059299857369</v>
      </c>
      <c r="M419" s="619">
        <v>8</v>
      </c>
      <c r="N419" s="620">
        <v>504.88047439885895</v>
      </c>
    </row>
    <row r="420" spans="1:14" ht="14.4" customHeight="1" x14ac:dyDescent="0.3">
      <c r="A420" s="615" t="s">
        <v>473</v>
      </c>
      <c r="B420" s="616" t="s">
        <v>2258</v>
      </c>
      <c r="C420" s="617" t="s">
        <v>478</v>
      </c>
      <c r="D420" s="618" t="s">
        <v>2259</v>
      </c>
      <c r="E420" s="617" t="s">
        <v>483</v>
      </c>
      <c r="F420" s="618" t="s">
        <v>2260</v>
      </c>
      <c r="G420" s="617" t="s">
        <v>1656</v>
      </c>
      <c r="H420" s="617" t="s">
        <v>1876</v>
      </c>
      <c r="I420" s="617" t="s">
        <v>1876</v>
      </c>
      <c r="J420" s="617" t="s">
        <v>1877</v>
      </c>
      <c r="K420" s="617" t="s">
        <v>1133</v>
      </c>
      <c r="L420" s="619">
        <v>214.09053147016326</v>
      </c>
      <c r="M420" s="619">
        <v>1</v>
      </c>
      <c r="N420" s="620">
        <v>214.09053147016326</v>
      </c>
    </row>
    <row r="421" spans="1:14" ht="14.4" customHeight="1" x14ac:dyDescent="0.3">
      <c r="A421" s="615" t="s">
        <v>473</v>
      </c>
      <c r="B421" s="616" t="s">
        <v>2258</v>
      </c>
      <c r="C421" s="617" t="s">
        <v>478</v>
      </c>
      <c r="D421" s="618" t="s">
        <v>2259</v>
      </c>
      <c r="E421" s="617" t="s">
        <v>483</v>
      </c>
      <c r="F421" s="618" t="s">
        <v>2260</v>
      </c>
      <c r="G421" s="617" t="s">
        <v>1656</v>
      </c>
      <c r="H421" s="617" t="s">
        <v>1878</v>
      </c>
      <c r="I421" s="617" t="s">
        <v>1878</v>
      </c>
      <c r="J421" s="617" t="s">
        <v>1879</v>
      </c>
      <c r="K421" s="617" t="s">
        <v>1880</v>
      </c>
      <c r="L421" s="619">
        <v>66.089993411815612</v>
      </c>
      <c r="M421" s="619">
        <v>3</v>
      </c>
      <c r="N421" s="620">
        <v>198.26998023544684</v>
      </c>
    </row>
    <row r="422" spans="1:14" ht="14.4" customHeight="1" x14ac:dyDescent="0.3">
      <c r="A422" s="615" t="s">
        <v>473</v>
      </c>
      <c r="B422" s="616" t="s">
        <v>2258</v>
      </c>
      <c r="C422" s="617" t="s">
        <v>478</v>
      </c>
      <c r="D422" s="618" t="s">
        <v>2259</v>
      </c>
      <c r="E422" s="617" t="s">
        <v>1881</v>
      </c>
      <c r="F422" s="618" t="s">
        <v>2261</v>
      </c>
      <c r="G422" s="617"/>
      <c r="H422" s="617" t="s">
        <v>1882</v>
      </c>
      <c r="I422" s="617" t="s">
        <v>1883</v>
      </c>
      <c r="J422" s="617" t="s">
        <v>1884</v>
      </c>
      <c r="K422" s="617"/>
      <c r="L422" s="619">
        <v>183.20249999999999</v>
      </c>
      <c r="M422" s="619">
        <v>3</v>
      </c>
      <c r="N422" s="620">
        <v>549.60749999999996</v>
      </c>
    </row>
    <row r="423" spans="1:14" ht="14.4" customHeight="1" x14ac:dyDescent="0.3">
      <c r="A423" s="615" t="s">
        <v>473</v>
      </c>
      <c r="B423" s="616" t="s">
        <v>2258</v>
      </c>
      <c r="C423" s="617" t="s">
        <v>478</v>
      </c>
      <c r="D423" s="618" t="s">
        <v>2259</v>
      </c>
      <c r="E423" s="617" t="s">
        <v>1881</v>
      </c>
      <c r="F423" s="618" t="s">
        <v>2261</v>
      </c>
      <c r="G423" s="617"/>
      <c r="H423" s="617" t="s">
        <v>1885</v>
      </c>
      <c r="I423" s="617" t="s">
        <v>1885</v>
      </c>
      <c r="J423" s="617" t="s">
        <v>1886</v>
      </c>
      <c r="K423" s="617" t="s">
        <v>1887</v>
      </c>
      <c r="L423" s="619">
        <v>900.29</v>
      </c>
      <c r="M423" s="619">
        <v>0.33339999999999997</v>
      </c>
      <c r="N423" s="620">
        <v>300.15668599999998</v>
      </c>
    </row>
    <row r="424" spans="1:14" ht="14.4" customHeight="1" x14ac:dyDescent="0.3">
      <c r="A424" s="615" t="s">
        <v>473</v>
      </c>
      <c r="B424" s="616" t="s">
        <v>2258</v>
      </c>
      <c r="C424" s="617" t="s">
        <v>478</v>
      </c>
      <c r="D424" s="618" t="s">
        <v>2259</v>
      </c>
      <c r="E424" s="617" t="s">
        <v>1881</v>
      </c>
      <c r="F424" s="618" t="s">
        <v>2261</v>
      </c>
      <c r="G424" s="617"/>
      <c r="H424" s="617" t="s">
        <v>1888</v>
      </c>
      <c r="I424" s="617" t="s">
        <v>1888</v>
      </c>
      <c r="J424" s="617" t="s">
        <v>1889</v>
      </c>
      <c r="K424" s="617" t="s">
        <v>1890</v>
      </c>
      <c r="L424" s="619">
        <v>27.198500531341107</v>
      </c>
      <c r="M424" s="619">
        <v>22</v>
      </c>
      <c r="N424" s="620">
        <v>598.36701168950435</v>
      </c>
    </row>
    <row r="425" spans="1:14" ht="14.4" customHeight="1" x14ac:dyDescent="0.3">
      <c r="A425" s="615" t="s">
        <v>473</v>
      </c>
      <c r="B425" s="616" t="s">
        <v>2258</v>
      </c>
      <c r="C425" s="617" t="s">
        <v>478</v>
      </c>
      <c r="D425" s="618" t="s">
        <v>2259</v>
      </c>
      <c r="E425" s="617" t="s">
        <v>1881</v>
      </c>
      <c r="F425" s="618" t="s">
        <v>2261</v>
      </c>
      <c r="G425" s="617"/>
      <c r="H425" s="617" t="s">
        <v>1891</v>
      </c>
      <c r="I425" s="617" t="s">
        <v>1891</v>
      </c>
      <c r="J425" s="617" t="s">
        <v>1892</v>
      </c>
      <c r="K425" s="617" t="s">
        <v>1890</v>
      </c>
      <c r="L425" s="619">
        <v>27.19607674010738</v>
      </c>
      <c r="M425" s="619">
        <v>18</v>
      </c>
      <c r="N425" s="620">
        <v>489.52938132193282</v>
      </c>
    </row>
    <row r="426" spans="1:14" ht="14.4" customHeight="1" x14ac:dyDescent="0.3">
      <c r="A426" s="615" t="s">
        <v>473</v>
      </c>
      <c r="B426" s="616" t="s">
        <v>2258</v>
      </c>
      <c r="C426" s="617" t="s">
        <v>478</v>
      </c>
      <c r="D426" s="618" t="s">
        <v>2259</v>
      </c>
      <c r="E426" s="617" t="s">
        <v>1881</v>
      </c>
      <c r="F426" s="618" t="s">
        <v>2261</v>
      </c>
      <c r="G426" s="617"/>
      <c r="H426" s="617" t="s">
        <v>1893</v>
      </c>
      <c r="I426" s="617" t="s">
        <v>1893</v>
      </c>
      <c r="J426" s="617" t="s">
        <v>1894</v>
      </c>
      <c r="K426" s="617" t="s">
        <v>1890</v>
      </c>
      <c r="L426" s="619">
        <v>27.197489425379246</v>
      </c>
      <c r="M426" s="619">
        <v>27</v>
      </c>
      <c r="N426" s="620">
        <v>734.33221448523966</v>
      </c>
    </row>
    <row r="427" spans="1:14" ht="14.4" customHeight="1" x14ac:dyDescent="0.3">
      <c r="A427" s="615" t="s">
        <v>473</v>
      </c>
      <c r="B427" s="616" t="s">
        <v>2258</v>
      </c>
      <c r="C427" s="617" t="s">
        <v>478</v>
      </c>
      <c r="D427" s="618" t="s">
        <v>2259</v>
      </c>
      <c r="E427" s="617" t="s">
        <v>1881</v>
      </c>
      <c r="F427" s="618" t="s">
        <v>2261</v>
      </c>
      <c r="G427" s="617" t="s">
        <v>523</v>
      </c>
      <c r="H427" s="617" t="s">
        <v>1895</v>
      </c>
      <c r="I427" s="617" t="s">
        <v>835</v>
      </c>
      <c r="J427" s="617" t="s">
        <v>1896</v>
      </c>
      <c r="K427" s="617"/>
      <c r="L427" s="619">
        <v>1161.1000244914278</v>
      </c>
      <c r="M427" s="619">
        <v>2.0006999999999993</v>
      </c>
      <c r="N427" s="620">
        <v>2323.0128189999987</v>
      </c>
    </row>
    <row r="428" spans="1:14" ht="14.4" customHeight="1" x14ac:dyDescent="0.3">
      <c r="A428" s="615" t="s">
        <v>473</v>
      </c>
      <c r="B428" s="616" t="s">
        <v>2258</v>
      </c>
      <c r="C428" s="617" t="s">
        <v>478</v>
      </c>
      <c r="D428" s="618" t="s">
        <v>2259</v>
      </c>
      <c r="E428" s="617" t="s">
        <v>1881</v>
      </c>
      <c r="F428" s="618" t="s">
        <v>2261</v>
      </c>
      <c r="G428" s="617" t="s">
        <v>523</v>
      </c>
      <c r="H428" s="617" t="s">
        <v>1897</v>
      </c>
      <c r="I428" s="617" t="s">
        <v>835</v>
      </c>
      <c r="J428" s="617" t="s">
        <v>1898</v>
      </c>
      <c r="K428" s="617" t="s">
        <v>1899</v>
      </c>
      <c r="L428" s="619">
        <v>185.64128167686744</v>
      </c>
      <c r="M428" s="619">
        <v>18</v>
      </c>
      <c r="N428" s="620">
        <v>3341.543070183614</v>
      </c>
    </row>
    <row r="429" spans="1:14" ht="14.4" customHeight="1" x14ac:dyDescent="0.3">
      <c r="A429" s="615" t="s">
        <v>473</v>
      </c>
      <c r="B429" s="616" t="s">
        <v>2258</v>
      </c>
      <c r="C429" s="617" t="s">
        <v>478</v>
      </c>
      <c r="D429" s="618" t="s">
        <v>2259</v>
      </c>
      <c r="E429" s="617" t="s">
        <v>1881</v>
      </c>
      <c r="F429" s="618" t="s">
        <v>2261</v>
      </c>
      <c r="G429" s="617" t="s">
        <v>523</v>
      </c>
      <c r="H429" s="617" t="s">
        <v>1900</v>
      </c>
      <c r="I429" s="617" t="s">
        <v>835</v>
      </c>
      <c r="J429" s="617" t="s">
        <v>1901</v>
      </c>
      <c r="K429" s="617"/>
      <c r="L429" s="619">
        <v>253.76001418438719</v>
      </c>
      <c r="M429" s="619">
        <v>76</v>
      </c>
      <c r="N429" s="620">
        <v>19285.761078013427</v>
      </c>
    </row>
    <row r="430" spans="1:14" ht="14.4" customHeight="1" x14ac:dyDescent="0.3">
      <c r="A430" s="615" t="s">
        <v>473</v>
      </c>
      <c r="B430" s="616" t="s">
        <v>2258</v>
      </c>
      <c r="C430" s="617" t="s">
        <v>478</v>
      </c>
      <c r="D430" s="618" t="s">
        <v>2259</v>
      </c>
      <c r="E430" s="617" t="s">
        <v>1881</v>
      </c>
      <c r="F430" s="618" t="s">
        <v>2261</v>
      </c>
      <c r="G430" s="617" t="s">
        <v>523</v>
      </c>
      <c r="H430" s="617" t="s">
        <v>1902</v>
      </c>
      <c r="I430" s="617" t="s">
        <v>835</v>
      </c>
      <c r="J430" s="617" t="s">
        <v>1903</v>
      </c>
      <c r="K430" s="617"/>
      <c r="L430" s="619">
        <v>221.68958402056538</v>
      </c>
      <c r="M430" s="619">
        <v>60</v>
      </c>
      <c r="N430" s="620">
        <v>13301.375041233923</v>
      </c>
    </row>
    <row r="431" spans="1:14" ht="14.4" customHeight="1" x14ac:dyDescent="0.3">
      <c r="A431" s="615" t="s">
        <v>473</v>
      </c>
      <c r="B431" s="616" t="s">
        <v>2258</v>
      </c>
      <c r="C431" s="617" t="s">
        <v>478</v>
      </c>
      <c r="D431" s="618" t="s">
        <v>2259</v>
      </c>
      <c r="E431" s="617" t="s">
        <v>1881</v>
      </c>
      <c r="F431" s="618" t="s">
        <v>2261</v>
      </c>
      <c r="G431" s="617" t="s">
        <v>523</v>
      </c>
      <c r="H431" s="617" t="s">
        <v>1904</v>
      </c>
      <c r="I431" s="617" t="s">
        <v>835</v>
      </c>
      <c r="J431" s="617" t="s">
        <v>1905</v>
      </c>
      <c r="K431" s="617"/>
      <c r="L431" s="619">
        <v>180.33088888888886</v>
      </c>
      <c r="M431" s="619">
        <v>45</v>
      </c>
      <c r="N431" s="620">
        <v>8114.8899999999994</v>
      </c>
    </row>
    <row r="432" spans="1:14" ht="14.4" customHeight="1" x14ac:dyDescent="0.3">
      <c r="A432" s="615" t="s">
        <v>473</v>
      </c>
      <c r="B432" s="616" t="s">
        <v>2258</v>
      </c>
      <c r="C432" s="617" t="s">
        <v>478</v>
      </c>
      <c r="D432" s="618" t="s">
        <v>2259</v>
      </c>
      <c r="E432" s="617" t="s">
        <v>1881</v>
      </c>
      <c r="F432" s="618" t="s">
        <v>2261</v>
      </c>
      <c r="G432" s="617" t="s">
        <v>523</v>
      </c>
      <c r="H432" s="617" t="s">
        <v>1906</v>
      </c>
      <c r="I432" s="617" t="s">
        <v>835</v>
      </c>
      <c r="J432" s="617" t="s">
        <v>1907</v>
      </c>
      <c r="K432" s="617"/>
      <c r="L432" s="619">
        <v>84.41</v>
      </c>
      <c r="M432" s="619">
        <v>8</v>
      </c>
      <c r="N432" s="620">
        <v>675.28</v>
      </c>
    </row>
    <row r="433" spans="1:14" ht="14.4" customHeight="1" x14ac:dyDescent="0.3">
      <c r="A433" s="615" t="s">
        <v>473</v>
      </c>
      <c r="B433" s="616" t="s">
        <v>2258</v>
      </c>
      <c r="C433" s="617" t="s">
        <v>478</v>
      </c>
      <c r="D433" s="618" t="s">
        <v>2259</v>
      </c>
      <c r="E433" s="617" t="s">
        <v>1881</v>
      </c>
      <c r="F433" s="618" t="s">
        <v>2261</v>
      </c>
      <c r="G433" s="617" t="s">
        <v>523</v>
      </c>
      <c r="H433" s="617" t="s">
        <v>1908</v>
      </c>
      <c r="I433" s="617" t="s">
        <v>1908</v>
      </c>
      <c r="J433" s="617" t="s">
        <v>1909</v>
      </c>
      <c r="K433" s="617" t="s">
        <v>1890</v>
      </c>
      <c r="L433" s="619">
        <v>33.349999999999994</v>
      </c>
      <c r="M433" s="619">
        <v>18</v>
      </c>
      <c r="N433" s="620">
        <v>600.29999999999995</v>
      </c>
    </row>
    <row r="434" spans="1:14" ht="14.4" customHeight="1" x14ac:dyDescent="0.3">
      <c r="A434" s="615" t="s">
        <v>473</v>
      </c>
      <c r="B434" s="616" t="s">
        <v>2258</v>
      </c>
      <c r="C434" s="617" t="s">
        <v>478</v>
      </c>
      <c r="D434" s="618" t="s">
        <v>2259</v>
      </c>
      <c r="E434" s="617" t="s">
        <v>1881</v>
      </c>
      <c r="F434" s="618" t="s">
        <v>2261</v>
      </c>
      <c r="G434" s="617" t="s">
        <v>523</v>
      </c>
      <c r="H434" s="617" t="s">
        <v>1910</v>
      </c>
      <c r="I434" s="617" t="s">
        <v>835</v>
      </c>
      <c r="J434" s="617" t="s">
        <v>1911</v>
      </c>
      <c r="K434" s="617" t="s">
        <v>1912</v>
      </c>
      <c r="L434" s="619">
        <v>996.75</v>
      </c>
      <c r="M434" s="619">
        <v>8</v>
      </c>
      <c r="N434" s="620">
        <v>7974</v>
      </c>
    </row>
    <row r="435" spans="1:14" ht="14.4" customHeight="1" x14ac:dyDescent="0.3">
      <c r="A435" s="615" t="s">
        <v>473</v>
      </c>
      <c r="B435" s="616" t="s">
        <v>2258</v>
      </c>
      <c r="C435" s="617" t="s">
        <v>478</v>
      </c>
      <c r="D435" s="618" t="s">
        <v>2259</v>
      </c>
      <c r="E435" s="617" t="s">
        <v>1881</v>
      </c>
      <c r="F435" s="618" t="s">
        <v>2261</v>
      </c>
      <c r="G435" s="617" t="s">
        <v>523</v>
      </c>
      <c r="H435" s="617" t="s">
        <v>1913</v>
      </c>
      <c r="I435" s="617" t="s">
        <v>835</v>
      </c>
      <c r="J435" s="617" t="s">
        <v>1914</v>
      </c>
      <c r="K435" s="617"/>
      <c r="L435" s="619">
        <v>732.81</v>
      </c>
      <c r="M435" s="619">
        <v>2.25</v>
      </c>
      <c r="N435" s="620">
        <v>1648.8224999999998</v>
      </c>
    </row>
    <row r="436" spans="1:14" ht="14.4" customHeight="1" x14ac:dyDescent="0.3">
      <c r="A436" s="615" t="s">
        <v>473</v>
      </c>
      <c r="B436" s="616" t="s">
        <v>2258</v>
      </c>
      <c r="C436" s="617" t="s">
        <v>478</v>
      </c>
      <c r="D436" s="618" t="s">
        <v>2259</v>
      </c>
      <c r="E436" s="617" t="s">
        <v>1881</v>
      </c>
      <c r="F436" s="618" t="s">
        <v>2261</v>
      </c>
      <c r="G436" s="617" t="s">
        <v>523</v>
      </c>
      <c r="H436" s="617" t="s">
        <v>1915</v>
      </c>
      <c r="I436" s="617" t="s">
        <v>1915</v>
      </c>
      <c r="J436" s="617" t="s">
        <v>1916</v>
      </c>
      <c r="K436" s="617" t="s">
        <v>1917</v>
      </c>
      <c r="L436" s="619">
        <v>1109.0383333333332</v>
      </c>
      <c r="M436" s="619">
        <v>9</v>
      </c>
      <c r="N436" s="620">
        <v>9981.3449999999993</v>
      </c>
    </row>
    <row r="437" spans="1:14" ht="14.4" customHeight="1" x14ac:dyDescent="0.3">
      <c r="A437" s="615" t="s">
        <v>473</v>
      </c>
      <c r="B437" s="616" t="s">
        <v>2258</v>
      </c>
      <c r="C437" s="617" t="s">
        <v>478</v>
      </c>
      <c r="D437" s="618" t="s">
        <v>2259</v>
      </c>
      <c r="E437" s="617" t="s">
        <v>1881</v>
      </c>
      <c r="F437" s="618" t="s">
        <v>2261</v>
      </c>
      <c r="G437" s="617" t="s">
        <v>1656</v>
      </c>
      <c r="H437" s="617" t="s">
        <v>1918</v>
      </c>
      <c r="I437" s="617" t="s">
        <v>1919</v>
      </c>
      <c r="J437" s="617" t="s">
        <v>1920</v>
      </c>
      <c r="K437" s="617" t="s">
        <v>1890</v>
      </c>
      <c r="L437" s="619">
        <v>40.92</v>
      </c>
      <c r="M437" s="619">
        <v>36</v>
      </c>
      <c r="N437" s="620">
        <v>1473.1200000000001</v>
      </c>
    </row>
    <row r="438" spans="1:14" ht="14.4" customHeight="1" x14ac:dyDescent="0.3">
      <c r="A438" s="615" t="s">
        <v>473</v>
      </c>
      <c r="B438" s="616" t="s">
        <v>2258</v>
      </c>
      <c r="C438" s="617" t="s">
        <v>478</v>
      </c>
      <c r="D438" s="618" t="s">
        <v>2259</v>
      </c>
      <c r="E438" s="617" t="s">
        <v>1881</v>
      </c>
      <c r="F438" s="618" t="s">
        <v>2261</v>
      </c>
      <c r="G438" s="617" t="s">
        <v>1656</v>
      </c>
      <c r="H438" s="617" t="s">
        <v>1921</v>
      </c>
      <c r="I438" s="617" t="s">
        <v>1922</v>
      </c>
      <c r="J438" s="617" t="s">
        <v>1923</v>
      </c>
      <c r="K438" s="617" t="s">
        <v>1890</v>
      </c>
      <c r="L438" s="619">
        <v>40.92</v>
      </c>
      <c r="M438" s="619">
        <v>104</v>
      </c>
      <c r="N438" s="620">
        <v>4255.68</v>
      </c>
    </row>
    <row r="439" spans="1:14" ht="14.4" customHeight="1" x14ac:dyDescent="0.3">
      <c r="A439" s="615" t="s">
        <v>473</v>
      </c>
      <c r="B439" s="616" t="s">
        <v>2258</v>
      </c>
      <c r="C439" s="617" t="s">
        <v>478</v>
      </c>
      <c r="D439" s="618" t="s">
        <v>2259</v>
      </c>
      <c r="E439" s="617" t="s">
        <v>1881</v>
      </c>
      <c r="F439" s="618" t="s">
        <v>2261</v>
      </c>
      <c r="G439" s="617" t="s">
        <v>1656</v>
      </c>
      <c r="H439" s="617" t="s">
        <v>1924</v>
      </c>
      <c r="I439" s="617" t="s">
        <v>1925</v>
      </c>
      <c r="J439" s="617" t="s">
        <v>1926</v>
      </c>
      <c r="K439" s="617" t="s">
        <v>1890</v>
      </c>
      <c r="L439" s="619">
        <v>41.180000000000007</v>
      </c>
      <c r="M439" s="619">
        <v>29</v>
      </c>
      <c r="N439" s="620">
        <v>1194.2200000000003</v>
      </c>
    </row>
    <row r="440" spans="1:14" ht="14.4" customHeight="1" x14ac:dyDescent="0.3">
      <c r="A440" s="615" t="s">
        <v>473</v>
      </c>
      <c r="B440" s="616" t="s">
        <v>2258</v>
      </c>
      <c r="C440" s="617" t="s">
        <v>478</v>
      </c>
      <c r="D440" s="618" t="s">
        <v>2259</v>
      </c>
      <c r="E440" s="617" t="s">
        <v>1881</v>
      </c>
      <c r="F440" s="618" t="s">
        <v>2261</v>
      </c>
      <c r="G440" s="617" t="s">
        <v>1656</v>
      </c>
      <c r="H440" s="617" t="s">
        <v>1927</v>
      </c>
      <c r="I440" s="617" t="s">
        <v>1928</v>
      </c>
      <c r="J440" s="617" t="s">
        <v>1929</v>
      </c>
      <c r="K440" s="617" t="s">
        <v>1890</v>
      </c>
      <c r="L440" s="619">
        <v>41.18</v>
      </c>
      <c r="M440" s="619">
        <v>28</v>
      </c>
      <c r="N440" s="620">
        <v>1153.04</v>
      </c>
    </row>
    <row r="441" spans="1:14" ht="14.4" customHeight="1" x14ac:dyDescent="0.3">
      <c r="A441" s="615" t="s">
        <v>473</v>
      </c>
      <c r="B441" s="616" t="s">
        <v>2258</v>
      </c>
      <c r="C441" s="617" t="s">
        <v>478</v>
      </c>
      <c r="D441" s="618" t="s">
        <v>2259</v>
      </c>
      <c r="E441" s="617" t="s">
        <v>1881</v>
      </c>
      <c r="F441" s="618" t="s">
        <v>2261</v>
      </c>
      <c r="G441" s="617" t="s">
        <v>1656</v>
      </c>
      <c r="H441" s="617" t="s">
        <v>1930</v>
      </c>
      <c r="I441" s="617" t="s">
        <v>1930</v>
      </c>
      <c r="J441" s="617" t="s">
        <v>1931</v>
      </c>
      <c r="K441" s="617" t="s">
        <v>1932</v>
      </c>
      <c r="L441" s="619">
        <v>148.96</v>
      </c>
      <c r="M441" s="619">
        <v>1</v>
      </c>
      <c r="N441" s="620">
        <v>148.96</v>
      </c>
    </row>
    <row r="442" spans="1:14" ht="14.4" customHeight="1" x14ac:dyDescent="0.3">
      <c r="A442" s="615" t="s">
        <v>473</v>
      </c>
      <c r="B442" s="616" t="s">
        <v>2258</v>
      </c>
      <c r="C442" s="617" t="s">
        <v>478</v>
      </c>
      <c r="D442" s="618" t="s">
        <v>2259</v>
      </c>
      <c r="E442" s="617" t="s">
        <v>1881</v>
      </c>
      <c r="F442" s="618" t="s">
        <v>2261</v>
      </c>
      <c r="G442" s="617" t="s">
        <v>1656</v>
      </c>
      <c r="H442" s="617" t="s">
        <v>1933</v>
      </c>
      <c r="I442" s="617" t="s">
        <v>1934</v>
      </c>
      <c r="J442" s="617" t="s">
        <v>1935</v>
      </c>
      <c r="K442" s="617" t="s">
        <v>1936</v>
      </c>
      <c r="L442" s="619">
        <v>216.91</v>
      </c>
      <c r="M442" s="619">
        <v>72</v>
      </c>
      <c r="N442" s="620">
        <v>15617.52</v>
      </c>
    </row>
    <row r="443" spans="1:14" ht="14.4" customHeight="1" x14ac:dyDescent="0.3">
      <c r="A443" s="615" t="s">
        <v>473</v>
      </c>
      <c r="B443" s="616" t="s">
        <v>2258</v>
      </c>
      <c r="C443" s="617" t="s">
        <v>478</v>
      </c>
      <c r="D443" s="618" t="s">
        <v>2259</v>
      </c>
      <c r="E443" s="617" t="s">
        <v>1881</v>
      </c>
      <c r="F443" s="618" t="s">
        <v>2261</v>
      </c>
      <c r="G443" s="617" t="s">
        <v>1656</v>
      </c>
      <c r="H443" s="617" t="s">
        <v>1937</v>
      </c>
      <c r="I443" s="617" t="s">
        <v>1937</v>
      </c>
      <c r="J443" s="617" t="s">
        <v>1916</v>
      </c>
      <c r="K443" s="617" t="s">
        <v>1938</v>
      </c>
      <c r="L443" s="619">
        <v>138.63000293032908</v>
      </c>
      <c r="M443" s="619">
        <v>144</v>
      </c>
      <c r="N443" s="620">
        <v>19962.720421967388</v>
      </c>
    </row>
    <row r="444" spans="1:14" ht="14.4" customHeight="1" x14ac:dyDescent="0.3">
      <c r="A444" s="615" t="s">
        <v>473</v>
      </c>
      <c r="B444" s="616" t="s">
        <v>2258</v>
      </c>
      <c r="C444" s="617" t="s">
        <v>478</v>
      </c>
      <c r="D444" s="618" t="s">
        <v>2259</v>
      </c>
      <c r="E444" s="617" t="s">
        <v>1881</v>
      </c>
      <c r="F444" s="618" t="s">
        <v>2261</v>
      </c>
      <c r="G444" s="617" t="s">
        <v>1656</v>
      </c>
      <c r="H444" s="617" t="s">
        <v>1939</v>
      </c>
      <c r="I444" s="617" t="s">
        <v>1939</v>
      </c>
      <c r="J444" s="617" t="s">
        <v>1940</v>
      </c>
      <c r="K444" s="617" t="s">
        <v>1941</v>
      </c>
      <c r="L444" s="619">
        <v>111.95004591127045</v>
      </c>
      <c r="M444" s="619">
        <v>14</v>
      </c>
      <c r="N444" s="620">
        <v>1567.3006427577864</v>
      </c>
    </row>
    <row r="445" spans="1:14" ht="14.4" customHeight="1" x14ac:dyDescent="0.3">
      <c r="A445" s="615" t="s">
        <v>473</v>
      </c>
      <c r="B445" s="616" t="s">
        <v>2258</v>
      </c>
      <c r="C445" s="617" t="s">
        <v>478</v>
      </c>
      <c r="D445" s="618" t="s">
        <v>2259</v>
      </c>
      <c r="E445" s="617" t="s">
        <v>1881</v>
      </c>
      <c r="F445" s="618" t="s">
        <v>2261</v>
      </c>
      <c r="G445" s="617" t="s">
        <v>1656</v>
      </c>
      <c r="H445" s="617" t="s">
        <v>1942</v>
      </c>
      <c r="I445" s="617" t="s">
        <v>1942</v>
      </c>
      <c r="J445" s="617" t="s">
        <v>1943</v>
      </c>
      <c r="K445" s="617" t="s">
        <v>1941</v>
      </c>
      <c r="L445" s="619">
        <v>111.94998892060042</v>
      </c>
      <c r="M445" s="619">
        <v>13</v>
      </c>
      <c r="N445" s="620">
        <v>1455.3498559678055</v>
      </c>
    </row>
    <row r="446" spans="1:14" ht="14.4" customHeight="1" x14ac:dyDescent="0.3">
      <c r="A446" s="615" t="s">
        <v>473</v>
      </c>
      <c r="B446" s="616" t="s">
        <v>2258</v>
      </c>
      <c r="C446" s="617" t="s">
        <v>478</v>
      </c>
      <c r="D446" s="618" t="s">
        <v>2259</v>
      </c>
      <c r="E446" s="617" t="s">
        <v>1881</v>
      </c>
      <c r="F446" s="618" t="s">
        <v>2261</v>
      </c>
      <c r="G446" s="617" t="s">
        <v>1656</v>
      </c>
      <c r="H446" s="617" t="s">
        <v>1944</v>
      </c>
      <c r="I446" s="617" t="s">
        <v>1945</v>
      </c>
      <c r="J446" s="617" t="s">
        <v>1946</v>
      </c>
      <c r="K446" s="617" t="s">
        <v>1947</v>
      </c>
      <c r="L446" s="619">
        <v>111.95</v>
      </c>
      <c r="M446" s="619">
        <v>11</v>
      </c>
      <c r="N446" s="620">
        <v>1231.45</v>
      </c>
    </row>
    <row r="447" spans="1:14" ht="14.4" customHeight="1" x14ac:dyDescent="0.3">
      <c r="A447" s="615" t="s">
        <v>473</v>
      </c>
      <c r="B447" s="616" t="s">
        <v>2258</v>
      </c>
      <c r="C447" s="617" t="s">
        <v>478</v>
      </c>
      <c r="D447" s="618" t="s">
        <v>2259</v>
      </c>
      <c r="E447" s="617" t="s">
        <v>1881</v>
      </c>
      <c r="F447" s="618" t="s">
        <v>2261</v>
      </c>
      <c r="G447" s="617" t="s">
        <v>1656</v>
      </c>
      <c r="H447" s="617" t="s">
        <v>1948</v>
      </c>
      <c r="I447" s="617" t="s">
        <v>1949</v>
      </c>
      <c r="J447" s="617" t="s">
        <v>1950</v>
      </c>
      <c r="K447" s="617" t="s">
        <v>1932</v>
      </c>
      <c r="L447" s="619">
        <v>135.59985115760884</v>
      </c>
      <c r="M447" s="619">
        <v>12</v>
      </c>
      <c r="N447" s="620">
        <v>1627.1982138913061</v>
      </c>
    </row>
    <row r="448" spans="1:14" ht="14.4" customHeight="1" x14ac:dyDescent="0.3">
      <c r="A448" s="615" t="s">
        <v>473</v>
      </c>
      <c r="B448" s="616" t="s">
        <v>2258</v>
      </c>
      <c r="C448" s="617" t="s">
        <v>478</v>
      </c>
      <c r="D448" s="618" t="s">
        <v>2259</v>
      </c>
      <c r="E448" s="617" t="s">
        <v>1881</v>
      </c>
      <c r="F448" s="618" t="s">
        <v>2261</v>
      </c>
      <c r="G448" s="617" t="s">
        <v>1656</v>
      </c>
      <c r="H448" s="617" t="s">
        <v>1951</v>
      </c>
      <c r="I448" s="617" t="s">
        <v>1952</v>
      </c>
      <c r="J448" s="617" t="s">
        <v>1953</v>
      </c>
      <c r="K448" s="617" t="s">
        <v>1941</v>
      </c>
      <c r="L448" s="619">
        <v>111.95000050617534</v>
      </c>
      <c r="M448" s="619">
        <v>16</v>
      </c>
      <c r="N448" s="620">
        <v>1791.2000080988055</v>
      </c>
    </row>
    <row r="449" spans="1:14" ht="14.4" customHeight="1" x14ac:dyDescent="0.3">
      <c r="A449" s="615" t="s">
        <v>473</v>
      </c>
      <c r="B449" s="616" t="s">
        <v>2258</v>
      </c>
      <c r="C449" s="617" t="s">
        <v>478</v>
      </c>
      <c r="D449" s="618" t="s">
        <v>2259</v>
      </c>
      <c r="E449" s="617" t="s">
        <v>1881</v>
      </c>
      <c r="F449" s="618" t="s">
        <v>2261</v>
      </c>
      <c r="G449" s="617" t="s">
        <v>1656</v>
      </c>
      <c r="H449" s="617" t="s">
        <v>1954</v>
      </c>
      <c r="I449" s="617" t="s">
        <v>1954</v>
      </c>
      <c r="J449" s="617" t="s">
        <v>1955</v>
      </c>
      <c r="K449" s="617" t="s">
        <v>1956</v>
      </c>
      <c r="L449" s="619">
        <v>122.6906733068889</v>
      </c>
      <c r="M449" s="619">
        <v>38</v>
      </c>
      <c r="N449" s="620">
        <v>4662.245585661778</v>
      </c>
    </row>
    <row r="450" spans="1:14" ht="14.4" customHeight="1" x14ac:dyDescent="0.3">
      <c r="A450" s="615" t="s">
        <v>473</v>
      </c>
      <c r="B450" s="616" t="s">
        <v>2258</v>
      </c>
      <c r="C450" s="617" t="s">
        <v>478</v>
      </c>
      <c r="D450" s="618" t="s">
        <v>2259</v>
      </c>
      <c r="E450" s="617" t="s">
        <v>1881</v>
      </c>
      <c r="F450" s="618" t="s">
        <v>2261</v>
      </c>
      <c r="G450" s="617" t="s">
        <v>1656</v>
      </c>
      <c r="H450" s="617" t="s">
        <v>1957</v>
      </c>
      <c r="I450" s="617" t="s">
        <v>1957</v>
      </c>
      <c r="J450" s="617" t="s">
        <v>1958</v>
      </c>
      <c r="K450" s="617" t="s">
        <v>1956</v>
      </c>
      <c r="L450" s="619">
        <v>122.69000000000001</v>
      </c>
      <c r="M450" s="619">
        <v>30</v>
      </c>
      <c r="N450" s="620">
        <v>3680.7000000000003</v>
      </c>
    </row>
    <row r="451" spans="1:14" ht="14.4" customHeight="1" x14ac:dyDescent="0.3">
      <c r="A451" s="615" t="s">
        <v>473</v>
      </c>
      <c r="B451" s="616" t="s">
        <v>2258</v>
      </c>
      <c r="C451" s="617" t="s">
        <v>478</v>
      </c>
      <c r="D451" s="618" t="s">
        <v>2259</v>
      </c>
      <c r="E451" s="617" t="s">
        <v>1881</v>
      </c>
      <c r="F451" s="618" t="s">
        <v>2261</v>
      </c>
      <c r="G451" s="617" t="s">
        <v>1656</v>
      </c>
      <c r="H451" s="617" t="s">
        <v>1959</v>
      </c>
      <c r="I451" s="617" t="s">
        <v>1959</v>
      </c>
      <c r="J451" s="617" t="s">
        <v>1960</v>
      </c>
      <c r="K451" s="617" t="s">
        <v>1956</v>
      </c>
      <c r="L451" s="619">
        <v>129.970010254133</v>
      </c>
      <c r="M451" s="619">
        <v>36</v>
      </c>
      <c r="N451" s="620">
        <v>4678.9203691487883</v>
      </c>
    </row>
    <row r="452" spans="1:14" ht="14.4" customHeight="1" x14ac:dyDescent="0.3">
      <c r="A452" s="615" t="s">
        <v>473</v>
      </c>
      <c r="B452" s="616" t="s">
        <v>2258</v>
      </c>
      <c r="C452" s="617" t="s">
        <v>478</v>
      </c>
      <c r="D452" s="618" t="s">
        <v>2259</v>
      </c>
      <c r="E452" s="617" t="s">
        <v>1881</v>
      </c>
      <c r="F452" s="618" t="s">
        <v>2261</v>
      </c>
      <c r="G452" s="617" t="s">
        <v>1656</v>
      </c>
      <c r="H452" s="617" t="s">
        <v>1961</v>
      </c>
      <c r="I452" s="617" t="s">
        <v>1961</v>
      </c>
      <c r="J452" s="617" t="s">
        <v>1962</v>
      </c>
      <c r="K452" s="617" t="s">
        <v>1890</v>
      </c>
      <c r="L452" s="619">
        <v>30.67</v>
      </c>
      <c r="M452" s="619">
        <v>8</v>
      </c>
      <c r="N452" s="620">
        <v>245.36</v>
      </c>
    </row>
    <row r="453" spans="1:14" ht="14.4" customHeight="1" x14ac:dyDescent="0.3">
      <c r="A453" s="615" t="s">
        <v>473</v>
      </c>
      <c r="B453" s="616" t="s">
        <v>2258</v>
      </c>
      <c r="C453" s="617" t="s">
        <v>478</v>
      </c>
      <c r="D453" s="618" t="s">
        <v>2259</v>
      </c>
      <c r="E453" s="617" t="s">
        <v>1881</v>
      </c>
      <c r="F453" s="618" t="s">
        <v>2261</v>
      </c>
      <c r="G453" s="617" t="s">
        <v>1656</v>
      </c>
      <c r="H453" s="617" t="s">
        <v>1963</v>
      </c>
      <c r="I453" s="617" t="s">
        <v>1964</v>
      </c>
      <c r="J453" s="617" t="s">
        <v>1965</v>
      </c>
      <c r="K453" s="617" t="s">
        <v>1890</v>
      </c>
      <c r="L453" s="619">
        <v>30.670000000000005</v>
      </c>
      <c r="M453" s="619">
        <v>8</v>
      </c>
      <c r="N453" s="620">
        <v>245.36000000000004</v>
      </c>
    </row>
    <row r="454" spans="1:14" ht="14.4" customHeight="1" x14ac:dyDescent="0.3">
      <c r="A454" s="615" t="s">
        <v>473</v>
      </c>
      <c r="B454" s="616" t="s">
        <v>2258</v>
      </c>
      <c r="C454" s="617" t="s">
        <v>478</v>
      </c>
      <c r="D454" s="618" t="s">
        <v>2259</v>
      </c>
      <c r="E454" s="617" t="s">
        <v>1966</v>
      </c>
      <c r="F454" s="618" t="s">
        <v>2262</v>
      </c>
      <c r="G454" s="617" t="s">
        <v>523</v>
      </c>
      <c r="H454" s="617" t="s">
        <v>1967</v>
      </c>
      <c r="I454" s="617" t="s">
        <v>1968</v>
      </c>
      <c r="J454" s="617" t="s">
        <v>1969</v>
      </c>
      <c r="K454" s="617" t="s">
        <v>1970</v>
      </c>
      <c r="L454" s="619">
        <v>8812</v>
      </c>
      <c r="M454" s="619">
        <v>1</v>
      </c>
      <c r="N454" s="620">
        <v>8812</v>
      </c>
    </row>
    <row r="455" spans="1:14" ht="14.4" customHeight="1" x14ac:dyDescent="0.3">
      <c r="A455" s="615" t="s">
        <v>473</v>
      </c>
      <c r="B455" s="616" t="s">
        <v>2258</v>
      </c>
      <c r="C455" s="617" t="s">
        <v>478</v>
      </c>
      <c r="D455" s="618" t="s">
        <v>2259</v>
      </c>
      <c r="E455" s="617" t="s">
        <v>1971</v>
      </c>
      <c r="F455" s="618" t="s">
        <v>2263</v>
      </c>
      <c r="G455" s="617" t="s">
        <v>523</v>
      </c>
      <c r="H455" s="617" t="s">
        <v>1972</v>
      </c>
      <c r="I455" s="617" t="s">
        <v>1972</v>
      </c>
      <c r="J455" s="617" t="s">
        <v>1973</v>
      </c>
      <c r="K455" s="617" t="s">
        <v>1974</v>
      </c>
      <c r="L455" s="619">
        <v>60.897167902568746</v>
      </c>
      <c r="M455" s="619">
        <v>17.600000000000001</v>
      </c>
      <c r="N455" s="620">
        <v>1071.79015508521</v>
      </c>
    </row>
    <row r="456" spans="1:14" ht="14.4" customHeight="1" x14ac:dyDescent="0.3">
      <c r="A456" s="615" t="s">
        <v>473</v>
      </c>
      <c r="B456" s="616" t="s">
        <v>2258</v>
      </c>
      <c r="C456" s="617" t="s">
        <v>478</v>
      </c>
      <c r="D456" s="618" t="s">
        <v>2259</v>
      </c>
      <c r="E456" s="617" t="s">
        <v>1971</v>
      </c>
      <c r="F456" s="618" t="s">
        <v>2263</v>
      </c>
      <c r="G456" s="617" t="s">
        <v>523</v>
      </c>
      <c r="H456" s="617" t="s">
        <v>1975</v>
      </c>
      <c r="I456" s="617" t="s">
        <v>1976</v>
      </c>
      <c r="J456" s="617" t="s">
        <v>1977</v>
      </c>
      <c r="K456" s="617" t="s">
        <v>1978</v>
      </c>
      <c r="L456" s="619">
        <v>39.97</v>
      </c>
      <c r="M456" s="619">
        <v>9</v>
      </c>
      <c r="N456" s="620">
        <v>359.72999999999996</v>
      </c>
    </row>
    <row r="457" spans="1:14" ht="14.4" customHeight="1" x14ac:dyDescent="0.3">
      <c r="A457" s="615" t="s">
        <v>473</v>
      </c>
      <c r="B457" s="616" t="s">
        <v>2258</v>
      </c>
      <c r="C457" s="617" t="s">
        <v>478</v>
      </c>
      <c r="D457" s="618" t="s">
        <v>2259</v>
      </c>
      <c r="E457" s="617" t="s">
        <v>1971</v>
      </c>
      <c r="F457" s="618" t="s">
        <v>2263</v>
      </c>
      <c r="G457" s="617" t="s">
        <v>523</v>
      </c>
      <c r="H457" s="617" t="s">
        <v>1979</v>
      </c>
      <c r="I457" s="617" t="s">
        <v>1980</v>
      </c>
      <c r="J457" s="617" t="s">
        <v>1981</v>
      </c>
      <c r="K457" s="617" t="s">
        <v>576</v>
      </c>
      <c r="L457" s="619">
        <v>67.794166666666669</v>
      </c>
      <c r="M457" s="619">
        <v>12</v>
      </c>
      <c r="N457" s="620">
        <v>813.53</v>
      </c>
    </row>
    <row r="458" spans="1:14" ht="14.4" customHeight="1" x14ac:dyDescent="0.3">
      <c r="A458" s="615" t="s">
        <v>473</v>
      </c>
      <c r="B458" s="616" t="s">
        <v>2258</v>
      </c>
      <c r="C458" s="617" t="s">
        <v>478</v>
      </c>
      <c r="D458" s="618" t="s">
        <v>2259</v>
      </c>
      <c r="E458" s="617" t="s">
        <v>1971</v>
      </c>
      <c r="F458" s="618" t="s">
        <v>2263</v>
      </c>
      <c r="G458" s="617" t="s">
        <v>523</v>
      </c>
      <c r="H458" s="617" t="s">
        <v>1982</v>
      </c>
      <c r="I458" s="617" t="s">
        <v>1983</v>
      </c>
      <c r="J458" s="617" t="s">
        <v>1984</v>
      </c>
      <c r="K458" s="617" t="s">
        <v>1985</v>
      </c>
      <c r="L458" s="619">
        <v>1754.4500000000003</v>
      </c>
      <c r="M458" s="619">
        <v>0.6</v>
      </c>
      <c r="N458" s="620">
        <v>1052.67</v>
      </c>
    </row>
    <row r="459" spans="1:14" ht="14.4" customHeight="1" x14ac:dyDescent="0.3">
      <c r="A459" s="615" t="s">
        <v>473</v>
      </c>
      <c r="B459" s="616" t="s">
        <v>2258</v>
      </c>
      <c r="C459" s="617" t="s">
        <v>478</v>
      </c>
      <c r="D459" s="618" t="s">
        <v>2259</v>
      </c>
      <c r="E459" s="617" t="s">
        <v>1971</v>
      </c>
      <c r="F459" s="618" t="s">
        <v>2263</v>
      </c>
      <c r="G459" s="617" t="s">
        <v>523</v>
      </c>
      <c r="H459" s="617" t="s">
        <v>1986</v>
      </c>
      <c r="I459" s="617" t="s">
        <v>1987</v>
      </c>
      <c r="J459" s="617" t="s">
        <v>1988</v>
      </c>
      <c r="K459" s="617" t="s">
        <v>1989</v>
      </c>
      <c r="L459" s="619">
        <v>31.7575</v>
      </c>
      <c r="M459" s="619">
        <v>4</v>
      </c>
      <c r="N459" s="620">
        <v>127.03</v>
      </c>
    </row>
    <row r="460" spans="1:14" ht="14.4" customHeight="1" x14ac:dyDescent="0.3">
      <c r="A460" s="615" t="s">
        <v>473</v>
      </c>
      <c r="B460" s="616" t="s">
        <v>2258</v>
      </c>
      <c r="C460" s="617" t="s">
        <v>478</v>
      </c>
      <c r="D460" s="618" t="s">
        <v>2259</v>
      </c>
      <c r="E460" s="617" t="s">
        <v>1971</v>
      </c>
      <c r="F460" s="618" t="s">
        <v>2263</v>
      </c>
      <c r="G460" s="617" t="s">
        <v>523</v>
      </c>
      <c r="H460" s="617" t="s">
        <v>1990</v>
      </c>
      <c r="I460" s="617" t="s">
        <v>1991</v>
      </c>
      <c r="J460" s="617" t="s">
        <v>1992</v>
      </c>
      <c r="K460" s="617" t="s">
        <v>1993</v>
      </c>
      <c r="L460" s="619">
        <v>23.55201604095312</v>
      </c>
      <c r="M460" s="619">
        <v>343</v>
      </c>
      <c r="N460" s="620">
        <v>8078.3415020469201</v>
      </c>
    </row>
    <row r="461" spans="1:14" ht="14.4" customHeight="1" x14ac:dyDescent="0.3">
      <c r="A461" s="615" t="s">
        <v>473</v>
      </c>
      <c r="B461" s="616" t="s">
        <v>2258</v>
      </c>
      <c r="C461" s="617" t="s">
        <v>478</v>
      </c>
      <c r="D461" s="618" t="s">
        <v>2259</v>
      </c>
      <c r="E461" s="617" t="s">
        <v>1971</v>
      </c>
      <c r="F461" s="618" t="s">
        <v>2263</v>
      </c>
      <c r="G461" s="617" t="s">
        <v>523</v>
      </c>
      <c r="H461" s="617" t="s">
        <v>1994</v>
      </c>
      <c r="I461" s="617" t="s">
        <v>1995</v>
      </c>
      <c r="J461" s="617" t="s">
        <v>1996</v>
      </c>
      <c r="K461" s="617" t="s">
        <v>1997</v>
      </c>
      <c r="L461" s="619">
        <v>599.03483243322842</v>
      </c>
      <c r="M461" s="619">
        <v>28</v>
      </c>
      <c r="N461" s="620">
        <v>16772.975308130397</v>
      </c>
    </row>
    <row r="462" spans="1:14" ht="14.4" customHeight="1" x14ac:dyDescent="0.3">
      <c r="A462" s="615" t="s">
        <v>473</v>
      </c>
      <c r="B462" s="616" t="s">
        <v>2258</v>
      </c>
      <c r="C462" s="617" t="s">
        <v>478</v>
      </c>
      <c r="D462" s="618" t="s">
        <v>2259</v>
      </c>
      <c r="E462" s="617" t="s">
        <v>1971</v>
      </c>
      <c r="F462" s="618" t="s">
        <v>2263</v>
      </c>
      <c r="G462" s="617" t="s">
        <v>523</v>
      </c>
      <c r="H462" s="617" t="s">
        <v>1998</v>
      </c>
      <c r="I462" s="617" t="s">
        <v>1998</v>
      </c>
      <c r="J462" s="617" t="s">
        <v>1999</v>
      </c>
      <c r="K462" s="617" t="s">
        <v>2000</v>
      </c>
      <c r="L462" s="619">
        <v>264</v>
      </c>
      <c r="M462" s="619">
        <v>0.4</v>
      </c>
      <c r="N462" s="620">
        <v>105.60000000000001</v>
      </c>
    </row>
    <row r="463" spans="1:14" ht="14.4" customHeight="1" x14ac:dyDescent="0.3">
      <c r="A463" s="615" t="s">
        <v>473</v>
      </c>
      <c r="B463" s="616" t="s">
        <v>2258</v>
      </c>
      <c r="C463" s="617" t="s">
        <v>478</v>
      </c>
      <c r="D463" s="618" t="s">
        <v>2259</v>
      </c>
      <c r="E463" s="617" t="s">
        <v>1971</v>
      </c>
      <c r="F463" s="618" t="s">
        <v>2263</v>
      </c>
      <c r="G463" s="617" t="s">
        <v>523</v>
      </c>
      <c r="H463" s="617" t="s">
        <v>2001</v>
      </c>
      <c r="I463" s="617" t="s">
        <v>2002</v>
      </c>
      <c r="J463" s="617" t="s">
        <v>2003</v>
      </c>
      <c r="K463" s="617" t="s">
        <v>2004</v>
      </c>
      <c r="L463" s="619">
        <v>128.07000000000005</v>
      </c>
      <c r="M463" s="619">
        <v>1</v>
      </c>
      <c r="N463" s="620">
        <v>128.07000000000005</v>
      </c>
    </row>
    <row r="464" spans="1:14" ht="14.4" customHeight="1" x14ac:dyDescent="0.3">
      <c r="A464" s="615" t="s">
        <v>473</v>
      </c>
      <c r="B464" s="616" t="s">
        <v>2258</v>
      </c>
      <c r="C464" s="617" t="s">
        <v>478</v>
      </c>
      <c r="D464" s="618" t="s">
        <v>2259</v>
      </c>
      <c r="E464" s="617" t="s">
        <v>1971</v>
      </c>
      <c r="F464" s="618" t="s">
        <v>2263</v>
      </c>
      <c r="G464" s="617" t="s">
        <v>523</v>
      </c>
      <c r="H464" s="617" t="s">
        <v>2005</v>
      </c>
      <c r="I464" s="617" t="s">
        <v>2006</v>
      </c>
      <c r="J464" s="617" t="s">
        <v>2007</v>
      </c>
      <c r="K464" s="617" t="s">
        <v>2008</v>
      </c>
      <c r="L464" s="619">
        <v>53.129999999999995</v>
      </c>
      <c r="M464" s="619">
        <v>1</v>
      </c>
      <c r="N464" s="620">
        <v>53.129999999999995</v>
      </c>
    </row>
    <row r="465" spans="1:14" ht="14.4" customHeight="1" x14ac:dyDescent="0.3">
      <c r="A465" s="615" t="s">
        <v>473</v>
      </c>
      <c r="B465" s="616" t="s">
        <v>2258</v>
      </c>
      <c r="C465" s="617" t="s">
        <v>478</v>
      </c>
      <c r="D465" s="618" t="s">
        <v>2259</v>
      </c>
      <c r="E465" s="617" t="s">
        <v>1971</v>
      </c>
      <c r="F465" s="618" t="s">
        <v>2263</v>
      </c>
      <c r="G465" s="617" t="s">
        <v>523</v>
      </c>
      <c r="H465" s="617" t="s">
        <v>2009</v>
      </c>
      <c r="I465" s="617" t="s">
        <v>2010</v>
      </c>
      <c r="J465" s="617" t="s">
        <v>2011</v>
      </c>
      <c r="K465" s="617" t="s">
        <v>2012</v>
      </c>
      <c r="L465" s="619">
        <v>234.06000000000003</v>
      </c>
      <c r="M465" s="619">
        <v>1</v>
      </c>
      <c r="N465" s="620">
        <v>234.06000000000003</v>
      </c>
    </row>
    <row r="466" spans="1:14" ht="14.4" customHeight="1" x14ac:dyDescent="0.3">
      <c r="A466" s="615" t="s">
        <v>473</v>
      </c>
      <c r="B466" s="616" t="s">
        <v>2258</v>
      </c>
      <c r="C466" s="617" t="s">
        <v>478</v>
      </c>
      <c r="D466" s="618" t="s">
        <v>2259</v>
      </c>
      <c r="E466" s="617" t="s">
        <v>1971</v>
      </c>
      <c r="F466" s="618" t="s">
        <v>2263</v>
      </c>
      <c r="G466" s="617" t="s">
        <v>523</v>
      </c>
      <c r="H466" s="617" t="s">
        <v>2013</v>
      </c>
      <c r="I466" s="617" t="s">
        <v>2014</v>
      </c>
      <c r="J466" s="617" t="s">
        <v>2015</v>
      </c>
      <c r="K466" s="617" t="s">
        <v>2016</v>
      </c>
      <c r="L466" s="619">
        <v>141.13384409932038</v>
      </c>
      <c r="M466" s="619">
        <v>348.39999999999935</v>
      </c>
      <c r="N466" s="620">
        <v>49171.031284203127</v>
      </c>
    </row>
    <row r="467" spans="1:14" ht="14.4" customHeight="1" x14ac:dyDescent="0.3">
      <c r="A467" s="615" t="s">
        <v>473</v>
      </c>
      <c r="B467" s="616" t="s">
        <v>2258</v>
      </c>
      <c r="C467" s="617" t="s">
        <v>478</v>
      </c>
      <c r="D467" s="618" t="s">
        <v>2259</v>
      </c>
      <c r="E467" s="617" t="s">
        <v>1971</v>
      </c>
      <c r="F467" s="618" t="s">
        <v>2263</v>
      </c>
      <c r="G467" s="617" t="s">
        <v>523</v>
      </c>
      <c r="H467" s="617" t="s">
        <v>2017</v>
      </c>
      <c r="I467" s="617" t="s">
        <v>2018</v>
      </c>
      <c r="J467" s="617" t="s">
        <v>2019</v>
      </c>
      <c r="K467" s="617" t="s">
        <v>2020</v>
      </c>
      <c r="L467" s="619">
        <v>615.6440921985818</v>
      </c>
      <c r="M467" s="619">
        <v>14.1</v>
      </c>
      <c r="N467" s="620">
        <v>8680.5817000000025</v>
      </c>
    </row>
    <row r="468" spans="1:14" ht="14.4" customHeight="1" x14ac:dyDescent="0.3">
      <c r="A468" s="615" t="s">
        <v>473</v>
      </c>
      <c r="B468" s="616" t="s">
        <v>2258</v>
      </c>
      <c r="C468" s="617" t="s">
        <v>478</v>
      </c>
      <c r="D468" s="618" t="s">
        <v>2259</v>
      </c>
      <c r="E468" s="617" t="s">
        <v>1971</v>
      </c>
      <c r="F468" s="618" t="s">
        <v>2263</v>
      </c>
      <c r="G468" s="617" t="s">
        <v>523</v>
      </c>
      <c r="H468" s="617" t="s">
        <v>2021</v>
      </c>
      <c r="I468" s="617" t="s">
        <v>2022</v>
      </c>
      <c r="J468" s="617" t="s">
        <v>2023</v>
      </c>
      <c r="K468" s="617" t="s">
        <v>2024</v>
      </c>
      <c r="L468" s="619">
        <v>62.939999999999984</v>
      </c>
      <c r="M468" s="619">
        <v>10</v>
      </c>
      <c r="N468" s="620">
        <v>629.39999999999986</v>
      </c>
    </row>
    <row r="469" spans="1:14" ht="14.4" customHeight="1" x14ac:dyDescent="0.3">
      <c r="A469" s="615" t="s">
        <v>473</v>
      </c>
      <c r="B469" s="616" t="s">
        <v>2258</v>
      </c>
      <c r="C469" s="617" t="s">
        <v>478</v>
      </c>
      <c r="D469" s="618" t="s">
        <v>2259</v>
      </c>
      <c r="E469" s="617" t="s">
        <v>1971</v>
      </c>
      <c r="F469" s="618" t="s">
        <v>2263</v>
      </c>
      <c r="G469" s="617" t="s">
        <v>523</v>
      </c>
      <c r="H469" s="617" t="s">
        <v>2025</v>
      </c>
      <c r="I469" s="617" t="s">
        <v>2026</v>
      </c>
      <c r="J469" s="617" t="s">
        <v>2027</v>
      </c>
      <c r="K469" s="617" t="s">
        <v>2028</v>
      </c>
      <c r="L469" s="619">
        <v>73.439999999999969</v>
      </c>
      <c r="M469" s="619">
        <v>2</v>
      </c>
      <c r="N469" s="620">
        <v>146.87999999999994</v>
      </c>
    </row>
    <row r="470" spans="1:14" ht="14.4" customHeight="1" x14ac:dyDescent="0.3">
      <c r="A470" s="615" t="s">
        <v>473</v>
      </c>
      <c r="B470" s="616" t="s">
        <v>2258</v>
      </c>
      <c r="C470" s="617" t="s">
        <v>478</v>
      </c>
      <c r="D470" s="618" t="s">
        <v>2259</v>
      </c>
      <c r="E470" s="617" t="s">
        <v>1971</v>
      </c>
      <c r="F470" s="618" t="s">
        <v>2263</v>
      </c>
      <c r="G470" s="617" t="s">
        <v>523</v>
      </c>
      <c r="H470" s="617" t="s">
        <v>2029</v>
      </c>
      <c r="I470" s="617" t="s">
        <v>2029</v>
      </c>
      <c r="J470" s="617" t="s">
        <v>2030</v>
      </c>
      <c r="K470" s="617" t="s">
        <v>2031</v>
      </c>
      <c r="L470" s="619">
        <v>517</v>
      </c>
      <c r="M470" s="619">
        <v>12.100000000000001</v>
      </c>
      <c r="N470" s="620">
        <v>6255.7000000000007</v>
      </c>
    </row>
    <row r="471" spans="1:14" ht="14.4" customHeight="1" x14ac:dyDescent="0.3">
      <c r="A471" s="615" t="s">
        <v>473</v>
      </c>
      <c r="B471" s="616" t="s">
        <v>2258</v>
      </c>
      <c r="C471" s="617" t="s">
        <v>478</v>
      </c>
      <c r="D471" s="618" t="s">
        <v>2259</v>
      </c>
      <c r="E471" s="617" t="s">
        <v>1971</v>
      </c>
      <c r="F471" s="618" t="s">
        <v>2263</v>
      </c>
      <c r="G471" s="617" t="s">
        <v>523</v>
      </c>
      <c r="H471" s="617" t="s">
        <v>2032</v>
      </c>
      <c r="I471" s="617" t="s">
        <v>2033</v>
      </c>
      <c r="J471" s="617" t="s">
        <v>1977</v>
      </c>
      <c r="K471" s="617" t="s">
        <v>2034</v>
      </c>
      <c r="L471" s="619">
        <v>48.250000000000028</v>
      </c>
      <c r="M471" s="619">
        <v>2</v>
      </c>
      <c r="N471" s="620">
        <v>96.500000000000057</v>
      </c>
    </row>
    <row r="472" spans="1:14" ht="14.4" customHeight="1" x14ac:dyDescent="0.3">
      <c r="A472" s="615" t="s">
        <v>473</v>
      </c>
      <c r="B472" s="616" t="s">
        <v>2258</v>
      </c>
      <c r="C472" s="617" t="s">
        <v>478</v>
      </c>
      <c r="D472" s="618" t="s">
        <v>2259</v>
      </c>
      <c r="E472" s="617" t="s">
        <v>1971</v>
      </c>
      <c r="F472" s="618" t="s">
        <v>2263</v>
      </c>
      <c r="G472" s="617" t="s">
        <v>523</v>
      </c>
      <c r="H472" s="617" t="s">
        <v>2035</v>
      </c>
      <c r="I472" s="617" t="s">
        <v>2036</v>
      </c>
      <c r="J472" s="617" t="s">
        <v>2037</v>
      </c>
      <c r="K472" s="617"/>
      <c r="L472" s="619">
        <v>640.08999999999992</v>
      </c>
      <c r="M472" s="619">
        <v>5</v>
      </c>
      <c r="N472" s="620">
        <v>3200.45</v>
      </c>
    </row>
    <row r="473" spans="1:14" ht="14.4" customHeight="1" x14ac:dyDescent="0.3">
      <c r="A473" s="615" t="s">
        <v>473</v>
      </c>
      <c r="B473" s="616" t="s">
        <v>2258</v>
      </c>
      <c r="C473" s="617" t="s">
        <v>478</v>
      </c>
      <c r="D473" s="618" t="s">
        <v>2259</v>
      </c>
      <c r="E473" s="617" t="s">
        <v>1971</v>
      </c>
      <c r="F473" s="618" t="s">
        <v>2263</v>
      </c>
      <c r="G473" s="617" t="s">
        <v>523</v>
      </c>
      <c r="H473" s="617" t="s">
        <v>2038</v>
      </c>
      <c r="I473" s="617" t="s">
        <v>2039</v>
      </c>
      <c r="J473" s="617" t="s">
        <v>2040</v>
      </c>
      <c r="K473" s="617" t="s">
        <v>2041</v>
      </c>
      <c r="L473" s="619">
        <v>77.259999999999991</v>
      </c>
      <c r="M473" s="619">
        <v>2</v>
      </c>
      <c r="N473" s="620">
        <v>154.51999999999998</v>
      </c>
    </row>
    <row r="474" spans="1:14" ht="14.4" customHeight="1" x14ac:dyDescent="0.3">
      <c r="A474" s="615" t="s">
        <v>473</v>
      </c>
      <c r="B474" s="616" t="s">
        <v>2258</v>
      </c>
      <c r="C474" s="617" t="s">
        <v>478</v>
      </c>
      <c r="D474" s="618" t="s">
        <v>2259</v>
      </c>
      <c r="E474" s="617" t="s">
        <v>1971</v>
      </c>
      <c r="F474" s="618" t="s">
        <v>2263</v>
      </c>
      <c r="G474" s="617" t="s">
        <v>523</v>
      </c>
      <c r="H474" s="617" t="s">
        <v>2042</v>
      </c>
      <c r="I474" s="617" t="s">
        <v>2043</v>
      </c>
      <c r="J474" s="617" t="s">
        <v>1569</v>
      </c>
      <c r="K474" s="617" t="s">
        <v>2044</v>
      </c>
      <c r="L474" s="619">
        <v>235.77017877547792</v>
      </c>
      <c r="M474" s="619">
        <v>49</v>
      </c>
      <c r="N474" s="620">
        <v>11552.738759998418</v>
      </c>
    </row>
    <row r="475" spans="1:14" ht="14.4" customHeight="1" x14ac:dyDescent="0.3">
      <c r="A475" s="615" t="s">
        <v>473</v>
      </c>
      <c r="B475" s="616" t="s">
        <v>2258</v>
      </c>
      <c r="C475" s="617" t="s">
        <v>478</v>
      </c>
      <c r="D475" s="618" t="s">
        <v>2259</v>
      </c>
      <c r="E475" s="617" t="s">
        <v>1971</v>
      </c>
      <c r="F475" s="618" t="s">
        <v>2263</v>
      </c>
      <c r="G475" s="617" t="s">
        <v>523</v>
      </c>
      <c r="H475" s="617" t="s">
        <v>2045</v>
      </c>
      <c r="I475" s="617" t="s">
        <v>2045</v>
      </c>
      <c r="J475" s="617" t="s">
        <v>2046</v>
      </c>
      <c r="K475" s="617" t="s">
        <v>2047</v>
      </c>
      <c r="L475" s="619">
        <v>162.90259259259258</v>
      </c>
      <c r="M475" s="619">
        <v>5.4</v>
      </c>
      <c r="N475" s="620">
        <v>879.67399999999998</v>
      </c>
    </row>
    <row r="476" spans="1:14" ht="14.4" customHeight="1" x14ac:dyDescent="0.3">
      <c r="A476" s="615" t="s">
        <v>473</v>
      </c>
      <c r="B476" s="616" t="s">
        <v>2258</v>
      </c>
      <c r="C476" s="617" t="s">
        <v>478</v>
      </c>
      <c r="D476" s="618" t="s">
        <v>2259</v>
      </c>
      <c r="E476" s="617" t="s">
        <v>1971</v>
      </c>
      <c r="F476" s="618" t="s">
        <v>2263</v>
      </c>
      <c r="G476" s="617" t="s">
        <v>523</v>
      </c>
      <c r="H476" s="617" t="s">
        <v>2048</v>
      </c>
      <c r="I476" s="617" t="s">
        <v>2049</v>
      </c>
      <c r="J476" s="617" t="s">
        <v>2050</v>
      </c>
      <c r="K476" s="617" t="s">
        <v>2051</v>
      </c>
      <c r="L476" s="619">
        <v>135.62999999999997</v>
      </c>
      <c r="M476" s="619">
        <v>3</v>
      </c>
      <c r="N476" s="620">
        <v>406.88999999999993</v>
      </c>
    </row>
    <row r="477" spans="1:14" ht="14.4" customHeight="1" x14ac:dyDescent="0.3">
      <c r="A477" s="615" t="s">
        <v>473</v>
      </c>
      <c r="B477" s="616" t="s">
        <v>2258</v>
      </c>
      <c r="C477" s="617" t="s">
        <v>478</v>
      </c>
      <c r="D477" s="618" t="s">
        <v>2259</v>
      </c>
      <c r="E477" s="617" t="s">
        <v>1971</v>
      </c>
      <c r="F477" s="618" t="s">
        <v>2263</v>
      </c>
      <c r="G477" s="617" t="s">
        <v>523</v>
      </c>
      <c r="H477" s="617" t="s">
        <v>2052</v>
      </c>
      <c r="I477" s="617" t="s">
        <v>2053</v>
      </c>
      <c r="J477" s="617" t="s">
        <v>2054</v>
      </c>
      <c r="K477" s="617" t="s">
        <v>2055</v>
      </c>
      <c r="L477" s="619">
        <v>128.68999999999997</v>
      </c>
      <c r="M477" s="619">
        <v>3</v>
      </c>
      <c r="N477" s="620">
        <v>386.06999999999994</v>
      </c>
    </row>
    <row r="478" spans="1:14" ht="14.4" customHeight="1" x14ac:dyDescent="0.3">
      <c r="A478" s="615" t="s">
        <v>473</v>
      </c>
      <c r="B478" s="616" t="s">
        <v>2258</v>
      </c>
      <c r="C478" s="617" t="s">
        <v>478</v>
      </c>
      <c r="D478" s="618" t="s">
        <v>2259</v>
      </c>
      <c r="E478" s="617" t="s">
        <v>1971</v>
      </c>
      <c r="F478" s="618" t="s">
        <v>2263</v>
      </c>
      <c r="G478" s="617" t="s">
        <v>523</v>
      </c>
      <c r="H478" s="617" t="s">
        <v>2056</v>
      </c>
      <c r="I478" s="617" t="s">
        <v>2057</v>
      </c>
      <c r="J478" s="617" t="s">
        <v>2058</v>
      </c>
      <c r="K478" s="617" t="s">
        <v>2059</v>
      </c>
      <c r="L478" s="619">
        <v>46.840000000000011</v>
      </c>
      <c r="M478" s="619">
        <v>1</v>
      </c>
      <c r="N478" s="620">
        <v>46.840000000000011</v>
      </c>
    </row>
    <row r="479" spans="1:14" ht="14.4" customHeight="1" x14ac:dyDescent="0.3">
      <c r="A479" s="615" t="s">
        <v>473</v>
      </c>
      <c r="B479" s="616" t="s">
        <v>2258</v>
      </c>
      <c r="C479" s="617" t="s">
        <v>478</v>
      </c>
      <c r="D479" s="618" t="s">
        <v>2259</v>
      </c>
      <c r="E479" s="617" t="s">
        <v>1971</v>
      </c>
      <c r="F479" s="618" t="s">
        <v>2263</v>
      </c>
      <c r="G479" s="617" t="s">
        <v>523</v>
      </c>
      <c r="H479" s="617" t="s">
        <v>2060</v>
      </c>
      <c r="I479" s="617" t="s">
        <v>2061</v>
      </c>
      <c r="J479" s="617" t="s">
        <v>2058</v>
      </c>
      <c r="K479" s="617" t="s">
        <v>2062</v>
      </c>
      <c r="L479" s="619">
        <v>44.149999999999984</v>
      </c>
      <c r="M479" s="619">
        <v>1</v>
      </c>
      <c r="N479" s="620">
        <v>44.149999999999984</v>
      </c>
    </row>
    <row r="480" spans="1:14" ht="14.4" customHeight="1" x14ac:dyDescent="0.3">
      <c r="A480" s="615" t="s">
        <v>473</v>
      </c>
      <c r="B480" s="616" t="s">
        <v>2258</v>
      </c>
      <c r="C480" s="617" t="s">
        <v>478</v>
      </c>
      <c r="D480" s="618" t="s">
        <v>2259</v>
      </c>
      <c r="E480" s="617" t="s">
        <v>1971</v>
      </c>
      <c r="F480" s="618" t="s">
        <v>2263</v>
      </c>
      <c r="G480" s="617" t="s">
        <v>523</v>
      </c>
      <c r="H480" s="617" t="s">
        <v>2063</v>
      </c>
      <c r="I480" s="617" t="s">
        <v>2064</v>
      </c>
      <c r="J480" s="617" t="s">
        <v>2065</v>
      </c>
      <c r="K480" s="617" t="s">
        <v>2066</v>
      </c>
      <c r="L480" s="619">
        <v>107.44000000000003</v>
      </c>
      <c r="M480" s="619">
        <v>1</v>
      </c>
      <c r="N480" s="620">
        <v>107.44000000000003</v>
      </c>
    </row>
    <row r="481" spans="1:14" ht="14.4" customHeight="1" x14ac:dyDescent="0.3">
      <c r="A481" s="615" t="s">
        <v>473</v>
      </c>
      <c r="B481" s="616" t="s">
        <v>2258</v>
      </c>
      <c r="C481" s="617" t="s">
        <v>478</v>
      </c>
      <c r="D481" s="618" t="s">
        <v>2259</v>
      </c>
      <c r="E481" s="617" t="s">
        <v>1971</v>
      </c>
      <c r="F481" s="618" t="s">
        <v>2263</v>
      </c>
      <c r="G481" s="617" t="s">
        <v>523</v>
      </c>
      <c r="H481" s="617" t="s">
        <v>2067</v>
      </c>
      <c r="I481" s="617" t="s">
        <v>2068</v>
      </c>
      <c r="J481" s="617" t="s">
        <v>2069</v>
      </c>
      <c r="K481" s="617" t="s">
        <v>2070</v>
      </c>
      <c r="L481" s="619">
        <v>772.08</v>
      </c>
      <c r="M481" s="619">
        <v>9</v>
      </c>
      <c r="N481" s="620">
        <v>6948.72</v>
      </c>
    </row>
    <row r="482" spans="1:14" ht="14.4" customHeight="1" x14ac:dyDescent="0.3">
      <c r="A482" s="615" t="s">
        <v>473</v>
      </c>
      <c r="B482" s="616" t="s">
        <v>2258</v>
      </c>
      <c r="C482" s="617" t="s">
        <v>478</v>
      </c>
      <c r="D482" s="618" t="s">
        <v>2259</v>
      </c>
      <c r="E482" s="617" t="s">
        <v>1971</v>
      </c>
      <c r="F482" s="618" t="s">
        <v>2263</v>
      </c>
      <c r="G482" s="617" t="s">
        <v>523</v>
      </c>
      <c r="H482" s="617" t="s">
        <v>2071</v>
      </c>
      <c r="I482" s="617" t="s">
        <v>2071</v>
      </c>
      <c r="J482" s="617" t="s">
        <v>2072</v>
      </c>
      <c r="K482" s="617" t="s">
        <v>2073</v>
      </c>
      <c r="L482" s="619">
        <v>455.83580148941411</v>
      </c>
      <c r="M482" s="619">
        <v>148.59999999999997</v>
      </c>
      <c r="N482" s="620">
        <v>67737.200101326918</v>
      </c>
    </row>
    <row r="483" spans="1:14" ht="14.4" customHeight="1" x14ac:dyDescent="0.3">
      <c r="A483" s="615" t="s">
        <v>473</v>
      </c>
      <c r="B483" s="616" t="s">
        <v>2258</v>
      </c>
      <c r="C483" s="617" t="s">
        <v>478</v>
      </c>
      <c r="D483" s="618" t="s">
        <v>2259</v>
      </c>
      <c r="E483" s="617" t="s">
        <v>1971</v>
      </c>
      <c r="F483" s="618" t="s">
        <v>2263</v>
      </c>
      <c r="G483" s="617" t="s">
        <v>523</v>
      </c>
      <c r="H483" s="617" t="s">
        <v>2074</v>
      </c>
      <c r="I483" s="617" t="s">
        <v>2074</v>
      </c>
      <c r="J483" s="617" t="s">
        <v>2075</v>
      </c>
      <c r="K483" s="617" t="s">
        <v>1381</v>
      </c>
      <c r="L483" s="619">
        <v>37.247325664573594</v>
      </c>
      <c r="M483" s="619">
        <v>120</v>
      </c>
      <c r="N483" s="620">
        <v>4469.6790797488311</v>
      </c>
    </row>
    <row r="484" spans="1:14" ht="14.4" customHeight="1" x14ac:dyDescent="0.3">
      <c r="A484" s="615" t="s">
        <v>473</v>
      </c>
      <c r="B484" s="616" t="s">
        <v>2258</v>
      </c>
      <c r="C484" s="617" t="s">
        <v>478</v>
      </c>
      <c r="D484" s="618" t="s">
        <v>2259</v>
      </c>
      <c r="E484" s="617" t="s">
        <v>1971</v>
      </c>
      <c r="F484" s="618" t="s">
        <v>2263</v>
      </c>
      <c r="G484" s="617" t="s">
        <v>523</v>
      </c>
      <c r="H484" s="617" t="s">
        <v>2076</v>
      </c>
      <c r="I484" s="617" t="s">
        <v>2076</v>
      </c>
      <c r="J484" s="617" t="s">
        <v>2077</v>
      </c>
      <c r="K484" s="617" t="s">
        <v>2078</v>
      </c>
      <c r="L484" s="619">
        <v>158.0088669950739</v>
      </c>
      <c r="M484" s="619">
        <v>20.300000000000008</v>
      </c>
      <c r="N484" s="620">
        <v>3207.5800000000013</v>
      </c>
    </row>
    <row r="485" spans="1:14" ht="14.4" customHeight="1" x14ac:dyDescent="0.3">
      <c r="A485" s="615" t="s">
        <v>473</v>
      </c>
      <c r="B485" s="616" t="s">
        <v>2258</v>
      </c>
      <c r="C485" s="617" t="s">
        <v>478</v>
      </c>
      <c r="D485" s="618" t="s">
        <v>2259</v>
      </c>
      <c r="E485" s="617" t="s">
        <v>1971</v>
      </c>
      <c r="F485" s="618" t="s">
        <v>2263</v>
      </c>
      <c r="G485" s="617" t="s">
        <v>523</v>
      </c>
      <c r="H485" s="617" t="s">
        <v>2079</v>
      </c>
      <c r="I485" s="617" t="s">
        <v>2079</v>
      </c>
      <c r="J485" s="617" t="s">
        <v>2080</v>
      </c>
      <c r="K485" s="617" t="s">
        <v>2081</v>
      </c>
      <c r="L485" s="619">
        <v>2529.9999999999995</v>
      </c>
      <c r="M485" s="619">
        <v>5.0000000000000009</v>
      </c>
      <c r="N485" s="620">
        <v>12650</v>
      </c>
    </row>
    <row r="486" spans="1:14" ht="14.4" customHeight="1" x14ac:dyDescent="0.3">
      <c r="A486" s="615" t="s">
        <v>473</v>
      </c>
      <c r="B486" s="616" t="s">
        <v>2258</v>
      </c>
      <c r="C486" s="617" t="s">
        <v>478</v>
      </c>
      <c r="D486" s="618" t="s">
        <v>2259</v>
      </c>
      <c r="E486" s="617" t="s">
        <v>1971</v>
      </c>
      <c r="F486" s="618" t="s">
        <v>2263</v>
      </c>
      <c r="G486" s="617" t="s">
        <v>523</v>
      </c>
      <c r="H486" s="617" t="s">
        <v>2082</v>
      </c>
      <c r="I486" s="617" t="s">
        <v>2082</v>
      </c>
      <c r="J486" s="617" t="s">
        <v>2083</v>
      </c>
      <c r="K486" s="617" t="s">
        <v>2084</v>
      </c>
      <c r="L486" s="619">
        <v>145.64434782608694</v>
      </c>
      <c r="M486" s="619">
        <v>115</v>
      </c>
      <c r="N486" s="620">
        <v>16749.099999999999</v>
      </c>
    </row>
    <row r="487" spans="1:14" ht="14.4" customHeight="1" x14ac:dyDescent="0.3">
      <c r="A487" s="615" t="s">
        <v>473</v>
      </c>
      <c r="B487" s="616" t="s">
        <v>2258</v>
      </c>
      <c r="C487" s="617" t="s">
        <v>478</v>
      </c>
      <c r="D487" s="618" t="s">
        <v>2259</v>
      </c>
      <c r="E487" s="617" t="s">
        <v>1971</v>
      </c>
      <c r="F487" s="618" t="s">
        <v>2263</v>
      </c>
      <c r="G487" s="617" t="s">
        <v>523</v>
      </c>
      <c r="H487" s="617" t="s">
        <v>2085</v>
      </c>
      <c r="I487" s="617" t="s">
        <v>2085</v>
      </c>
      <c r="J487" s="617" t="s">
        <v>2086</v>
      </c>
      <c r="K487" s="617" t="s">
        <v>2087</v>
      </c>
      <c r="L487" s="619">
        <v>460.21</v>
      </c>
      <c r="M487" s="619">
        <v>7.5</v>
      </c>
      <c r="N487" s="620">
        <v>3451.5749999999998</v>
      </c>
    </row>
    <row r="488" spans="1:14" ht="14.4" customHeight="1" x14ac:dyDescent="0.3">
      <c r="A488" s="615" t="s">
        <v>473</v>
      </c>
      <c r="B488" s="616" t="s">
        <v>2258</v>
      </c>
      <c r="C488" s="617" t="s">
        <v>478</v>
      </c>
      <c r="D488" s="618" t="s">
        <v>2259</v>
      </c>
      <c r="E488" s="617" t="s">
        <v>1971</v>
      </c>
      <c r="F488" s="618" t="s">
        <v>2263</v>
      </c>
      <c r="G488" s="617" t="s">
        <v>523</v>
      </c>
      <c r="H488" s="617" t="s">
        <v>2088</v>
      </c>
      <c r="I488" s="617" t="s">
        <v>2088</v>
      </c>
      <c r="J488" s="617" t="s">
        <v>2089</v>
      </c>
      <c r="K488" s="617" t="s">
        <v>2090</v>
      </c>
      <c r="L488" s="619">
        <v>217.8</v>
      </c>
      <c r="M488" s="619">
        <v>8</v>
      </c>
      <c r="N488" s="620">
        <v>1742.4</v>
      </c>
    </row>
    <row r="489" spans="1:14" ht="14.4" customHeight="1" x14ac:dyDescent="0.3">
      <c r="A489" s="615" t="s">
        <v>473</v>
      </c>
      <c r="B489" s="616" t="s">
        <v>2258</v>
      </c>
      <c r="C489" s="617" t="s">
        <v>478</v>
      </c>
      <c r="D489" s="618" t="s">
        <v>2259</v>
      </c>
      <c r="E489" s="617" t="s">
        <v>1971</v>
      </c>
      <c r="F489" s="618" t="s">
        <v>2263</v>
      </c>
      <c r="G489" s="617" t="s">
        <v>523</v>
      </c>
      <c r="H489" s="617" t="s">
        <v>2091</v>
      </c>
      <c r="I489" s="617" t="s">
        <v>2091</v>
      </c>
      <c r="J489" s="617" t="s">
        <v>2092</v>
      </c>
      <c r="K489" s="617" t="s">
        <v>2093</v>
      </c>
      <c r="L489" s="619">
        <v>152.9</v>
      </c>
      <c r="M489" s="619">
        <v>2</v>
      </c>
      <c r="N489" s="620">
        <v>305.8</v>
      </c>
    </row>
    <row r="490" spans="1:14" ht="14.4" customHeight="1" x14ac:dyDescent="0.3">
      <c r="A490" s="615" t="s">
        <v>473</v>
      </c>
      <c r="B490" s="616" t="s">
        <v>2258</v>
      </c>
      <c r="C490" s="617" t="s">
        <v>478</v>
      </c>
      <c r="D490" s="618" t="s">
        <v>2259</v>
      </c>
      <c r="E490" s="617" t="s">
        <v>1971</v>
      </c>
      <c r="F490" s="618" t="s">
        <v>2263</v>
      </c>
      <c r="G490" s="617" t="s">
        <v>523</v>
      </c>
      <c r="H490" s="617" t="s">
        <v>2094</v>
      </c>
      <c r="I490" s="617" t="s">
        <v>2094</v>
      </c>
      <c r="J490" s="617" t="s">
        <v>2095</v>
      </c>
      <c r="K490" s="617" t="s">
        <v>2096</v>
      </c>
      <c r="L490" s="619">
        <v>286</v>
      </c>
      <c r="M490" s="619">
        <v>19</v>
      </c>
      <c r="N490" s="620">
        <v>5434</v>
      </c>
    </row>
    <row r="491" spans="1:14" ht="14.4" customHeight="1" x14ac:dyDescent="0.3">
      <c r="A491" s="615" t="s">
        <v>473</v>
      </c>
      <c r="B491" s="616" t="s">
        <v>2258</v>
      </c>
      <c r="C491" s="617" t="s">
        <v>478</v>
      </c>
      <c r="D491" s="618" t="s">
        <v>2259</v>
      </c>
      <c r="E491" s="617" t="s">
        <v>1971</v>
      </c>
      <c r="F491" s="618" t="s">
        <v>2263</v>
      </c>
      <c r="G491" s="617" t="s">
        <v>523</v>
      </c>
      <c r="H491" s="617" t="s">
        <v>2097</v>
      </c>
      <c r="I491" s="617" t="s">
        <v>2098</v>
      </c>
      <c r="J491" s="617" t="s">
        <v>2099</v>
      </c>
      <c r="K491" s="617" t="s">
        <v>2100</v>
      </c>
      <c r="L491" s="619">
        <v>264.00000402090961</v>
      </c>
      <c r="M491" s="619">
        <v>14.4</v>
      </c>
      <c r="N491" s="620">
        <v>3801.6000579010984</v>
      </c>
    </row>
    <row r="492" spans="1:14" ht="14.4" customHeight="1" x14ac:dyDescent="0.3">
      <c r="A492" s="615" t="s">
        <v>473</v>
      </c>
      <c r="B492" s="616" t="s">
        <v>2258</v>
      </c>
      <c r="C492" s="617" t="s">
        <v>478</v>
      </c>
      <c r="D492" s="618" t="s">
        <v>2259</v>
      </c>
      <c r="E492" s="617" t="s">
        <v>1971</v>
      </c>
      <c r="F492" s="618" t="s">
        <v>2263</v>
      </c>
      <c r="G492" s="617" t="s">
        <v>523</v>
      </c>
      <c r="H492" s="617" t="s">
        <v>2101</v>
      </c>
      <c r="I492" s="617" t="s">
        <v>2102</v>
      </c>
      <c r="J492" s="617" t="s">
        <v>2103</v>
      </c>
      <c r="K492" s="617"/>
      <c r="L492" s="619">
        <v>155.1</v>
      </c>
      <c r="M492" s="619">
        <v>12.4</v>
      </c>
      <c r="N492" s="620">
        <v>1923.24</v>
      </c>
    </row>
    <row r="493" spans="1:14" ht="14.4" customHeight="1" x14ac:dyDescent="0.3">
      <c r="A493" s="615" t="s">
        <v>473</v>
      </c>
      <c r="B493" s="616" t="s">
        <v>2258</v>
      </c>
      <c r="C493" s="617" t="s">
        <v>478</v>
      </c>
      <c r="D493" s="618" t="s">
        <v>2259</v>
      </c>
      <c r="E493" s="617" t="s">
        <v>1971</v>
      </c>
      <c r="F493" s="618" t="s">
        <v>2263</v>
      </c>
      <c r="G493" s="617" t="s">
        <v>523</v>
      </c>
      <c r="H493" s="617" t="s">
        <v>2104</v>
      </c>
      <c r="I493" s="617" t="s">
        <v>2104</v>
      </c>
      <c r="J493" s="617" t="s">
        <v>2105</v>
      </c>
      <c r="K493" s="617" t="s">
        <v>2106</v>
      </c>
      <c r="L493" s="619">
        <v>393.82</v>
      </c>
      <c r="M493" s="619">
        <v>1</v>
      </c>
      <c r="N493" s="620">
        <v>393.82</v>
      </c>
    </row>
    <row r="494" spans="1:14" ht="14.4" customHeight="1" x14ac:dyDescent="0.3">
      <c r="A494" s="615" t="s">
        <v>473</v>
      </c>
      <c r="B494" s="616" t="s">
        <v>2258</v>
      </c>
      <c r="C494" s="617" t="s">
        <v>478</v>
      </c>
      <c r="D494" s="618" t="s">
        <v>2259</v>
      </c>
      <c r="E494" s="617" t="s">
        <v>1971</v>
      </c>
      <c r="F494" s="618" t="s">
        <v>2263</v>
      </c>
      <c r="G494" s="617" t="s">
        <v>523</v>
      </c>
      <c r="H494" s="617" t="s">
        <v>2107</v>
      </c>
      <c r="I494" s="617" t="s">
        <v>2107</v>
      </c>
      <c r="J494" s="617" t="s">
        <v>2108</v>
      </c>
      <c r="K494" s="617" t="s">
        <v>2000</v>
      </c>
      <c r="L494" s="619">
        <v>264</v>
      </c>
      <c r="M494" s="619">
        <v>1</v>
      </c>
      <c r="N494" s="620">
        <v>264</v>
      </c>
    </row>
    <row r="495" spans="1:14" ht="14.4" customHeight="1" x14ac:dyDescent="0.3">
      <c r="A495" s="615" t="s">
        <v>473</v>
      </c>
      <c r="B495" s="616" t="s">
        <v>2258</v>
      </c>
      <c r="C495" s="617" t="s">
        <v>478</v>
      </c>
      <c r="D495" s="618" t="s">
        <v>2259</v>
      </c>
      <c r="E495" s="617" t="s">
        <v>1971</v>
      </c>
      <c r="F495" s="618" t="s">
        <v>2263</v>
      </c>
      <c r="G495" s="617" t="s">
        <v>523</v>
      </c>
      <c r="H495" s="617" t="s">
        <v>2109</v>
      </c>
      <c r="I495" s="617" t="s">
        <v>2109</v>
      </c>
      <c r="J495" s="617" t="s">
        <v>2011</v>
      </c>
      <c r="K495" s="617" t="s">
        <v>2012</v>
      </c>
      <c r="L495" s="619">
        <v>231</v>
      </c>
      <c r="M495" s="619">
        <v>2</v>
      </c>
      <c r="N495" s="620">
        <v>462</v>
      </c>
    </row>
    <row r="496" spans="1:14" ht="14.4" customHeight="1" x14ac:dyDescent="0.3">
      <c r="A496" s="615" t="s">
        <v>473</v>
      </c>
      <c r="B496" s="616" t="s">
        <v>2258</v>
      </c>
      <c r="C496" s="617" t="s">
        <v>478</v>
      </c>
      <c r="D496" s="618" t="s">
        <v>2259</v>
      </c>
      <c r="E496" s="617" t="s">
        <v>1971</v>
      </c>
      <c r="F496" s="618" t="s">
        <v>2263</v>
      </c>
      <c r="G496" s="617" t="s">
        <v>523</v>
      </c>
      <c r="H496" s="617" t="s">
        <v>2110</v>
      </c>
      <c r="I496" s="617" t="s">
        <v>2111</v>
      </c>
      <c r="J496" s="617" t="s">
        <v>2112</v>
      </c>
      <c r="K496" s="617" t="s">
        <v>2004</v>
      </c>
      <c r="L496" s="619">
        <v>58.720000000000013</v>
      </c>
      <c r="M496" s="619">
        <v>2</v>
      </c>
      <c r="N496" s="620">
        <v>117.44000000000003</v>
      </c>
    </row>
    <row r="497" spans="1:14" ht="14.4" customHeight="1" x14ac:dyDescent="0.3">
      <c r="A497" s="615" t="s">
        <v>473</v>
      </c>
      <c r="B497" s="616" t="s">
        <v>2258</v>
      </c>
      <c r="C497" s="617" t="s">
        <v>478</v>
      </c>
      <c r="D497" s="618" t="s">
        <v>2259</v>
      </c>
      <c r="E497" s="617" t="s">
        <v>1971</v>
      </c>
      <c r="F497" s="618" t="s">
        <v>2263</v>
      </c>
      <c r="G497" s="617" t="s">
        <v>523</v>
      </c>
      <c r="H497" s="617" t="s">
        <v>2113</v>
      </c>
      <c r="I497" s="617" t="s">
        <v>2113</v>
      </c>
      <c r="J497" s="617" t="s">
        <v>2114</v>
      </c>
      <c r="K497" s="617" t="s">
        <v>2115</v>
      </c>
      <c r="L497" s="619">
        <v>562.87000000000012</v>
      </c>
      <c r="M497" s="619">
        <v>17.799999999999997</v>
      </c>
      <c r="N497" s="620">
        <v>10019.086000000001</v>
      </c>
    </row>
    <row r="498" spans="1:14" ht="14.4" customHeight="1" x14ac:dyDescent="0.3">
      <c r="A498" s="615" t="s">
        <v>473</v>
      </c>
      <c r="B498" s="616" t="s">
        <v>2258</v>
      </c>
      <c r="C498" s="617" t="s">
        <v>478</v>
      </c>
      <c r="D498" s="618" t="s">
        <v>2259</v>
      </c>
      <c r="E498" s="617" t="s">
        <v>1971</v>
      </c>
      <c r="F498" s="618" t="s">
        <v>2263</v>
      </c>
      <c r="G498" s="617" t="s">
        <v>523</v>
      </c>
      <c r="H498" s="617" t="s">
        <v>2116</v>
      </c>
      <c r="I498" s="617" t="s">
        <v>2116</v>
      </c>
      <c r="J498" s="617" t="s">
        <v>2117</v>
      </c>
      <c r="K498" s="617" t="s">
        <v>518</v>
      </c>
      <c r="L498" s="619">
        <v>90.219999999999985</v>
      </c>
      <c r="M498" s="619">
        <v>2</v>
      </c>
      <c r="N498" s="620">
        <v>180.43999999999997</v>
      </c>
    </row>
    <row r="499" spans="1:14" ht="14.4" customHeight="1" x14ac:dyDescent="0.3">
      <c r="A499" s="615" t="s">
        <v>473</v>
      </c>
      <c r="B499" s="616" t="s">
        <v>2258</v>
      </c>
      <c r="C499" s="617" t="s">
        <v>478</v>
      </c>
      <c r="D499" s="618" t="s">
        <v>2259</v>
      </c>
      <c r="E499" s="617" t="s">
        <v>1971</v>
      </c>
      <c r="F499" s="618" t="s">
        <v>2263</v>
      </c>
      <c r="G499" s="617" t="s">
        <v>523</v>
      </c>
      <c r="H499" s="617" t="s">
        <v>2118</v>
      </c>
      <c r="I499" s="617" t="s">
        <v>2118</v>
      </c>
      <c r="J499" s="617" t="s">
        <v>2075</v>
      </c>
      <c r="K499" s="617" t="s">
        <v>2119</v>
      </c>
      <c r="L499" s="619">
        <v>316.02454545454543</v>
      </c>
      <c r="M499" s="619">
        <v>11</v>
      </c>
      <c r="N499" s="620">
        <v>3476.2699999999995</v>
      </c>
    </row>
    <row r="500" spans="1:14" ht="14.4" customHeight="1" x14ac:dyDescent="0.3">
      <c r="A500" s="615" t="s">
        <v>473</v>
      </c>
      <c r="B500" s="616" t="s">
        <v>2258</v>
      </c>
      <c r="C500" s="617" t="s">
        <v>478</v>
      </c>
      <c r="D500" s="618" t="s">
        <v>2259</v>
      </c>
      <c r="E500" s="617" t="s">
        <v>1971</v>
      </c>
      <c r="F500" s="618" t="s">
        <v>2263</v>
      </c>
      <c r="G500" s="617" t="s">
        <v>523</v>
      </c>
      <c r="H500" s="617" t="s">
        <v>2120</v>
      </c>
      <c r="I500" s="617" t="s">
        <v>2120</v>
      </c>
      <c r="J500" s="617" t="s">
        <v>2050</v>
      </c>
      <c r="K500" s="617" t="s">
        <v>2051</v>
      </c>
      <c r="L500" s="619">
        <v>138.35000000000002</v>
      </c>
      <c r="M500" s="619">
        <v>1</v>
      </c>
      <c r="N500" s="620">
        <v>138.35000000000002</v>
      </c>
    </row>
    <row r="501" spans="1:14" ht="14.4" customHeight="1" x14ac:dyDescent="0.3">
      <c r="A501" s="615" t="s">
        <v>473</v>
      </c>
      <c r="B501" s="616" t="s">
        <v>2258</v>
      </c>
      <c r="C501" s="617" t="s">
        <v>478</v>
      </c>
      <c r="D501" s="618" t="s">
        <v>2259</v>
      </c>
      <c r="E501" s="617" t="s">
        <v>1971</v>
      </c>
      <c r="F501" s="618" t="s">
        <v>2263</v>
      </c>
      <c r="G501" s="617" t="s">
        <v>1656</v>
      </c>
      <c r="H501" s="617" t="s">
        <v>2121</v>
      </c>
      <c r="I501" s="617" t="s">
        <v>2122</v>
      </c>
      <c r="J501" s="617" t="s">
        <v>2123</v>
      </c>
      <c r="K501" s="617" t="s">
        <v>2124</v>
      </c>
      <c r="L501" s="619">
        <v>115.94000000000001</v>
      </c>
      <c r="M501" s="619">
        <v>1</v>
      </c>
      <c r="N501" s="620">
        <v>115.94000000000001</v>
      </c>
    </row>
    <row r="502" spans="1:14" ht="14.4" customHeight="1" x14ac:dyDescent="0.3">
      <c r="A502" s="615" t="s">
        <v>473</v>
      </c>
      <c r="B502" s="616" t="s">
        <v>2258</v>
      </c>
      <c r="C502" s="617" t="s">
        <v>478</v>
      </c>
      <c r="D502" s="618" t="s">
        <v>2259</v>
      </c>
      <c r="E502" s="617" t="s">
        <v>1971</v>
      </c>
      <c r="F502" s="618" t="s">
        <v>2263</v>
      </c>
      <c r="G502" s="617" t="s">
        <v>1656</v>
      </c>
      <c r="H502" s="617" t="s">
        <v>2125</v>
      </c>
      <c r="I502" s="617" t="s">
        <v>2126</v>
      </c>
      <c r="J502" s="617" t="s">
        <v>2127</v>
      </c>
      <c r="K502" s="617" t="s">
        <v>2128</v>
      </c>
      <c r="L502" s="619">
        <v>326.95999999999992</v>
      </c>
      <c r="M502" s="619">
        <v>1</v>
      </c>
      <c r="N502" s="620">
        <v>326.95999999999992</v>
      </c>
    </row>
    <row r="503" spans="1:14" ht="14.4" customHeight="1" x14ac:dyDescent="0.3">
      <c r="A503" s="615" t="s">
        <v>473</v>
      </c>
      <c r="B503" s="616" t="s">
        <v>2258</v>
      </c>
      <c r="C503" s="617" t="s">
        <v>478</v>
      </c>
      <c r="D503" s="618" t="s">
        <v>2259</v>
      </c>
      <c r="E503" s="617" t="s">
        <v>1971</v>
      </c>
      <c r="F503" s="618" t="s">
        <v>2263</v>
      </c>
      <c r="G503" s="617" t="s">
        <v>1656</v>
      </c>
      <c r="H503" s="617" t="s">
        <v>2129</v>
      </c>
      <c r="I503" s="617" t="s">
        <v>2130</v>
      </c>
      <c r="J503" s="617" t="s">
        <v>2131</v>
      </c>
      <c r="K503" s="617" t="s">
        <v>2132</v>
      </c>
      <c r="L503" s="619">
        <v>28.889675194152588</v>
      </c>
      <c r="M503" s="619">
        <v>995</v>
      </c>
      <c r="N503" s="620">
        <v>28745.226818181825</v>
      </c>
    </row>
    <row r="504" spans="1:14" ht="14.4" customHeight="1" x14ac:dyDescent="0.3">
      <c r="A504" s="615" t="s">
        <v>473</v>
      </c>
      <c r="B504" s="616" t="s">
        <v>2258</v>
      </c>
      <c r="C504" s="617" t="s">
        <v>478</v>
      </c>
      <c r="D504" s="618" t="s">
        <v>2259</v>
      </c>
      <c r="E504" s="617" t="s">
        <v>1971</v>
      </c>
      <c r="F504" s="618" t="s">
        <v>2263</v>
      </c>
      <c r="G504" s="617" t="s">
        <v>1656</v>
      </c>
      <c r="H504" s="617" t="s">
        <v>2133</v>
      </c>
      <c r="I504" s="617" t="s">
        <v>2134</v>
      </c>
      <c r="J504" s="617" t="s">
        <v>2135</v>
      </c>
      <c r="K504" s="617" t="s">
        <v>2136</v>
      </c>
      <c r="L504" s="619">
        <v>12209.669999999998</v>
      </c>
      <c r="M504" s="619">
        <v>42.7</v>
      </c>
      <c r="N504" s="620">
        <v>521352.90899999999</v>
      </c>
    </row>
    <row r="505" spans="1:14" ht="14.4" customHeight="1" x14ac:dyDescent="0.3">
      <c r="A505" s="615" t="s">
        <v>473</v>
      </c>
      <c r="B505" s="616" t="s">
        <v>2258</v>
      </c>
      <c r="C505" s="617" t="s">
        <v>478</v>
      </c>
      <c r="D505" s="618" t="s">
        <v>2259</v>
      </c>
      <c r="E505" s="617" t="s">
        <v>1971</v>
      </c>
      <c r="F505" s="618" t="s">
        <v>2263</v>
      </c>
      <c r="G505" s="617" t="s">
        <v>1656</v>
      </c>
      <c r="H505" s="617" t="s">
        <v>2137</v>
      </c>
      <c r="I505" s="617" t="s">
        <v>2137</v>
      </c>
      <c r="J505" s="617" t="s">
        <v>2138</v>
      </c>
      <c r="K505" s="617" t="s">
        <v>2084</v>
      </c>
      <c r="L505" s="619">
        <v>34.659999999999997</v>
      </c>
      <c r="M505" s="619">
        <v>26</v>
      </c>
      <c r="N505" s="620">
        <v>901.15999999999985</v>
      </c>
    </row>
    <row r="506" spans="1:14" ht="14.4" customHeight="1" x14ac:dyDescent="0.3">
      <c r="A506" s="615" t="s">
        <v>473</v>
      </c>
      <c r="B506" s="616" t="s">
        <v>2258</v>
      </c>
      <c r="C506" s="617" t="s">
        <v>478</v>
      </c>
      <c r="D506" s="618" t="s">
        <v>2259</v>
      </c>
      <c r="E506" s="617" t="s">
        <v>1971</v>
      </c>
      <c r="F506" s="618" t="s">
        <v>2263</v>
      </c>
      <c r="G506" s="617" t="s">
        <v>1656</v>
      </c>
      <c r="H506" s="617" t="s">
        <v>2139</v>
      </c>
      <c r="I506" s="617" t="s">
        <v>2139</v>
      </c>
      <c r="J506" s="617" t="s">
        <v>2140</v>
      </c>
      <c r="K506" s="617" t="s">
        <v>2141</v>
      </c>
      <c r="L506" s="619">
        <v>55.207228180027073</v>
      </c>
      <c r="M506" s="619">
        <v>227</v>
      </c>
      <c r="N506" s="620">
        <v>12532.040796866146</v>
      </c>
    </row>
    <row r="507" spans="1:14" ht="14.4" customHeight="1" x14ac:dyDescent="0.3">
      <c r="A507" s="615" t="s">
        <v>473</v>
      </c>
      <c r="B507" s="616" t="s">
        <v>2258</v>
      </c>
      <c r="C507" s="617" t="s">
        <v>478</v>
      </c>
      <c r="D507" s="618" t="s">
        <v>2259</v>
      </c>
      <c r="E507" s="617" t="s">
        <v>1971</v>
      </c>
      <c r="F507" s="618" t="s">
        <v>2263</v>
      </c>
      <c r="G507" s="617" t="s">
        <v>1656</v>
      </c>
      <c r="H507" s="617" t="s">
        <v>2142</v>
      </c>
      <c r="I507" s="617" t="s">
        <v>2142</v>
      </c>
      <c r="J507" s="617" t="s">
        <v>2143</v>
      </c>
      <c r="K507" s="617" t="s">
        <v>2078</v>
      </c>
      <c r="L507" s="619">
        <v>933.24575163398754</v>
      </c>
      <c r="M507" s="619">
        <v>76.500000000000014</v>
      </c>
      <c r="N507" s="620">
        <v>71393.300000000061</v>
      </c>
    </row>
    <row r="508" spans="1:14" ht="14.4" customHeight="1" x14ac:dyDescent="0.3">
      <c r="A508" s="615" t="s">
        <v>473</v>
      </c>
      <c r="B508" s="616" t="s">
        <v>2258</v>
      </c>
      <c r="C508" s="617" t="s">
        <v>478</v>
      </c>
      <c r="D508" s="618" t="s">
        <v>2259</v>
      </c>
      <c r="E508" s="617" t="s">
        <v>2144</v>
      </c>
      <c r="F508" s="618" t="s">
        <v>2264</v>
      </c>
      <c r="G508" s="617" t="s">
        <v>523</v>
      </c>
      <c r="H508" s="617" t="s">
        <v>2145</v>
      </c>
      <c r="I508" s="617" t="s">
        <v>2146</v>
      </c>
      <c r="J508" s="617" t="s">
        <v>2147</v>
      </c>
      <c r="K508" s="617" t="s">
        <v>2148</v>
      </c>
      <c r="L508" s="619">
        <v>102.80999999999996</v>
      </c>
      <c r="M508" s="619">
        <v>1</v>
      </c>
      <c r="N508" s="620">
        <v>102.80999999999996</v>
      </c>
    </row>
    <row r="509" spans="1:14" ht="14.4" customHeight="1" x14ac:dyDescent="0.3">
      <c r="A509" s="615" t="s">
        <v>473</v>
      </c>
      <c r="B509" s="616" t="s">
        <v>2258</v>
      </c>
      <c r="C509" s="617" t="s">
        <v>478</v>
      </c>
      <c r="D509" s="618" t="s">
        <v>2259</v>
      </c>
      <c r="E509" s="617" t="s">
        <v>2144</v>
      </c>
      <c r="F509" s="618" t="s">
        <v>2264</v>
      </c>
      <c r="G509" s="617" t="s">
        <v>523</v>
      </c>
      <c r="H509" s="617" t="s">
        <v>2149</v>
      </c>
      <c r="I509" s="617" t="s">
        <v>2150</v>
      </c>
      <c r="J509" s="617" t="s">
        <v>2151</v>
      </c>
      <c r="K509" s="617" t="s">
        <v>2152</v>
      </c>
      <c r="L509" s="619">
        <v>106.9175</v>
      </c>
      <c r="M509" s="619">
        <v>8</v>
      </c>
      <c r="N509" s="620">
        <v>855.34</v>
      </c>
    </row>
    <row r="510" spans="1:14" ht="14.4" customHeight="1" x14ac:dyDescent="0.3">
      <c r="A510" s="615" t="s">
        <v>473</v>
      </c>
      <c r="B510" s="616" t="s">
        <v>2258</v>
      </c>
      <c r="C510" s="617" t="s">
        <v>478</v>
      </c>
      <c r="D510" s="618" t="s">
        <v>2259</v>
      </c>
      <c r="E510" s="617" t="s">
        <v>2144</v>
      </c>
      <c r="F510" s="618" t="s">
        <v>2264</v>
      </c>
      <c r="G510" s="617" t="s">
        <v>523</v>
      </c>
      <c r="H510" s="617" t="s">
        <v>2153</v>
      </c>
      <c r="I510" s="617" t="s">
        <v>2154</v>
      </c>
      <c r="J510" s="617" t="s">
        <v>2155</v>
      </c>
      <c r="K510" s="617" t="s">
        <v>2156</v>
      </c>
      <c r="L510" s="619">
        <v>5517.05</v>
      </c>
      <c r="M510" s="619">
        <v>15</v>
      </c>
      <c r="N510" s="620">
        <v>82755.75</v>
      </c>
    </row>
    <row r="511" spans="1:14" ht="14.4" customHeight="1" x14ac:dyDescent="0.3">
      <c r="A511" s="615" t="s">
        <v>473</v>
      </c>
      <c r="B511" s="616" t="s">
        <v>2258</v>
      </c>
      <c r="C511" s="617" t="s">
        <v>478</v>
      </c>
      <c r="D511" s="618" t="s">
        <v>2259</v>
      </c>
      <c r="E511" s="617" t="s">
        <v>2144</v>
      </c>
      <c r="F511" s="618" t="s">
        <v>2264</v>
      </c>
      <c r="G511" s="617" t="s">
        <v>523</v>
      </c>
      <c r="H511" s="617" t="s">
        <v>2157</v>
      </c>
      <c r="I511" s="617" t="s">
        <v>2158</v>
      </c>
      <c r="J511" s="617" t="s">
        <v>2159</v>
      </c>
      <c r="K511" s="617" t="s">
        <v>2160</v>
      </c>
      <c r="L511" s="619">
        <v>4950</v>
      </c>
      <c r="M511" s="619">
        <v>31</v>
      </c>
      <c r="N511" s="620">
        <v>153450</v>
      </c>
    </row>
    <row r="512" spans="1:14" ht="14.4" customHeight="1" x14ac:dyDescent="0.3">
      <c r="A512" s="615" t="s">
        <v>473</v>
      </c>
      <c r="B512" s="616" t="s">
        <v>2258</v>
      </c>
      <c r="C512" s="617" t="s">
        <v>478</v>
      </c>
      <c r="D512" s="618" t="s">
        <v>2259</v>
      </c>
      <c r="E512" s="617" t="s">
        <v>2144</v>
      </c>
      <c r="F512" s="618" t="s">
        <v>2264</v>
      </c>
      <c r="G512" s="617" t="s">
        <v>1656</v>
      </c>
      <c r="H512" s="617" t="s">
        <v>2161</v>
      </c>
      <c r="I512" s="617" t="s">
        <v>2162</v>
      </c>
      <c r="J512" s="617" t="s">
        <v>2163</v>
      </c>
      <c r="K512" s="617" t="s">
        <v>2164</v>
      </c>
      <c r="L512" s="619">
        <v>2825.2602068965512</v>
      </c>
      <c r="M512" s="619">
        <v>145</v>
      </c>
      <c r="N512" s="620">
        <v>409662.72999999992</v>
      </c>
    </row>
    <row r="513" spans="1:14" ht="14.4" customHeight="1" x14ac:dyDescent="0.3">
      <c r="A513" s="615" t="s">
        <v>473</v>
      </c>
      <c r="B513" s="616" t="s">
        <v>2258</v>
      </c>
      <c r="C513" s="617" t="s">
        <v>478</v>
      </c>
      <c r="D513" s="618" t="s">
        <v>2259</v>
      </c>
      <c r="E513" s="617" t="s">
        <v>2144</v>
      </c>
      <c r="F513" s="618" t="s">
        <v>2264</v>
      </c>
      <c r="G513" s="617" t="s">
        <v>1656</v>
      </c>
      <c r="H513" s="617" t="s">
        <v>2165</v>
      </c>
      <c r="I513" s="617" t="s">
        <v>2166</v>
      </c>
      <c r="J513" s="617" t="s">
        <v>2163</v>
      </c>
      <c r="K513" s="617" t="s">
        <v>2167</v>
      </c>
      <c r="L513" s="619">
        <v>13607.949999999997</v>
      </c>
      <c r="M513" s="619">
        <v>1</v>
      </c>
      <c r="N513" s="620">
        <v>13607.949999999997</v>
      </c>
    </row>
    <row r="514" spans="1:14" ht="14.4" customHeight="1" x14ac:dyDescent="0.3">
      <c r="A514" s="615" t="s">
        <v>473</v>
      </c>
      <c r="B514" s="616" t="s">
        <v>2258</v>
      </c>
      <c r="C514" s="617" t="s">
        <v>478</v>
      </c>
      <c r="D514" s="618" t="s">
        <v>2259</v>
      </c>
      <c r="E514" s="617" t="s">
        <v>2144</v>
      </c>
      <c r="F514" s="618" t="s">
        <v>2264</v>
      </c>
      <c r="G514" s="617" t="s">
        <v>1656</v>
      </c>
      <c r="H514" s="617" t="s">
        <v>2168</v>
      </c>
      <c r="I514" s="617" t="s">
        <v>2168</v>
      </c>
      <c r="J514" s="617" t="s">
        <v>2169</v>
      </c>
      <c r="K514" s="617" t="s">
        <v>2170</v>
      </c>
      <c r="L514" s="619">
        <v>159.5</v>
      </c>
      <c r="M514" s="619">
        <v>53.800000000000004</v>
      </c>
      <c r="N514" s="620">
        <v>8581.1</v>
      </c>
    </row>
    <row r="515" spans="1:14" ht="14.4" customHeight="1" x14ac:dyDescent="0.3">
      <c r="A515" s="615" t="s">
        <v>473</v>
      </c>
      <c r="B515" s="616" t="s">
        <v>2258</v>
      </c>
      <c r="C515" s="617" t="s">
        <v>478</v>
      </c>
      <c r="D515" s="618" t="s">
        <v>2259</v>
      </c>
      <c r="E515" s="617" t="s">
        <v>2144</v>
      </c>
      <c r="F515" s="618" t="s">
        <v>2264</v>
      </c>
      <c r="G515" s="617" t="s">
        <v>1656</v>
      </c>
      <c r="H515" s="617" t="s">
        <v>2171</v>
      </c>
      <c r="I515" s="617" t="s">
        <v>2171</v>
      </c>
      <c r="J515" s="617" t="s">
        <v>2169</v>
      </c>
      <c r="K515" s="617" t="s">
        <v>2172</v>
      </c>
      <c r="L515" s="619">
        <v>307.99999999999994</v>
      </c>
      <c r="M515" s="619">
        <v>15.800000000000002</v>
      </c>
      <c r="N515" s="620">
        <v>4866.3999999999996</v>
      </c>
    </row>
    <row r="516" spans="1:14" ht="14.4" customHeight="1" x14ac:dyDescent="0.3">
      <c r="A516" s="615" t="s">
        <v>473</v>
      </c>
      <c r="B516" s="616" t="s">
        <v>2258</v>
      </c>
      <c r="C516" s="617" t="s">
        <v>478</v>
      </c>
      <c r="D516" s="618" t="s">
        <v>2259</v>
      </c>
      <c r="E516" s="617" t="s">
        <v>2144</v>
      </c>
      <c r="F516" s="618" t="s">
        <v>2264</v>
      </c>
      <c r="G516" s="617" t="s">
        <v>1656</v>
      </c>
      <c r="H516" s="617" t="s">
        <v>2173</v>
      </c>
      <c r="I516" s="617" t="s">
        <v>2173</v>
      </c>
      <c r="J516" s="617" t="s">
        <v>2174</v>
      </c>
      <c r="K516" s="617" t="s">
        <v>2175</v>
      </c>
      <c r="L516" s="619">
        <v>285.2397524662212</v>
      </c>
      <c r="M516" s="619">
        <v>2</v>
      </c>
      <c r="N516" s="620">
        <v>570.47950493244241</v>
      </c>
    </row>
    <row r="517" spans="1:14" ht="14.4" customHeight="1" x14ac:dyDescent="0.3">
      <c r="A517" s="615" t="s">
        <v>473</v>
      </c>
      <c r="B517" s="616" t="s">
        <v>2258</v>
      </c>
      <c r="C517" s="617" t="s">
        <v>478</v>
      </c>
      <c r="D517" s="618" t="s">
        <v>2259</v>
      </c>
      <c r="E517" s="617" t="s">
        <v>2176</v>
      </c>
      <c r="F517" s="618" t="s">
        <v>2265</v>
      </c>
      <c r="G517" s="617"/>
      <c r="H517" s="617"/>
      <c r="I517" s="617" t="s">
        <v>2177</v>
      </c>
      <c r="J517" s="617" t="s">
        <v>2178</v>
      </c>
      <c r="K517" s="617"/>
      <c r="L517" s="619">
        <v>1346.35</v>
      </c>
      <c r="M517" s="619">
        <v>3</v>
      </c>
      <c r="N517" s="620">
        <v>4039.0499999999997</v>
      </c>
    </row>
    <row r="518" spans="1:14" ht="14.4" customHeight="1" x14ac:dyDescent="0.3">
      <c r="A518" s="615" t="s">
        <v>473</v>
      </c>
      <c r="B518" s="616" t="s">
        <v>2258</v>
      </c>
      <c r="C518" s="617" t="s">
        <v>478</v>
      </c>
      <c r="D518" s="618" t="s">
        <v>2259</v>
      </c>
      <c r="E518" s="617" t="s">
        <v>2176</v>
      </c>
      <c r="F518" s="618" t="s">
        <v>2265</v>
      </c>
      <c r="G518" s="617"/>
      <c r="H518" s="617"/>
      <c r="I518" s="617" t="s">
        <v>2179</v>
      </c>
      <c r="J518" s="617" t="s">
        <v>2180</v>
      </c>
      <c r="K518" s="617"/>
      <c r="L518" s="619">
        <v>9500</v>
      </c>
      <c r="M518" s="619">
        <v>2</v>
      </c>
      <c r="N518" s="620">
        <v>19000</v>
      </c>
    </row>
    <row r="519" spans="1:14" ht="14.4" customHeight="1" x14ac:dyDescent="0.3">
      <c r="A519" s="615" t="s">
        <v>473</v>
      </c>
      <c r="B519" s="616" t="s">
        <v>2258</v>
      </c>
      <c r="C519" s="617" t="s">
        <v>478</v>
      </c>
      <c r="D519" s="618" t="s">
        <v>2259</v>
      </c>
      <c r="E519" s="617" t="s">
        <v>2176</v>
      </c>
      <c r="F519" s="618" t="s">
        <v>2265</v>
      </c>
      <c r="G519" s="617"/>
      <c r="H519" s="617"/>
      <c r="I519" s="617" t="s">
        <v>2181</v>
      </c>
      <c r="J519" s="617" t="s">
        <v>2182</v>
      </c>
      <c r="K519" s="617"/>
      <c r="L519" s="619">
        <v>9559</v>
      </c>
      <c r="M519" s="619">
        <v>2</v>
      </c>
      <c r="N519" s="620">
        <v>19118</v>
      </c>
    </row>
    <row r="520" spans="1:14" ht="14.4" customHeight="1" x14ac:dyDescent="0.3">
      <c r="A520" s="615" t="s">
        <v>473</v>
      </c>
      <c r="B520" s="616" t="s">
        <v>2258</v>
      </c>
      <c r="C520" s="617" t="s">
        <v>478</v>
      </c>
      <c r="D520" s="618" t="s">
        <v>2259</v>
      </c>
      <c r="E520" s="617" t="s">
        <v>2176</v>
      </c>
      <c r="F520" s="618" t="s">
        <v>2265</v>
      </c>
      <c r="G520" s="617"/>
      <c r="H520" s="617"/>
      <c r="I520" s="617" t="s">
        <v>2183</v>
      </c>
      <c r="J520" s="617" t="s">
        <v>2184</v>
      </c>
      <c r="K520" s="617"/>
      <c r="L520" s="619">
        <v>8637.4660000000076</v>
      </c>
      <c r="M520" s="619">
        <v>125</v>
      </c>
      <c r="N520" s="620">
        <v>1079683.2500000009</v>
      </c>
    </row>
    <row r="521" spans="1:14" ht="14.4" customHeight="1" x14ac:dyDescent="0.3">
      <c r="A521" s="615" t="s">
        <v>473</v>
      </c>
      <c r="B521" s="616" t="s">
        <v>2258</v>
      </c>
      <c r="C521" s="617" t="s">
        <v>478</v>
      </c>
      <c r="D521" s="618" t="s">
        <v>2259</v>
      </c>
      <c r="E521" s="617" t="s">
        <v>2176</v>
      </c>
      <c r="F521" s="618" t="s">
        <v>2265</v>
      </c>
      <c r="G521" s="617"/>
      <c r="H521" s="617"/>
      <c r="I521" s="617" t="s">
        <v>2185</v>
      </c>
      <c r="J521" s="617" t="s">
        <v>2186</v>
      </c>
      <c r="K521" s="617" t="s">
        <v>2187</v>
      </c>
      <c r="L521" s="619">
        <v>1287</v>
      </c>
      <c r="M521" s="619">
        <v>39</v>
      </c>
      <c r="N521" s="620">
        <v>50193</v>
      </c>
    </row>
    <row r="522" spans="1:14" ht="14.4" customHeight="1" x14ac:dyDescent="0.3">
      <c r="A522" s="615" t="s">
        <v>473</v>
      </c>
      <c r="B522" s="616" t="s">
        <v>2258</v>
      </c>
      <c r="C522" s="617" t="s">
        <v>478</v>
      </c>
      <c r="D522" s="618" t="s">
        <v>2259</v>
      </c>
      <c r="E522" s="617" t="s">
        <v>2176</v>
      </c>
      <c r="F522" s="618" t="s">
        <v>2265</v>
      </c>
      <c r="G522" s="617"/>
      <c r="H522" s="617"/>
      <c r="I522" s="617" t="s">
        <v>2188</v>
      </c>
      <c r="J522" s="617" t="s">
        <v>2189</v>
      </c>
      <c r="K522" s="617"/>
      <c r="L522" s="619">
        <v>4305.3999999999987</v>
      </c>
      <c r="M522" s="619">
        <v>66</v>
      </c>
      <c r="N522" s="620">
        <v>284156.39999999991</v>
      </c>
    </row>
    <row r="523" spans="1:14" ht="14.4" customHeight="1" x14ac:dyDescent="0.3">
      <c r="A523" s="615" t="s">
        <v>473</v>
      </c>
      <c r="B523" s="616" t="s">
        <v>2258</v>
      </c>
      <c r="C523" s="617" t="s">
        <v>478</v>
      </c>
      <c r="D523" s="618" t="s">
        <v>2259</v>
      </c>
      <c r="E523" s="617" t="s">
        <v>2176</v>
      </c>
      <c r="F523" s="618" t="s">
        <v>2265</v>
      </c>
      <c r="G523" s="617"/>
      <c r="H523" s="617"/>
      <c r="I523" s="617" t="s">
        <v>2190</v>
      </c>
      <c r="J523" s="617" t="s">
        <v>2191</v>
      </c>
      <c r="K523" s="617"/>
      <c r="L523" s="619">
        <v>2599.2352941176468</v>
      </c>
      <c r="M523" s="619">
        <v>17</v>
      </c>
      <c r="N523" s="620">
        <v>44187</v>
      </c>
    </row>
    <row r="524" spans="1:14" ht="14.4" customHeight="1" x14ac:dyDescent="0.3">
      <c r="A524" s="615" t="s">
        <v>473</v>
      </c>
      <c r="B524" s="616" t="s">
        <v>2258</v>
      </c>
      <c r="C524" s="617" t="s">
        <v>478</v>
      </c>
      <c r="D524" s="618" t="s">
        <v>2259</v>
      </c>
      <c r="E524" s="617" t="s">
        <v>2192</v>
      </c>
      <c r="F524" s="618" t="s">
        <v>2266</v>
      </c>
      <c r="G524" s="617"/>
      <c r="H524" s="617"/>
      <c r="I524" s="617" t="s">
        <v>2193</v>
      </c>
      <c r="J524" s="617" t="s">
        <v>2194</v>
      </c>
      <c r="K524" s="617"/>
      <c r="L524" s="619">
        <v>8505.39</v>
      </c>
      <c r="M524" s="619">
        <v>2</v>
      </c>
      <c r="N524" s="620">
        <v>17010.78</v>
      </c>
    </row>
    <row r="525" spans="1:14" ht="14.4" customHeight="1" x14ac:dyDescent="0.3">
      <c r="A525" s="615" t="s">
        <v>473</v>
      </c>
      <c r="B525" s="616" t="s">
        <v>2258</v>
      </c>
      <c r="C525" s="617" t="s">
        <v>478</v>
      </c>
      <c r="D525" s="618" t="s">
        <v>2259</v>
      </c>
      <c r="E525" s="617" t="s">
        <v>2192</v>
      </c>
      <c r="F525" s="618" t="s">
        <v>2266</v>
      </c>
      <c r="G525" s="617"/>
      <c r="H525" s="617"/>
      <c r="I525" s="617" t="s">
        <v>2195</v>
      </c>
      <c r="J525" s="617" t="s">
        <v>2196</v>
      </c>
      <c r="K525" s="617"/>
      <c r="L525" s="619">
        <v>4252.6899999999996</v>
      </c>
      <c r="M525" s="619">
        <v>1</v>
      </c>
      <c r="N525" s="620">
        <v>4252.6899999999996</v>
      </c>
    </row>
    <row r="526" spans="1:14" ht="14.4" customHeight="1" x14ac:dyDescent="0.3">
      <c r="A526" s="615" t="s">
        <v>473</v>
      </c>
      <c r="B526" s="616" t="s">
        <v>2258</v>
      </c>
      <c r="C526" s="617" t="s">
        <v>478</v>
      </c>
      <c r="D526" s="618" t="s">
        <v>2259</v>
      </c>
      <c r="E526" s="617" t="s">
        <v>2197</v>
      </c>
      <c r="F526" s="618" t="s">
        <v>2267</v>
      </c>
      <c r="G526" s="617" t="s">
        <v>523</v>
      </c>
      <c r="H526" s="617" t="s">
        <v>2198</v>
      </c>
      <c r="I526" s="617" t="s">
        <v>2199</v>
      </c>
      <c r="J526" s="617" t="s">
        <v>2200</v>
      </c>
      <c r="K526" s="617" t="s">
        <v>2201</v>
      </c>
      <c r="L526" s="619">
        <v>2081.1956151805225</v>
      </c>
      <c r="M526" s="619">
        <v>101</v>
      </c>
      <c r="N526" s="620">
        <v>210200.75713323278</v>
      </c>
    </row>
    <row r="527" spans="1:14" ht="14.4" customHeight="1" x14ac:dyDescent="0.3">
      <c r="A527" s="615" t="s">
        <v>473</v>
      </c>
      <c r="B527" s="616" t="s">
        <v>2258</v>
      </c>
      <c r="C527" s="617" t="s">
        <v>478</v>
      </c>
      <c r="D527" s="618" t="s">
        <v>2259</v>
      </c>
      <c r="E527" s="617" t="s">
        <v>2197</v>
      </c>
      <c r="F527" s="618" t="s">
        <v>2267</v>
      </c>
      <c r="G527" s="617" t="s">
        <v>523</v>
      </c>
      <c r="H527" s="617" t="s">
        <v>2202</v>
      </c>
      <c r="I527" s="617" t="s">
        <v>2203</v>
      </c>
      <c r="J527" s="617" t="s">
        <v>2204</v>
      </c>
      <c r="K527" s="617" t="s">
        <v>2205</v>
      </c>
      <c r="L527" s="619">
        <v>305.59333333333331</v>
      </c>
      <c r="M527" s="619">
        <v>120</v>
      </c>
      <c r="N527" s="620">
        <v>36671.199999999997</v>
      </c>
    </row>
    <row r="528" spans="1:14" ht="14.4" customHeight="1" x14ac:dyDescent="0.3">
      <c r="A528" s="615" t="s">
        <v>473</v>
      </c>
      <c r="B528" s="616" t="s">
        <v>2258</v>
      </c>
      <c r="C528" s="617" t="s">
        <v>478</v>
      </c>
      <c r="D528" s="618" t="s">
        <v>2259</v>
      </c>
      <c r="E528" s="617" t="s">
        <v>2197</v>
      </c>
      <c r="F528" s="618" t="s">
        <v>2267</v>
      </c>
      <c r="G528" s="617" t="s">
        <v>523</v>
      </c>
      <c r="H528" s="617" t="s">
        <v>2206</v>
      </c>
      <c r="I528" s="617" t="s">
        <v>2207</v>
      </c>
      <c r="J528" s="617" t="s">
        <v>2208</v>
      </c>
      <c r="K528" s="617" t="s">
        <v>2209</v>
      </c>
      <c r="L528" s="619">
        <v>2719.2000000000003</v>
      </c>
      <c r="M528" s="619">
        <v>12</v>
      </c>
      <c r="N528" s="620">
        <v>32630.400000000001</v>
      </c>
    </row>
    <row r="529" spans="1:14" ht="14.4" customHeight="1" x14ac:dyDescent="0.3">
      <c r="A529" s="615" t="s">
        <v>473</v>
      </c>
      <c r="B529" s="616" t="s">
        <v>2258</v>
      </c>
      <c r="C529" s="617" t="s">
        <v>478</v>
      </c>
      <c r="D529" s="618" t="s">
        <v>2259</v>
      </c>
      <c r="E529" s="617" t="s">
        <v>2197</v>
      </c>
      <c r="F529" s="618" t="s">
        <v>2267</v>
      </c>
      <c r="G529" s="617" t="s">
        <v>523</v>
      </c>
      <c r="H529" s="617" t="s">
        <v>2210</v>
      </c>
      <c r="I529" s="617" t="s">
        <v>2211</v>
      </c>
      <c r="J529" s="617" t="s">
        <v>2212</v>
      </c>
      <c r="K529" s="617" t="s">
        <v>2213</v>
      </c>
      <c r="L529" s="619">
        <v>2401.7601924957371</v>
      </c>
      <c r="M529" s="619">
        <v>164.6</v>
      </c>
      <c r="N529" s="620">
        <v>395329.7276847983</v>
      </c>
    </row>
    <row r="530" spans="1:14" ht="14.4" customHeight="1" x14ac:dyDescent="0.3">
      <c r="A530" s="615" t="s">
        <v>473</v>
      </c>
      <c r="B530" s="616" t="s">
        <v>2258</v>
      </c>
      <c r="C530" s="617" t="s">
        <v>478</v>
      </c>
      <c r="D530" s="618" t="s">
        <v>2259</v>
      </c>
      <c r="E530" s="617" t="s">
        <v>2197</v>
      </c>
      <c r="F530" s="618" t="s">
        <v>2267</v>
      </c>
      <c r="G530" s="617" t="s">
        <v>523</v>
      </c>
      <c r="H530" s="617" t="s">
        <v>2214</v>
      </c>
      <c r="I530" s="617" t="s">
        <v>2215</v>
      </c>
      <c r="J530" s="617" t="s">
        <v>2216</v>
      </c>
      <c r="K530" s="617" t="s">
        <v>2213</v>
      </c>
      <c r="L530" s="619">
        <v>2228.8200000000002</v>
      </c>
      <c r="M530" s="619">
        <v>3</v>
      </c>
      <c r="N530" s="620">
        <v>6686.46</v>
      </c>
    </row>
    <row r="531" spans="1:14" ht="14.4" customHeight="1" x14ac:dyDescent="0.3">
      <c r="A531" s="615" t="s">
        <v>473</v>
      </c>
      <c r="B531" s="616" t="s">
        <v>2258</v>
      </c>
      <c r="C531" s="617" t="s">
        <v>478</v>
      </c>
      <c r="D531" s="618" t="s">
        <v>2259</v>
      </c>
      <c r="E531" s="617" t="s">
        <v>2197</v>
      </c>
      <c r="F531" s="618" t="s">
        <v>2267</v>
      </c>
      <c r="G531" s="617" t="s">
        <v>523</v>
      </c>
      <c r="H531" s="617" t="s">
        <v>2217</v>
      </c>
      <c r="I531" s="617" t="s">
        <v>2217</v>
      </c>
      <c r="J531" s="617" t="s">
        <v>2218</v>
      </c>
      <c r="K531" s="617" t="s">
        <v>2219</v>
      </c>
      <c r="L531" s="619">
        <v>3482.1154933036291</v>
      </c>
      <c r="M531" s="619">
        <v>20</v>
      </c>
      <c r="N531" s="620">
        <v>69642.309866072581</v>
      </c>
    </row>
    <row r="532" spans="1:14" ht="14.4" customHeight="1" x14ac:dyDescent="0.3">
      <c r="A532" s="615" t="s">
        <v>473</v>
      </c>
      <c r="B532" s="616" t="s">
        <v>2258</v>
      </c>
      <c r="C532" s="617" t="s">
        <v>478</v>
      </c>
      <c r="D532" s="618" t="s">
        <v>2259</v>
      </c>
      <c r="E532" s="617" t="s">
        <v>2197</v>
      </c>
      <c r="F532" s="618" t="s">
        <v>2267</v>
      </c>
      <c r="G532" s="617" t="s">
        <v>523</v>
      </c>
      <c r="H532" s="617" t="s">
        <v>2220</v>
      </c>
      <c r="I532" s="617" t="s">
        <v>2221</v>
      </c>
      <c r="J532" s="617" t="s">
        <v>2222</v>
      </c>
      <c r="K532" s="617" t="s">
        <v>2219</v>
      </c>
      <c r="L532" s="619">
        <v>1680.58</v>
      </c>
      <c r="M532" s="619">
        <v>4</v>
      </c>
      <c r="N532" s="620">
        <v>6722.32</v>
      </c>
    </row>
    <row r="533" spans="1:14" ht="14.4" customHeight="1" x14ac:dyDescent="0.3">
      <c r="A533" s="615" t="s">
        <v>473</v>
      </c>
      <c r="B533" s="616" t="s">
        <v>2258</v>
      </c>
      <c r="C533" s="617" t="s">
        <v>478</v>
      </c>
      <c r="D533" s="618" t="s">
        <v>2259</v>
      </c>
      <c r="E533" s="617" t="s">
        <v>2197</v>
      </c>
      <c r="F533" s="618" t="s">
        <v>2267</v>
      </c>
      <c r="G533" s="617" t="s">
        <v>523</v>
      </c>
      <c r="H533" s="617" t="s">
        <v>2223</v>
      </c>
      <c r="I533" s="617" t="s">
        <v>2224</v>
      </c>
      <c r="J533" s="617" t="s">
        <v>2225</v>
      </c>
      <c r="K533" s="617" t="s">
        <v>2219</v>
      </c>
      <c r="L533" s="619">
        <v>1329.46</v>
      </c>
      <c r="M533" s="619">
        <v>4</v>
      </c>
      <c r="N533" s="620">
        <v>5317.84</v>
      </c>
    </row>
    <row r="534" spans="1:14" ht="14.4" customHeight="1" x14ac:dyDescent="0.3">
      <c r="A534" s="615" t="s">
        <v>473</v>
      </c>
      <c r="B534" s="616" t="s">
        <v>2258</v>
      </c>
      <c r="C534" s="617" t="s">
        <v>478</v>
      </c>
      <c r="D534" s="618" t="s">
        <v>2259</v>
      </c>
      <c r="E534" s="617" t="s">
        <v>2197</v>
      </c>
      <c r="F534" s="618" t="s">
        <v>2267</v>
      </c>
      <c r="G534" s="617" t="s">
        <v>523</v>
      </c>
      <c r="H534" s="617" t="s">
        <v>2226</v>
      </c>
      <c r="I534" s="617" t="s">
        <v>2227</v>
      </c>
      <c r="J534" s="617" t="s">
        <v>2228</v>
      </c>
      <c r="K534" s="617" t="s">
        <v>2229</v>
      </c>
      <c r="L534" s="619">
        <v>2062.5005460611437</v>
      </c>
      <c r="M534" s="619">
        <v>66.099999999999994</v>
      </c>
      <c r="N534" s="620">
        <v>136331.28609464157</v>
      </c>
    </row>
    <row r="535" spans="1:14" ht="14.4" customHeight="1" x14ac:dyDescent="0.3">
      <c r="A535" s="615" t="s">
        <v>473</v>
      </c>
      <c r="B535" s="616" t="s">
        <v>2258</v>
      </c>
      <c r="C535" s="617" t="s">
        <v>478</v>
      </c>
      <c r="D535" s="618" t="s">
        <v>2259</v>
      </c>
      <c r="E535" s="617" t="s">
        <v>2197</v>
      </c>
      <c r="F535" s="618" t="s">
        <v>2267</v>
      </c>
      <c r="G535" s="617" t="s">
        <v>523</v>
      </c>
      <c r="H535" s="617" t="s">
        <v>2230</v>
      </c>
      <c r="I535" s="617" t="s">
        <v>2231</v>
      </c>
      <c r="J535" s="617" t="s">
        <v>2232</v>
      </c>
      <c r="K535" s="617" t="s">
        <v>2233</v>
      </c>
      <c r="L535" s="619">
        <v>2188.9499999999998</v>
      </c>
      <c r="M535" s="619">
        <v>1</v>
      </c>
      <c r="N535" s="620">
        <v>2188.9499999999998</v>
      </c>
    </row>
    <row r="536" spans="1:14" ht="14.4" customHeight="1" x14ac:dyDescent="0.3">
      <c r="A536" s="615" t="s">
        <v>473</v>
      </c>
      <c r="B536" s="616" t="s">
        <v>2258</v>
      </c>
      <c r="C536" s="617" t="s">
        <v>478</v>
      </c>
      <c r="D536" s="618" t="s">
        <v>2259</v>
      </c>
      <c r="E536" s="617" t="s">
        <v>2197</v>
      </c>
      <c r="F536" s="618" t="s">
        <v>2267</v>
      </c>
      <c r="G536" s="617" t="s">
        <v>523</v>
      </c>
      <c r="H536" s="617" t="s">
        <v>2234</v>
      </c>
      <c r="I536" s="617" t="s">
        <v>2235</v>
      </c>
      <c r="J536" s="617" t="s">
        <v>2236</v>
      </c>
      <c r="K536" s="617" t="s">
        <v>2209</v>
      </c>
      <c r="L536" s="619">
        <v>3740</v>
      </c>
      <c r="M536" s="619">
        <v>1</v>
      </c>
      <c r="N536" s="620">
        <v>3740</v>
      </c>
    </row>
    <row r="537" spans="1:14" ht="14.4" customHeight="1" x14ac:dyDescent="0.3">
      <c r="A537" s="615" t="s">
        <v>473</v>
      </c>
      <c r="B537" s="616" t="s">
        <v>2258</v>
      </c>
      <c r="C537" s="617" t="s">
        <v>478</v>
      </c>
      <c r="D537" s="618" t="s">
        <v>2259</v>
      </c>
      <c r="E537" s="617" t="s">
        <v>2197</v>
      </c>
      <c r="F537" s="618" t="s">
        <v>2267</v>
      </c>
      <c r="G537" s="617" t="s">
        <v>523</v>
      </c>
      <c r="H537" s="617" t="s">
        <v>2237</v>
      </c>
      <c r="I537" s="617" t="s">
        <v>2238</v>
      </c>
      <c r="J537" s="617" t="s">
        <v>2228</v>
      </c>
      <c r="K537" s="617" t="s">
        <v>2239</v>
      </c>
      <c r="L537" s="619">
        <v>3171.3038956921719</v>
      </c>
      <c r="M537" s="619">
        <v>40</v>
      </c>
      <c r="N537" s="620">
        <v>126852.15582768687</v>
      </c>
    </row>
    <row r="538" spans="1:14" ht="14.4" customHeight="1" x14ac:dyDescent="0.3">
      <c r="A538" s="615" t="s">
        <v>473</v>
      </c>
      <c r="B538" s="616" t="s">
        <v>2258</v>
      </c>
      <c r="C538" s="617" t="s">
        <v>478</v>
      </c>
      <c r="D538" s="618" t="s">
        <v>2259</v>
      </c>
      <c r="E538" s="617" t="s">
        <v>2197</v>
      </c>
      <c r="F538" s="618" t="s">
        <v>2267</v>
      </c>
      <c r="G538" s="617" t="s">
        <v>523</v>
      </c>
      <c r="H538" s="617" t="s">
        <v>2240</v>
      </c>
      <c r="I538" s="617" t="s">
        <v>2241</v>
      </c>
      <c r="J538" s="617" t="s">
        <v>2242</v>
      </c>
      <c r="K538" s="617" t="s">
        <v>2243</v>
      </c>
      <c r="L538" s="619">
        <v>2777.0600000000004</v>
      </c>
      <c r="M538" s="619">
        <v>1</v>
      </c>
      <c r="N538" s="620">
        <v>2777.0600000000004</v>
      </c>
    </row>
    <row r="539" spans="1:14" ht="14.4" customHeight="1" x14ac:dyDescent="0.3">
      <c r="A539" s="615" t="s">
        <v>473</v>
      </c>
      <c r="B539" s="616" t="s">
        <v>2258</v>
      </c>
      <c r="C539" s="617" t="s">
        <v>478</v>
      </c>
      <c r="D539" s="618" t="s">
        <v>2259</v>
      </c>
      <c r="E539" s="617" t="s">
        <v>2197</v>
      </c>
      <c r="F539" s="618" t="s">
        <v>2267</v>
      </c>
      <c r="G539" s="617" t="s">
        <v>523</v>
      </c>
      <c r="H539" s="617" t="s">
        <v>2244</v>
      </c>
      <c r="I539" s="617" t="s">
        <v>2245</v>
      </c>
      <c r="J539" s="617" t="s">
        <v>2246</v>
      </c>
      <c r="K539" s="617" t="s">
        <v>2243</v>
      </c>
      <c r="L539" s="619">
        <v>2221.3399528518421</v>
      </c>
      <c r="M539" s="619">
        <v>3</v>
      </c>
      <c r="N539" s="620">
        <v>6664.0198585555263</v>
      </c>
    </row>
    <row r="540" spans="1:14" ht="14.4" customHeight="1" x14ac:dyDescent="0.3">
      <c r="A540" s="615" t="s">
        <v>473</v>
      </c>
      <c r="B540" s="616" t="s">
        <v>2258</v>
      </c>
      <c r="C540" s="617" t="s">
        <v>478</v>
      </c>
      <c r="D540" s="618" t="s">
        <v>2259</v>
      </c>
      <c r="E540" s="617" t="s">
        <v>2197</v>
      </c>
      <c r="F540" s="618" t="s">
        <v>2267</v>
      </c>
      <c r="G540" s="617" t="s">
        <v>523</v>
      </c>
      <c r="H540" s="617" t="s">
        <v>2247</v>
      </c>
      <c r="I540" s="617" t="s">
        <v>2248</v>
      </c>
      <c r="J540" s="617" t="s">
        <v>2249</v>
      </c>
      <c r="K540" s="617" t="s">
        <v>2250</v>
      </c>
      <c r="L540" s="619">
        <v>2493.7000000000003</v>
      </c>
      <c r="M540" s="619">
        <v>7.8</v>
      </c>
      <c r="N540" s="620">
        <v>19450.86</v>
      </c>
    </row>
    <row r="541" spans="1:14" ht="14.4" customHeight="1" x14ac:dyDescent="0.3">
      <c r="A541" s="615" t="s">
        <v>473</v>
      </c>
      <c r="B541" s="616" t="s">
        <v>2258</v>
      </c>
      <c r="C541" s="617" t="s">
        <v>478</v>
      </c>
      <c r="D541" s="618" t="s">
        <v>2259</v>
      </c>
      <c r="E541" s="617" t="s">
        <v>2197</v>
      </c>
      <c r="F541" s="618" t="s">
        <v>2267</v>
      </c>
      <c r="G541" s="617" t="s">
        <v>523</v>
      </c>
      <c r="H541" s="617" t="s">
        <v>2251</v>
      </c>
      <c r="I541" s="617" t="s">
        <v>2252</v>
      </c>
      <c r="J541" s="617" t="s">
        <v>2253</v>
      </c>
      <c r="K541" s="617" t="s">
        <v>2254</v>
      </c>
      <c r="L541" s="619">
        <v>3358.3</v>
      </c>
      <c r="M541" s="619">
        <v>5</v>
      </c>
      <c r="N541" s="620">
        <v>16791.5</v>
      </c>
    </row>
    <row r="542" spans="1:14" ht="14.4" customHeight="1" thickBot="1" x14ac:dyDescent="0.35">
      <c r="A542" s="621" t="s">
        <v>473</v>
      </c>
      <c r="B542" s="622" t="s">
        <v>2258</v>
      </c>
      <c r="C542" s="623" t="s">
        <v>478</v>
      </c>
      <c r="D542" s="624" t="s">
        <v>2259</v>
      </c>
      <c r="E542" s="623" t="s">
        <v>2197</v>
      </c>
      <c r="F542" s="624" t="s">
        <v>2267</v>
      </c>
      <c r="G542" s="623" t="s">
        <v>523</v>
      </c>
      <c r="H542" s="623" t="s">
        <v>2255</v>
      </c>
      <c r="I542" s="623" t="s">
        <v>2255</v>
      </c>
      <c r="J542" s="623" t="s">
        <v>2256</v>
      </c>
      <c r="K542" s="623" t="s">
        <v>2257</v>
      </c>
      <c r="L542" s="625">
        <v>2227.4841206190958</v>
      </c>
      <c r="M542" s="625">
        <v>23.4</v>
      </c>
      <c r="N542" s="626">
        <v>52123.128422486836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2268</v>
      </c>
      <c r="B5" s="607">
        <v>36956.584146462417</v>
      </c>
      <c r="C5" s="631">
        <v>2.3808909299281675E-2</v>
      </c>
      <c r="D5" s="607">
        <v>1515260.0118308011</v>
      </c>
      <c r="E5" s="631">
        <v>0.9761910907007183</v>
      </c>
      <c r="F5" s="608">
        <v>1552216.5959772635</v>
      </c>
    </row>
    <row r="6" spans="1:6" ht="14.4" customHeight="1" thickBot="1" x14ac:dyDescent="0.35">
      <c r="A6" s="634" t="s">
        <v>3</v>
      </c>
      <c r="B6" s="635">
        <v>36956.584146462417</v>
      </c>
      <c r="C6" s="636">
        <v>2.3808909299281675E-2</v>
      </c>
      <c r="D6" s="635">
        <v>1515260.0118308011</v>
      </c>
      <c r="E6" s="636">
        <v>0.9761910907007183</v>
      </c>
      <c r="F6" s="637">
        <v>1552216.5959772635</v>
      </c>
    </row>
    <row r="7" spans="1:6" ht="14.4" customHeight="1" thickBot="1" x14ac:dyDescent="0.35"/>
    <row r="8" spans="1:6" ht="14.4" customHeight="1" x14ac:dyDescent="0.3">
      <c r="A8" s="644" t="s">
        <v>2269</v>
      </c>
      <c r="B8" s="613">
        <v>14555.18</v>
      </c>
      <c r="C8" s="632">
        <v>0.24750347929586042</v>
      </c>
      <c r="D8" s="613">
        <v>44252.801372257985</v>
      </c>
      <c r="E8" s="632">
        <v>0.75249652070413953</v>
      </c>
      <c r="F8" s="614">
        <v>58807.981372257986</v>
      </c>
    </row>
    <row r="9" spans="1:6" ht="14.4" customHeight="1" x14ac:dyDescent="0.3">
      <c r="A9" s="645" t="s">
        <v>2270</v>
      </c>
      <c r="B9" s="619">
        <v>11412.556</v>
      </c>
      <c r="C9" s="640">
        <v>1</v>
      </c>
      <c r="D9" s="619"/>
      <c r="E9" s="640">
        <v>0</v>
      </c>
      <c r="F9" s="620">
        <v>11412.556</v>
      </c>
    </row>
    <row r="10" spans="1:6" ht="14.4" customHeight="1" x14ac:dyDescent="0.3">
      <c r="A10" s="645" t="s">
        <v>2271</v>
      </c>
      <c r="B10" s="619">
        <v>3044.7773999999999</v>
      </c>
      <c r="C10" s="640">
        <v>0.8841115999709418</v>
      </c>
      <c r="D10" s="619">
        <v>399.10615508520993</v>
      </c>
      <c r="E10" s="640">
        <v>0.1158884000290582</v>
      </c>
      <c r="F10" s="620">
        <v>3443.88355508521</v>
      </c>
    </row>
    <row r="11" spans="1:6" ht="14.4" customHeight="1" x14ac:dyDescent="0.3">
      <c r="A11" s="645" t="s">
        <v>2272</v>
      </c>
      <c r="B11" s="619">
        <v>2671.9927934966768</v>
      </c>
      <c r="C11" s="640">
        <v>4.0578551051153655E-2</v>
      </c>
      <c r="D11" s="619">
        <v>63175.424728344864</v>
      </c>
      <c r="E11" s="640">
        <v>0.95942144894884629</v>
      </c>
      <c r="F11" s="620">
        <v>65847.417521841548</v>
      </c>
    </row>
    <row r="12" spans="1:6" ht="14.4" customHeight="1" x14ac:dyDescent="0.3">
      <c r="A12" s="645" t="s">
        <v>2273</v>
      </c>
      <c r="B12" s="619">
        <v>1580.1</v>
      </c>
      <c r="C12" s="640">
        <v>0.26118309101389553</v>
      </c>
      <c r="D12" s="619">
        <v>4469.6790797488311</v>
      </c>
      <c r="E12" s="640">
        <v>0.73881690898610453</v>
      </c>
      <c r="F12" s="620">
        <v>6049.7790797488306</v>
      </c>
    </row>
    <row r="13" spans="1:6" ht="14.4" customHeight="1" x14ac:dyDescent="0.3">
      <c r="A13" s="645" t="s">
        <v>2274</v>
      </c>
      <c r="B13" s="619">
        <v>1472.6719999999998</v>
      </c>
      <c r="C13" s="640">
        <v>0.59681969104529264</v>
      </c>
      <c r="D13" s="619">
        <v>994.86052631578946</v>
      </c>
      <c r="E13" s="640">
        <v>0.40318030895470736</v>
      </c>
      <c r="F13" s="620">
        <v>2467.5325263157893</v>
      </c>
    </row>
    <row r="14" spans="1:6" ht="14.4" customHeight="1" x14ac:dyDescent="0.3">
      <c r="A14" s="645" t="s">
        <v>2275</v>
      </c>
      <c r="B14" s="619">
        <v>1053.7799999999997</v>
      </c>
      <c r="C14" s="640">
        <v>1</v>
      </c>
      <c r="D14" s="619"/>
      <c r="E14" s="640">
        <v>0</v>
      </c>
      <c r="F14" s="620">
        <v>1053.7799999999997</v>
      </c>
    </row>
    <row r="15" spans="1:6" ht="14.4" customHeight="1" x14ac:dyDescent="0.3">
      <c r="A15" s="645" t="s">
        <v>2276</v>
      </c>
      <c r="B15" s="619">
        <v>450.29599999999999</v>
      </c>
      <c r="C15" s="640">
        <v>0.74451734081108956</v>
      </c>
      <c r="D15" s="619">
        <v>154.51999999999998</v>
      </c>
      <c r="E15" s="640">
        <v>0.25548265918891028</v>
      </c>
      <c r="F15" s="620">
        <v>604.81600000000003</v>
      </c>
    </row>
    <row r="16" spans="1:6" ht="14.4" customHeight="1" x14ac:dyDescent="0.3">
      <c r="A16" s="645" t="s">
        <v>2277</v>
      </c>
      <c r="B16" s="619">
        <v>206.34</v>
      </c>
      <c r="C16" s="640">
        <v>1</v>
      </c>
      <c r="D16" s="619"/>
      <c r="E16" s="640">
        <v>0</v>
      </c>
      <c r="F16" s="620">
        <v>206.34</v>
      </c>
    </row>
    <row r="17" spans="1:6" ht="14.4" customHeight="1" x14ac:dyDescent="0.3">
      <c r="A17" s="645" t="s">
        <v>2278</v>
      </c>
      <c r="B17" s="619">
        <v>150.08000000000007</v>
      </c>
      <c r="C17" s="640">
        <v>0.68180992186080347</v>
      </c>
      <c r="D17" s="619">
        <v>70.039999999999935</v>
      </c>
      <c r="E17" s="640">
        <v>0.31819007813919647</v>
      </c>
      <c r="F17" s="620">
        <v>220.12</v>
      </c>
    </row>
    <row r="18" spans="1:6" ht="14.4" customHeight="1" x14ac:dyDescent="0.3">
      <c r="A18" s="645" t="s">
        <v>2279</v>
      </c>
      <c r="B18" s="619">
        <v>107.27995296574204</v>
      </c>
      <c r="C18" s="640">
        <v>0.25645430538315167</v>
      </c>
      <c r="D18" s="619">
        <v>311.03999999999996</v>
      </c>
      <c r="E18" s="640">
        <v>0.74354569461684838</v>
      </c>
      <c r="F18" s="620">
        <v>418.319952965742</v>
      </c>
    </row>
    <row r="19" spans="1:6" ht="14.4" customHeight="1" x14ac:dyDescent="0.3">
      <c r="A19" s="645" t="s">
        <v>2280</v>
      </c>
      <c r="B19" s="619">
        <v>103.32000000000002</v>
      </c>
      <c r="C19" s="640">
        <v>0.32963246554364484</v>
      </c>
      <c r="D19" s="619">
        <v>210.11999999999995</v>
      </c>
      <c r="E19" s="640">
        <v>0.67036753445635522</v>
      </c>
      <c r="F19" s="620">
        <v>313.43999999999994</v>
      </c>
    </row>
    <row r="20" spans="1:6" ht="14.4" customHeight="1" x14ac:dyDescent="0.3">
      <c r="A20" s="645" t="s">
        <v>2281</v>
      </c>
      <c r="B20" s="619">
        <v>89.54</v>
      </c>
      <c r="C20" s="640">
        <v>0.55715263518138258</v>
      </c>
      <c r="D20" s="619">
        <v>71.170000000000016</v>
      </c>
      <c r="E20" s="640">
        <v>0.44284736481861736</v>
      </c>
      <c r="F20" s="620">
        <v>160.71000000000004</v>
      </c>
    </row>
    <row r="21" spans="1:6" ht="14.4" customHeight="1" x14ac:dyDescent="0.3">
      <c r="A21" s="645" t="s">
        <v>2282</v>
      </c>
      <c r="B21" s="619">
        <v>58.669999999999966</v>
      </c>
      <c r="C21" s="640">
        <v>6.2260566892702096E-2</v>
      </c>
      <c r="D21" s="619">
        <v>883.66000000000008</v>
      </c>
      <c r="E21" s="640">
        <v>0.9377394331072979</v>
      </c>
      <c r="F21" s="620">
        <v>942.33</v>
      </c>
    </row>
    <row r="22" spans="1:6" ht="14.4" customHeight="1" x14ac:dyDescent="0.3">
      <c r="A22" s="645" t="s">
        <v>2283</v>
      </c>
      <c r="B22" s="619"/>
      <c r="C22" s="640">
        <v>0</v>
      </c>
      <c r="D22" s="619">
        <v>239.53000000000003</v>
      </c>
      <c r="E22" s="640">
        <v>1</v>
      </c>
      <c r="F22" s="620">
        <v>239.53000000000003</v>
      </c>
    </row>
    <row r="23" spans="1:6" ht="14.4" customHeight="1" x14ac:dyDescent="0.3">
      <c r="A23" s="645" t="s">
        <v>2284</v>
      </c>
      <c r="B23" s="619"/>
      <c r="C23" s="640">
        <v>0</v>
      </c>
      <c r="D23" s="619">
        <v>11706.350796866142</v>
      </c>
      <c r="E23" s="640">
        <v>1</v>
      </c>
      <c r="F23" s="620">
        <v>11706.350796866142</v>
      </c>
    </row>
    <row r="24" spans="1:6" ht="14.4" customHeight="1" x14ac:dyDescent="0.3">
      <c r="A24" s="645" t="s">
        <v>2285</v>
      </c>
      <c r="B24" s="619"/>
      <c r="C24" s="640">
        <v>0</v>
      </c>
      <c r="D24" s="619">
        <v>12370.3</v>
      </c>
      <c r="E24" s="640">
        <v>1</v>
      </c>
      <c r="F24" s="620">
        <v>12370.3</v>
      </c>
    </row>
    <row r="25" spans="1:6" ht="14.4" customHeight="1" x14ac:dyDescent="0.3">
      <c r="A25" s="645" t="s">
        <v>2286</v>
      </c>
      <c r="B25" s="619"/>
      <c r="C25" s="640">
        <v>0</v>
      </c>
      <c r="D25" s="619">
        <v>182.93000000000006</v>
      </c>
      <c r="E25" s="640">
        <v>1</v>
      </c>
      <c r="F25" s="620">
        <v>182.93000000000006</v>
      </c>
    </row>
    <row r="26" spans="1:6" ht="14.4" customHeight="1" x14ac:dyDescent="0.3">
      <c r="A26" s="645" t="s">
        <v>2287</v>
      </c>
      <c r="B26" s="619"/>
      <c r="C26" s="640">
        <v>0</v>
      </c>
      <c r="D26" s="619">
        <v>423270.68</v>
      </c>
      <c r="E26" s="640">
        <v>1</v>
      </c>
      <c r="F26" s="620">
        <v>423270.68</v>
      </c>
    </row>
    <row r="27" spans="1:6" ht="14.4" customHeight="1" x14ac:dyDescent="0.3">
      <c r="A27" s="645" t="s">
        <v>2288</v>
      </c>
      <c r="B27" s="619"/>
      <c r="C27" s="640">
        <v>0</v>
      </c>
      <c r="D27" s="619">
        <v>29.300162050858336</v>
      </c>
      <c r="E27" s="640">
        <v>1</v>
      </c>
      <c r="F27" s="620">
        <v>29.300162050858336</v>
      </c>
    </row>
    <row r="28" spans="1:6" ht="14.4" customHeight="1" x14ac:dyDescent="0.3">
      <c r="A28" s="645" t="s">
        <v>2289</v>
      </c>
      <c r="B28" s="619"/>
      <c r="C28" s="640">
        <v>0</v>
      </c>
      <c r="D28" s="619">
        <v>27.760000000000005</v>
      </c>
      <c r="E28" s="640">
        <v>1</v>
      </c>
      <c r="F28" s="620">
        <v>27.760000000000005</v>
      </c>
    </row>
    <row r="29" spans="1:6" ht="14.4" customHeight="1" x14ac:dyDescent="0.3">
      <c r="A29" s="645" t="s">
        <v>2290</v>
      </c>
      <c r="B29" s="619"/>
      <c r="C29" s="640">
        <v>0</v>
      </c>
      <c r="D29" s="619">
        <v>135.77999999999997</v>
      </c>
      <c r="E29" s="640">
        <v>1</v>
      </c>
      <c r="F29" s="620">
        <v>135.77999999999997</v>
      </c>
    </row>
    <row r="30" spans="1:6" ht="14.4" customHeight="1" x14ac:dyDescent="0.3">
      <c r="A30" s="645" t="s">
        <v>2291</v>
      </c>
      <c r="B30" s="619"/>
      <c r="C30" s="640">
        <v>0</v>
      </c>
      <c r="D30" s="619">
        <v>17704.695227280055</v>
      </c>
      <c r="E30" s="640">
        <v>1</v>
      </c>
      <c r="F30" s="620">
        <v>17704.695227280055</v>
      </c>
    </row>
    <row r="31" spans="1:6" ht="14.4" customHeight="1" x14ac:dyDescent="0.3">
      <c r="A31" s="645" t="s">
        <v>2292</v>
      </c>
      <c r="B31" s="619"/>
      <c r="C31" s="640">
        <v>0</v>
      </c>
      <c r="D31" s="619">
        <v>75.91</v>
      </c>
      <c r="E31" s="640">
        <v>1</v>
      </c>
      <c r="F31" s="620">
        <v>75.91</v>
      </c>
    </row>
    <row r="32" spans="1:6" ht="14.4" customHeight="1" x14ac:dyDescent="0.3">
      <c r="A32" s="645" t="s">
        <v>2293</v>
      </c>
      <c r="B32" s="619"/>
      <c r="C32" s="640">
        <v>0</v>
      </c>
      <c r="D32" s="619">
        <v>24411.726818181822</v>
      </c>
      <c r="E32" s="640">
        <v>1</v>
      </c>
      <c r="F32" s="620">
        <v>24411.726818181822</v>
      </c>
    </row>
    <row r="33" spans="1:6" ht="14.4" customHeight="1" x14ac:dyDescent="0.3">
      <c r="A33" s="645" t="s">
        <v>2294</v>
      </c>
      <c r="B33" s="619"/>
      <c r="C33" s="640">
        <v>0</v>
      </c>
      <c r="D33" s="619">
        <v>98.600000000000023</v>
      </c>
      <c r="E33" s="640">
        <v>1</v>
      </c>
      <c r="F33" s="620">
        <v>98.600000000000023</v>
      </c>
    </row>
    <row r="34" spans="1:6" ht="14.4" customHeight="1" x14ac:dyDescent="0.3">
      <c r="A34" s="645" t="s">
        <v>2295</v>
      </c>
      <c r="B34" s="619"/>
      <c r="C34" s="640">
        <v>0</v>
      </c>
      <c r="D34" s="619">
        <v>147.97000000000003</v>
      </c>
      <c r="E34" s="640">
        <v>1</v>
      </c>
      <c r="F34" s="620">
        <v>147.97000000000003</v>
      </c>
    </row>
    <row r="35" spans="1:6" ht="14.4" customHeight="1" x14ac:dyDescent="0.3">
      <c r="A35" s="645" t="s">
        <v>2296</v>
      </c>
      <c r="B35" s="619"/>
      <c r="C35" s="640">
        <v>0</v>
      </c>
      <c r="D35" s="619">
        <v>81124.998963065533</v>
      </c>
      <c r="E35" s="640">
        <v>1</v>
      </c>
      <c r="F35" s="620">
        <v>81124.998963065533</v>
      </c>
    </row>
    <row r="36" spans="1:6" ht="14.4" customHeight="1" x14ac:dyDescent="0.3">
      <c r="A36" s="645" t="s">
        <v>2297</v>
      </c>
      <c r="B36" s="619"/>
      <c r="C36" s="640">
        <v>0</v>
      </c>
      <c r="D36" s="619">
        <v>755.93999999999994</v>
      </c>
      <c r="E36" s="640">
        <v>1</v>
      </c>
      <c r="F36" s="620">
        <v>755.93999999999994</v>
      </c>
    </row>
    <row r="37" spans="1:6" ht="14.4" customHeight="1" x14ac:dyDescent="0.3">
      <c r="A37" s="645" t="s">
        <v>2298</v>
      </c>
      <c r="B37" s="619"/>
      <c r="C37" s="640">
        <v>0</v>
      </c>
      <c r="D37" s="619">
        <v>1297.8199999999997</v>
      </c>
      <c r="E37" s="640">
        <v>1</v>
      </c>
      <c r="F37" s="620">
        <v>1297.8199999999997</v>
      </c>
    </row>
    <row r="38" spans="1:6" ht="14.4" customHeight="1" x14ac:dyDescent="0.3">
      <c r="A38" s="645" t="s">
        <v>2299</v>
      </c>
      <c r="B38" s="619"/>
      <c r="C38" s="640">
        <v>0</v>
      </c>
      <c r="D38" s="619">
        <v>85.92</v>
      </c>
      <c r="E38" s="640">
        <v>1</v>
      </c>
      <c r="F38" s="620">
        <v>85.92</v>
      </c>
    </row>
    <row r="39" spans="1:6" ht="14.4" customHeight="1" x14ac:dyDescent="0.3">
      <c r="A39" s="645" t="s">
        <v>2300</v>
      </c>
      <c r="B39" s="619"/>
      <c r="C39" s="640">
        <v>0</v>
      </c>
      <c r="D39" s="619">
        <v>948.1587933763235</v>
      </c>
      <c r="E39" s="640">
        <v>1</v>
      </c>
      <c r="F39" s="620">
        <v>948.1587933763235</v>
      </c>
    </row>
    <row r="40" spans="1:6" ht="14.4" customHeight="1" x14ac:dyDescent="0.3">
      <c r="A40" s="645" t="s">
        <v>2301</v>
      </c>
      <c r="B40" s="619"/>
      <c r="C40" s="640">
        <v>0</v>
      </c>
      <c r="D40" s="619">
        <v>2744.9399999999996</v>
      </c>
      <c r="E40" s="640">
        <v>1</v>
      </c>
      <c r="F40" s="620">
        <v>2744.9399999999996</v>
      </c>
    </row>
    <row r="41" spans="1:6" ht="14.4" customHeight="1" x14ac:dyDescent="0.3">
      <c r="A41" s="645" t="s">
        <v>2302</v>
      </c>
      <c r="B41" s="619"/>
      <c r="C41" s="640">
        <v>0</v>
      </c>
      <c r="D41" s="619">
        <v>448094.88900000002</v>
      </c>
      <c r="E41" s="640">
        <v>1</v>
      </c>
      <c r="F41" s="620">
        <v>448094.88900000002</v>
      </c>
    </row>
    <row r="42" spans="1:6" ht="14.4" customHeight="1" x14ac:dyDescent="0.3">
      <c r="A42" s="645" t="s">
        <v>2303</v>
      </c>
      <c r="B42" s="619"/>
      <c r="C42" s="640">
        <v>0</v>
      </c>
      <c r="D42" s="619">
        <v>11684.867019605999</v>
      </c>
      <c r="E42" s="640">
        <v>1</v>
      </c>
      <c r="F42" s="620">
        <v>11684.867019605999</v>
      </c>
    </row>
    <row r="43" spans="1:6" ht="14.4" customHeight="1" x14ac:dyDescent="0.3">
      <c r="A43" s="645" t="s">
        <v>2304</v>
      </c>
      <c r="B43" s="619"/>
      <c r="C43" s="640">
        <v>0</v>
      </c>
      <c r="D43" s="619">
        <v>135.63</v>
      </c>
      <c r="E43" s="640">
        <v>1</v>
      </c>
      <c r="F43" s="620">
        <v>135.63</v>
      </c>
    </row>
    <row r="44" spans="1:6" ht="14.4" customHeight="1" x14ac:dyDescent="0.3">
      <c r="A44" s="645" t="s">
        <v>2305</v>
      </c>
      <c r="B44" s="619"/>
      <c r="C44" s="640">
        <v>0</v>
      </c>
      <c r="D44" s="619">
        <v>4790.72</v>
      </c>
      <c r="E44" s="640">
        <v>1</v>
      </c>
      <c r="F44" s="620">
        <v>4790.72</v>
      </c>
    </row>
    <row r="45" spans="1:6" ht="14.4" customHeight="1" x14ac:dyDescent="0.3">
      <c r="A45" s="645" t="s">
        <v>2306</v>
      </c>
      <c r="B45" s="619"/>
      <c r="C45" s="640">
        <v>0</v>
      </c>
      <c r="D45" s="619">
        <v>1917.2999999999997</v>
      </c>
      <c r="E45" s="640">
        <v>1</v>
      </c>
      <c r="F45" s="620">
        <v>1917.2999999999997</v>
      </c>
    </row>
    <row r="46" spans="1:6" ht="14.4" customHeight="1" x14ac:dyDescent="0.3">
      <c r="A46" s="645" t="s">
        <v>2307</v>
      </c>
      <c r="B46" s="619"/>
      <c r="C46" s="640">
        <v>0</v>
      </c>
      <c r="D46" s="619">
        <v>12671.579504932441</v>
      </c>
      <c r="E46" s="640">
        <v>1</v>
      </c>
      <c r="F46" s="620">
        <v>12671.579504932441</v>
      </c>
    </row>
    <row r="47" spans="1:6" ht="14.4" customHeight="1" x14ac:dyDescent="0.3">
      <c r="A47" s="645" t="s">
        <v>2308</v>
      </c>
      <c r="B47" s="619"/>
      <c r="C47" s="640">
        <v>0</v>
      </c>
      <c r="D47" s="619">
        <v>17548.767041095933</v>
      </c>
      <c r="E47" s="640">
        <v>1</v>
      </c>
      <c r="F47" s="620">
        <v>17548.767041095933</v>
      </c>
    </row>
    <row r="48" spans="1:6" ht="14.4" customHeight="1" x14ac:dyDescent="0.3">
      <c r="A48" s="645" t="s">
        <v>2309</v>
      </c>
      <c r="B48" s="619"/>
      <c r="C48" s="640">
        <v>0</v>
      </c>
      <c r="D48" s="619">
        <v>150.28999889745307</v>
      </c>
      <c r="E48" s="640">
        <v>1</v>
      </c>
      <c r="F48" s="620">
        <v>150.28999889745307</v>
      </c>
    </row>
    <row r="49" spans="1:6" ht="14.4" customHeight="1" x14ac:dyDescent="0.3">
      <c r="A49" s="645" t="s">
        <v>2310</v>
      </c>
      <c r="B49" s="619"/>
      <c r="C49" s="640">
        <v>0</v>
      </c>
      <c r="D49" s="619">
        <v>21806.400000000001</v>
      </c>
      <c r="E49" s="640">
        <v>1</v>
      </c>
      <c r="F49" s="620">
        <v>21806.400000000001</v>
      </c>
    </row>
    <row r="50" spans="1:6" ht="14.4" customHeight="1" x14ac:dyDescent="0.3">
      <c r="A50" s="645" t="s">
        <v>2311</v>
      </c>
      <c r="B50" s="619"/>
      <c r="C50" s="640">
        <v>0</v>
      </c>
      <c r="D50" s="619">
        <v>6848.6388511123168</v>
      </c>
      <c r="E50" s="640">
        <v>1</v>
      </c>
      <c r="F50" s="620">
        <v>6848.6388511123168</v>
      </c>
    </row>
    <row r="51" spans="1:6" ht="14.4" customHeight="1" x14ac:dyDescent="0.3">
      <c r="A51" s="645" t="s">
        <v>2312</v>
      </c>
      <c r="B51" s="619"/>
      <c r="C51" s="640">
        <v>0</v>
      </c>
      <c r="D51" s="619">
        <v>265.28950582597946</v>
      </c>
      <c r="E51" s="640">
        <v>1</v>
      </c>
      <c r="F51" s="620">
        <v>265.28950582597946</v>
      </c>
    </row>
    <row r="52" spans="1:6" ht="14.4" customHeight="1" x14ac:dyDescent="0.3">
      <c r="A52" s="645" t="s">
        <v>2313</v>
      </c>
      <c r="B52" s="619"/>
      <c r="C52" s="640">
        <v>0</v>
      </c>
      <c r="D52" s="619">
        <v>1140.29</v>
      </c>
      <c r="E52" s="640">
        <v>1</v>
      </c>
      <c r="F52" s="620">
        <v>1140.29</v>
      </c>
    </row>
    <row r="53" spans="1:6" ht="14.4" customHeight="1" x14ac:dyDescent="0.3">
      <c r="A53" s="645" t="s">
        <v>2314</v>
      </c>
      <c r="B53" s="619"/>
      <c r="C53" s="640">
        <v>0</v>
      </c>
      <c r="D53" s="619">
        <v>399.25053147016331</v>
      </c>
      <c r="E53" s="640">
        <v>1</v>
      </c>
      <c r="F53" s="620">
        <v>399.25053147016331</v>
      </c>
    </row>
    <row r="54" spans="1:6" ht="14.4" customHeight="1" x14ac:dyDescent="0.3">
      <c r="A54" s="645" t="s">
        <v>2315</v>
      </c>
      <c r="B54" s="619"/>
      <c r="C54" s="640">
        <v>0</v>
      </c>
      <c r="D54" s="619">
        <v>260.97020407822771</v>
      </c>
      <c r="E54" s="640">
        <v>1</v>
      </c>
      <c r="F54" s="620">
        <v>260.97020407822771</v>
      </c>
    </row>
    <row r="55" spans="1:6" ht="14.4" customHeight="1" x14ac:dyDescent="0.3">
      <c r="A55" s="645" t="s">
        <v>2316</v>
      </c>
      <c r="B55" s="619"/>
      <c r="C55" s="640">
        <v>0</v>
      </c>
      <c r="D55" s="619">
        <v>158.11999999999998</v>
      </c>
      <c r="E55" s="640">
        <v>1</v>
      </c>
      <c r="F55" s="620">
        <v>158.11999999999998</v>
      </c>
    </row>
    <row r="56" spans="1:6" ht="14.4" customHeight="1" x14ac:dyDescent="0.3">
      <c r="A56" s="645" t="s">
        <v>2317</v>
      </c>
      <c r="B56" s="619"/>
      <c r="C56" s="640">
        <v>0</v>
      </c>
      <c r="D56" s="619">
        <v>51.059999999999988</v>
      </c>
      <c r="E56" s="640">
        <v>1</v>
      </c>
      <c r="F56" s="620">
        <v>51.059999999999988</v>
      </c>
    </row>
    <row r="57" spans="1:6" ht="14.4" customHeight="1" x14ac:dyDescent="0.3">
      <c r="A57" s="645" t="s">
        <v>2318</v>
      </c>
      <c r="B57" s="619"/>
      <c r="C57" s="640">
        <v>0</v>
      </c>
      <c r="D57" s="619">
        <v>471.18818489546823</v>
      </c>
      <c r="E57" s="640">
        <v>1</v>
      </c>
      <c r="F57" s="620">
        <v>471.18818489546823</v>
      </c>
    </row>
    <row r="58" spans="1:6" ht="14.4" customHeight="1" x14ac:dyDescent="0.3">
      <c r="A58" s="645" t="s">
        <v>2319</v>
      </c>
      <c r="B58" s="619"/>
      <c r="C58" s="640">
        <v>0</v>
      </c>
      <c r="D58" s="619">
        <v>122.63999999999999</v>
      </c>
      <c r="E58" s="640">
        <v>1</v>
      </c>
      <c r="F58" s="620">
        <v>122.63999999999999</v>
      </c>
    </row>
    <row r="59" spans="1:6" ht="14.4" customHeight="1" x14ac:dyDescent="0.3">
      <c r="A59" s="645" t="s">
        <v>2320</v>
      </c>
      <c r="B59" s="619"/>
      <c r="C59" s="640">
        <v>0</v>
      </c>
      <c r="D59" s="619">
        <v>2780.3490714517557</v>
      </c>
      <c r="E59" s="640">
        <v>1</v>
      </c>
      <c r="F59" s="620">
        <v>2780.3490714517557</v>
      </c>
    </row>
    <row r="60" spans="1:6" ht="14.4" customHeight="1" x14ac:dyDescent="0.3">
      <c r="A60" s="645" t="s">
        <v>2321</v>
      </c>
      <c r="B60" s="619"/>
      <c r="C60" s="640">
        <v>0</v>
      </c>
      <c r="D60" s="619">
        <v>128994.42332708355</v>
      </c>
      <c r="E60" s="640">
        <v>1</v>
      </c>
      <c r="F60" s="620">
        <v>128994.42332708355</v>
      </c>
    </row>
    <row r="61" spans="1:6" ht="14.4" customHeight="1" x14ac:dyDescent="0.3">
      <c r="A61" s="645" t="s">
        <v>2322</v>
      </c>
      <c r="B61" s="619"/>
      <c r="C61" s="640">
        <v>0</v>
      </c>
      <c r="D61" s="619">
        <v>151.16000443733768</v>
      </c>
      <c r="E61" s="640">
        <v>1</v>
      </c>
      <c r="F61" s="620">
        <v>151.16000443733768</v>
      </c>
    </row>
    <row r="62" spans="1:6" ht="14.4" customHeight="1" x14ac:dyDescent="0.3">
      <c r="A62" s="645" t="s">
        <v>2323</v>
      </c>
      <c r="B62" s="619"/>
      <c r="C62" s="640">
        <v>0</v>
      </c>
      <c r="D62" s="619">
        <v>735.32706782584592</v>
      </c>
      <c r="E62" s="640">
        <v>1</v>
      </c>
      <c r="F62" s="620">
        <v>735.32706782584592</v>
      </c>
    </row>
    <row r="63" spans="1:6" ht="14.4" customHeight="1" x14ac:dyDescent="0.3">
      <c r="A63" s="645" t="s">
        <v>2324</v>
      </c>
      <c r="B63" s="619"/>
      <c r="C63" s="640">
        <v>0</v>
      </c>
      <c r="D63" s="619">
        <v>93506.249895516259</v>
      </c>
      <c r="E63" s="640">
        <v>1</v>
      </c>
      <c r="F63" s="620">
        <v>93506.249895516259</v>
      </c>
    </row>
    <row r="64" spans="1:6" ht="14.4" customHeight="1" x14ac:dyDescent="0.3">
      <c r="A64" s="645" t="s">
        <v>2325</v>
      </c>
      <c r="B64" s="619"/>
      <c r="C64" s="640">
        <v>0</v>
      </c>
      <c r="D64" s="619">
        <v>1243</v>
      </c>
      <c r="E64" s="640">
        <v>1</v>
      </c>
      <c r="F64" s="620">
        <v>1243</v>
      </c>
    </row>
    <row r="65" spans="1:6" ht="14.4" customHeight="1" x14ac:dyDescent="0.3">
      <c r="A65" s="645" t="s">
        <v>2326</v>
      </c>
      <c r="B65" s="619"/>
      <c r="C65" s="640">
        <v>0</v>
      </c>
      <c r="D65" s="619">
        <v>66326.479999999981</v>
      </c>
      <c r="E65" s="640">
        <v>1</v>
      </c>
      <c r="F65" s="620">
        <v>66326.479999999981</v>
      </c>
    </row>
    <row r="66" spans="1:6" ht="14.4" customHeight="1" thickBot="1" x14ac:dyDescent="0.35">
      <c r="A66" s="646" t="s">
        <v>2327</v>
      </c>
      <c r="B66" s="641"/>
      <c r="C66" s="642">
        <v>0</v>
      </c>
      <c r="D66" s="641">
        <v>653.40000000000009</v>
      </c>
      <c r="E66" s="642">
        <v>1</v>
      </c>
      <c r="F66" s="643">
        <v>653.40000000000009</v>
      </c>
    </row>
    <row r="67" spans="1:6" ht="14.4" customHeight="1" thickBot="1" x14ac:dyDescent="0.35">
      <c r="A67" s="634" t="s">
        <v>3</v>
      </c>
      <c r="B67" s="635">
        <v>36956.584146462417</v>
      </c>
      <c r="C67" s="636">
        <v>2.3808909299281662E-2</v>
      </c>
      <c r="D67" s="635">
        <v>1515260.0118308023</v>
      </c>
      <c r="E67" s="636">
        <v>0.97619109070071852</v>
      </c>
      <c r="F67" s="637">
        <v>1552216.5959772645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2507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208.63340000000002</v>
      </c>
      <c r="G3" s="47">
        <f>SUBTOTAL(9,G6:G1048576)</f>
        <v>36956.58414646241</v>
      </c>
      <c r="H3" s="48">
        <f>IF(M3=0,0,G3/M3)</f>
        <v>2.3808909299281651E-2</v>
      </c>
      <c r="I3" s="47">
        <f>SUBTOTAL(9,I6:I1048576)</f>
        <v>4785.7</v>
      </c>
      <c r="J3" s="47">
        <f>SUBTOTAL(9,J6:J1048576)</f>
        <v>1515260.0118308023</v>
      </c>
      <c r="K3" s="48">
        <f>IF(M3=0,0,J3/M3)</f>
        <v>0.97619109070071819</v>
      </c>
      <c r="L3" s="47">
        <f>SUBTOTAL(9,L6:L1048576)</f>
        <v>4994.3334000000004</v>
      </c>
      <c r="M3" s="49">
        <f>SUBTOTAL(9,M6:M1048576)</f>
        <v>1552216.5959772649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478</v>
      </c>
      <c r="B6" s="610" t="s">
        <v>2328</v>
      </c>
      <c r="C6" s="610" t="s">
        <v>1866</v>
      </c>
      <c r="D6" s="610" t="s">
        <v>1867</v>
      </c>
      <c r="E6" s="610" t="s">
        <v>1868</v>
      </c>
      <c r="F6" s="613"/>
      <c r="G6" s="613"/>
      <c r="H6" s="632">
        <v>0</v>
      </c>
      <c r="I6" s="613">
        <v>1900</v>
      </c>
      <c r="J6" s="613">
        <v>128840.11332708356</v>
      </c>
      <c r="K6" s="632">
        <v>1</v>
      </c>
      <c r="L6" s="613">
        <v>1900</v>
      </c>
      <c r="M6" s="614">
        <v>128840.11332708356</v>
      </c>
    </row>
    <row r="7" spans="1:13" ht="14.4" customHeight="1" x14ac:dyDescent="0.3">
      <c r="A7" s="615" t="s">
        <v>478</v>
      </c>
      <c r="B7" s="616" t="s">
        <v>2328</v>
      </c>
      <c r="C7" s="616" t="s">
        <v>1870</v>
      </c>
      <c r="D7" s="616" t="s">
        <v>1871</v>
      </c>
      <c r="E7" s="616" t="s">
        <v>2329</v>
      </c>
      <c r="F7" s="619"/>
      <c r="G7" s="619"/>
      <c r="H7" s="640">
        <v>0</v>
      </c>
      <c r="I7" s="619">
        <v>1</v>
      </c>
      <c r="J7" s="619">
        <v>154.30999999999997</v>
      </c>
      <c r="K7" s="640">
        <v>1</v>
      </c>
      <c r="L7" s="619">
        <v>1</v>
      </c>
      <c r="M7" s="620">
        <v>154.30999999999997</v>
      </c>
    </row>
    <row r="8" spans="1:13" ht="14.4" customHeight="1" x14ac:dyDescent="0.3">
      <c r="A8" s="615" t="s">
        <v>478</v>
      </c>
      <c r="B8" s="616" t="s">
        <v>2330</v>
      </c>
      <c r="C8" s="616" t="s">
        <v>1816</v>
      </c>
      <c r="D8" s="616" t="s">
        <v>1817</v>
      </c>
      <c r="E8" s="616" t="s">
        <v>2331</v>
      </c>
      <c r="F8" s="619"/>
      <c r="G8" s="619"/>
      <c r="H8" s="640">
        <v>0</v>
      </c>
      <c r="I8" s="619">
        <v>2</v>
      </c>
      <c r="J8" s="619">
        <v>265.28950582597946</v>
      </c>
      <c r="K8" s="640">
        <v>1</v>
      </c>
      <c r="L8" s="619">
        <v>2</v>
      </c>
      <c r="M8" s="620">
        <v>265.28950582597946</v>
      </c>
    </row>
    <row r="9" spans="1:13" ht="14.4" customHeight="1" x14ac:dyDescent="0.3">
      <c r="A9" s="615" t="s">
        <v>478</v>
      </c>
      <c r="B9" s="616" t="s">
        <v>2332</v>
      </c>
      <c r="C9" s="616" t="s">
        <v>1859</v>
      </c>
      <c r="D9" s="616" t="s">
        <v>2333</v>
      </c>
      <c r="E9" s="616" t="s">
        <v>2334</v>
      </c>
      <c r="F9" s="619"/>
      <c r="G9" s="619"/>
      <c r="H9" s="640">
        <v>0</v>
      </c>
      <c r="I9" s="619">
        <v>7</v>
      </c>
      <c r="J9" s="619">
        <v>1917.2999999999997</v>
      </c>
      <c r="K9" s="640">
        <v>1</v>
      </c>
      <c r="L9" s="619">
        <v>7</v>
      </c>
      <c r="M9" s="620">
        <v>1917.2999999999997</v>
      </c>
    </row>
    <row r="10" spans="1:13" ht="14.4" customHeight="1" x14ac:dyDescent="0.3">
      <c r="A10" s="615" t="s">
        <v>478</v>
      </c>
      <c r="B10" s="616" t="s">
        <v>2335</v>
      </c>
      <c r="C10" s="616" t="s">
        <v>1762</v>
      </c>
      <c r="D10" s="616" t="s">
        <v>1687</v>
      </c>
      <c r="E10" s="616" t="s">
        <v>2336</v>
      </c>
      <c r="F10" s="619"/>
      <c r="G10" s="619"/>
      <c r="H10" s="640">
        <v>0</v>
      </c>
      <c r="I10" s="619">
        <v>2</v>
      </c>
      <c r="J10" s="619">
        <v>147.88</v>
      </c>
      <c r="K10" s="640">
        <v>1</v>
      </c>
      <c r="L10" s="619">
        <v>2</v>
      </c>
      <c r="M10" s="620">
        <v>147.88</v>
      </c>
    </row>
    <row r="11" spans="1:13" ht="14.4" customHeight="1" x14ac:dyDescent="0.3">
      <c r="A11" s="615" t="s">
        <v>478</v>
      </c>
      <c r="B11" s="616" t="s">
        <v>2335</v>
      </c>
      <c r="C11" s="616" t="s">
        <v>1686</v>
      </c>
      <c r="D11" s="616" t="s">
        <v>1687</v>
      </c>
      <c r="E11" s="616" t="s">
        <v>2337</v>
      </c>
      <c r="F11" s="619"/>
      <c r="G11" s="619"/>
      <c r="H11" s="640">
        <v>0</v>
      </c>
      <c r="I11" s="619">
        <v>5</v>
      </c>
      <c r="J11" s="619">
        <v>587.44706782584592</v>
      </c>
      <c r="K11" s="640">
        <v>1</v>
      </c>
      <c r="L11" s="619">
        <v>5</v>
      </c>
      <c r="M11" s="620">
        <v>587.44706782584592</v>
      </c>
    </row>
    <row r="12" spans="1:13" ht="14.4" customHeight="1" x14ac:dyDescent="0.3">
      <c r="A12" s="615" t="s">
        <v>478</v>
      </c>
      <c r="B12" s="616" t="s">
        <v>2338</v>
      </c>
      <c r="C12" s="616" t="s">
        <v>1759</v>
      </c>
      <c r="D12" s="616" t="s">
        <v>2339</v>
      </c>
      <c r="E12" s="616" t="s">
        <v>2340</v>
      </c>
      <c r="F12" s="619"/>
      <c r="G12" s="619"/>
      <c r="H12" s="640">
        <v>0</v>
      </c>
      <c r="I12" s="619">
        <v>38</v>
      </c>
      <c r="J12" s="619">
        <v>17704.695227280055</v>
      </c>
      <c r="K12" s="640">
        <v>1</v>
      </c>
      <c r="L12" s="619">
        <v>38</v>
      </c>
      <c r="M12" s="620">
        <v>17704.695227280055</v>
      </c>
    </row>
    <row r="13" spans="1:13" ht="14.4" customHeight="1" x14ac:dyDescent="0.3">
      <c r="A13" s="615" t="s">
        <v>478</v>
      </c>
      <c r="B13" s="616" t="s">
        <v>2338</v>
      </c>
      <c r="C13" s="616" t="s">
        <v>1783</v>
      </c>
      <c r="D13" s="616" t="s">
        <v>2341</v>
      </c>
      <c r="E13" s="616" t="s">
        <v>2342</v>
      </c>
      <c r="F13" s="619"/>
      <c r="G13" s="619"/>
      <c r="H13" s="640">
        <v>0</v>
      </c>
      <c r="I13" s="619">
        <v>0</v>
      </c>
      <c r="J13" s="619">
        <v>-2.2737367544323206E-13</v>
      </c>
      <c r="K13" s="640">
        <v>1</v>
      </c>
      <c r="L13" s="619">
        <v>0</v>
      </c>
      <c r="M13" s="620">
        <v>-2.2737367544323206E-13</v>
      </c>
    </row>
    <row r="14" spans="1:13" ht="14.4" customHeight="1" x14ac:dyDescent="0.3">
      <c r="A14" s="615" t="s">
        <v>478</v>
      </c>
      <c r="B14" s="616" t="s">
        <v>2343</v>
      </c>
      <c r="C14" s="616" t="s">
        <v>1794</v>
      </c>
      <c r="D14" s="616" t="s">
        <v>1707</v>
      </c>
      <c r="E14" s="616" t="s">
        <v>2344</v>
      </c>
      <c r="F14" s="619"/>
      <c r="G14" s="619"/>
      <c r="H14" s="640">
        <v>0</v>
      </c>
      <c r="I14" s="619">
        <v>1</v>
      </c>
      <c r="J14" s="619">
        <v>98.650000000000034</v>
      </c>
      <c r="K14" s="640">
        <v>1</v>
      </c>
      <c r="L14" s="619">
        <v>1</v>
      </c>
      <c r="M14" s="620">
        <v>98.650000000000034</v>
      </c>
    </row>
    <row r="15" spans="1:13" ht="14.4" customHeight="1" x14ac:dyDescent="0.3">
      <c r="A15" s="615" t="s">
        <v>478</v>
      </c>
      <c r="B15" s="616" t="s">
        <v>2343</v>
      </c>
      <c r="C15" s="616" t="s">
        <v>1706</v>
      </c>
      <c r="D15" s="616" t="s">
        <v>1707</v>
      </c>
      <c r="E15" s="616" t="s">
        <v>2345</v>
      </c>
      <c r="F15" s="619"/>
      <c r="G15" s="619"/>
      <c r="H15" s="640">
        <v>0</v>
      </c>
      <c r="I15" s="619">
        <v>1</v>
      </c>
      <c r="J15" s="619">
        <v>49.32</v>
      </c>
      <c r="K15" s="640">
        <v>1</v>
      </c>
      <c r="L15" s="619">
        <v>1</v>
      </c>
      <c r="M15" s="620">
        <v>49.32</v>
      </c>
    </row>
    <row r="16" spans="1:13" ht="14.4" customHeight="1" x14ac:dyDescent="0.3">
      <c r="A16" s="615" t="s">
        <v>478</v>
      </c>
      <c r="B16" s="616" t="s">
        <v>2346</v>
      </c>
      <c r="C16" s="616" t="s">
        <v>1744</v>
      </c>
      <c r="D16" s="616" t="s">
        <v>1745</v>
      </c>
      <c r="E16" s="616" t="s">
        <v>2347</v>
      </c>
      <c r="F16" s="619"/>
      <c r="G16" s="619"/>
      <c r="H16" s="640">
        <v>0</v>
      </c>
      <c r="I16" s="619">
        <v>2</v>
      </c>
      <c r="J16" s="619">
        <v>27.760000000000005</v>
      </c>
      <c r="K16" s="640">
        <v>1</v>
      </c>
      <c r="L16" s="619">
        <v>2</v>
      </c>
      <c r="M16" s="620">
        <v>27.760000000000005</v>
      </c>
    </row>
    <row r="17" spans="1:13" ht="14.4" customHeight="1" x14ac:dyDescent="0.3">
      <c r="A17" s="615" t="s">
        <v>478</v>
      </c>
      <c r="B17" s="616" t="s">
        <v>2348</v>
      </c>
      <c r="C17" s="616" t="s">
        <v>1865</v>
      </c>
      <c r="D17" s="616" t="s">
        <v>1703</v>
      </c>
      <c r="E17" s="616" t="s">
        <v>2349</v>
      </c>
      <c r="F17" s="619"/>
      <c r="G17" s="619"/>
      <c r="H17" s="640">
        <v>0</v>
      </c>
      <c r="I17" s="619">
        <v>25</v>
      </c>
      <c r="J17" s="619">
        <v>82499.989895516264</v>
      </c>
      <c r="K17" s="640">
        <v>1</v>
      </c>
      <c r="L17" s="619">
        <v>25</v>
      </c>
      <c r="M17" s="620">
        <v>82499.989895516264</v>
      </c>
    </row>
    <row r="18" spans="1:13" ht="14.4" customHeight="1" x14ac:dyDescent="0.3">
      <c r="A18" s="615" t="s">
        <v>478</v>
      </c>
      <c r="B18" s="616" t="s">
        <v>2348</v>
      </c>
      <c r="C18" s="616" t="s">
        <v>1862</v>
      </c>
      <c r="D18" s="616" t="s">
        <v>1863</v>
      </c>
      <c r="E18" s="616" t="s">
        <v>2350</v>
      </c>
      <c r="F18" s="619"/>
      <c r="G18" s="619"/>
      <c r="H18" s="640">
        <v>0</v>
      </c>
      <c r="I18" s="619">
        <v>1</v>
      </c>
      <c r="J18" s="619">
        <v>1106.26</v>
      </c>
      <c r="K18" s="640">
        <v>1</v>
      </c>
      <c r="L18" s="619">
        <v>1</v>
      </c>
      <c r="M18" s="620">
        <v>1106.26</v>
      </c>
    </row>
    <row r="19" spans="1:13" ht="14.4" customHeight="1" x14ac:dyDescent="0.3">
      <c r="A19" s="615" t="s">
        <v>478</v>
      </c>
      <c r="B19" s="616" t="s">
        <v>2348</v>
      </c>
      <c r="C19" s="616" t="s">
        <v>1702</v>
      </c>
      <c r="D19" s="616" t="s">
        <v>1703</v>
      </c>
      <c r="E19" s="616" t="s">
        <v>2349</v>
      </c>
      <c r="F19" s="619"/>
      <c r="G19" s="619"/>
      <c r="H19" s="640">
        <v>0</v>
      </c>
      <c r="I19" s="619">
        <v>3</v>
      </c>
      <c r="J19" s="619">
        <v>9900</v>
      </c>
      <c r="K19" s="640">
        <v>1</v>
      </c>
      <c r="L19" s="619">
        <v>3</v>
      </c>
      <c r="M19" s="620">
        <v>9900</v>
      </c>
    </row>
    <row r="20" spans="1:13" ht="14.4" customHeight="1" x14ac:dyDescent="0.3">
      <c r="A20" s="615" t="s">
        <v>478</v>
      </c>
      <c r="B20" s="616" t="s">
        <v>2351</v>
      </c>
      <c r="C20" s="616" t="s">
        <v>1844</v>
      </c>
      <c r="D20" s="616" t="s">
        <v>1845</v>
      </c>
      <c r="E20" s="616" t="s">
        <v>2352</v>
      </c>
      <c r="F20" s="619"/>
      <c r="G20" s="619"/>
      <c r="H20" s="640">
        <v>0</v>
      </c>
      <c r="I20" s="619">
        <v>1</v>
      </c>
      <c r="J20" s="619">
        <v>70.039999999999935</v>
      </c>
      <c r="K20" s="640">
        <v>1</v>
      </c>
      <c r="L20" s="619">
        <v>1</v>
      </c>
      <c r="M20" s="620">
        <v>70.039999999999935</v>
      </c>
    </row>
    <row r="21" spans="1:13" ht="14.4" customHeight="1" x14ac:dyDescent="0.3">
      <c r="A21" s="615" t="s">
        <v>478</v>
      </c>
      <c r="B21" s="616" t="s">
        <v>2351</v>
      </c>
      <c r="C21" s="616" t="s">
        <v>513</v>
      </c>
      <c r="D21" s="616" t="s">
        <v>514</v>
      </c>
      <c r="E21" s="616" t="s">
        <v>2353</v>
      </c>
      <c r="F21" s="619">
        <v>2</v>
      </c>
      <c r="G21" s="619">
        <v>150.08000000000007</v>
      </c>
      <c r="H21" s="640">
        <v>1</v>
      </c>
      <c r="I21" s="619"/>
      <c r="J21" s="619"/>
      <c r="K21" s="640">
        <v>0</v>
      </c>
      <c r="L21" s="619">
        <v>2</v>
      </c>
      <c r="M21" s="620">
        <v>150.08000000000007</v>
      </c>
    </row>
    <row r="22" spans="1:13" ht="14.4" customHeight="1" x14ac:dyDescent="0.3">
      <c r="A22" s="615" t="s">
        <v>478</v>
      </c>
      <c r="B22" s="616" t="s">
        <v>2354</v>
      </c>
      <c r="C22" s="616" t="s">
        <v>1741</v>
      </c>
      <c r="D22" s="616" t="s">
        <v>1668</v>
      </c>
      <c r="E22" s="616" t="s">
        <v>2355</v>
      </c>
      <c r="F22" s="619"/>
      <c r="G22" s="619"/>
      <c r="H22" s="640">
        <v>0</v>
      </c>
      <c r="I22" s="619">
        <v>90</v>
      </c>
      <c r="J22" s="619">
        <v>11639.677019606001</v>
      </c>
      <c r="K22" s="640">
        <v>1</v>
      </c>
      <c r="L22" s="619">
        <v>90</v>
      </c>
      <c r="M22" s="620">
        <v>11639.677019606001</v>
      </c>
    </row>
    <row r="23" spans="1:13" ht="14.4" customHeight="1" x14ac:dyDescent="0.3">
      <c r="A23" s="615" t="s">
        <v>478</v>
      </c>
      <c r="B23" s="616" t="s">
        <v>2354</v>
      </c>
      <c r="C23" s="616" t="s">
        <v>1667</v>
      </c>
      <c r="D23" s="616" t="s">
        <v>1668</v>
      </c>
      <c r="E23" s="616" t="s">
        <v>2356</v>
      </c>
      <c r="F23" s="619"/>
      <c r="G23" s="619"/>
      <c r="H23" s="640">
        <v>0</v>
      </c>
      <c r="I23" s="619">
        <v>1</v>
      </c>
      <c r="J23" s="619">
        <v>45.19</v>
      </c>
      <c r="K23" s="640">
        <v>1</v>
      </c>
      <c r="L23" s="619">
        <v>1</v>
      </c>
      <c r="M23" s="620">
        <v>45.19</v>
      </c>
    </row>
    <row r="24" spans="1:13" ht="14.4" customHeight="1" x14ac:dyDescent="0.3">
      <c r="A24" s="615" t="s">
        <v>478</v>
      </c>
      <c r="B24" s="616" t="s">
        <v>2357</v>
      </c>
      <c r="C24" s="616" t="s">
        <v>1751</v>
      </c>
      <c r="D24" s="616" t="s">
        <v>2358</v>
      </c>
      <c r="E24" s="616" t="s">
        <v>2359</v>
      </c>
      <c r="F24" s="619"/>
      <c r="G24" s="619"/>
      <c r="H24" s="640">
        <v>0</v>
      </c>
      <c r="I24" s="619">
        <v>2</v>
      </c>
      <c r="J24" s="619">
        <v>158.11999999999998</v>
      </c>
      <c r="K24" s="640">
        <v>1</v>
      </c>
      <c r="L24" s="619">
        <v>2</v>
      </c>
      <c r="M24" s="620">
        <v>158.11999999999998</v>
      </c>
    </row>
    <row r="25" spans="1:13" ht="14.4" customHeight="1" x14ac:dyDescent="0.3">
      <c r="A25" s="615" t="s">
        <v>478</v>
      </c>
      <c r="B25" s="616" t="s">
        <v>2360</v>
      </c>
      <c r="C25" s="616" t="s">
        <v>1765</v>
      </c>
      <c r="D25" s="616" t="s">
        <v>1766</v>
      </c>
      <c r="E25" s="616" t="s">
        <v>2361</v>
      </c>
      <c r="F25" s="619"/>
      <c r="G25" s="619"/>
      <c r="H25" s="640">
        <v>0</v>
      </c>
      <c r="I25" s="619">
        <v>1</v>
      </c>
      <c r="J25" s="619">
        <v>122.63999999999999</v>
      </c>
      <c r="K25" s="640">
        <v>1</v>
      </c>
      <c r="L25" s="619">
        <v>1</v>
      </c>
      <c r="M25" s="620">
        <v>122.63999999999999</v>
      </c>
    </row>
    <row r="26" spans="1:13" ht="14.4" customHeight="1" x14ac:dyDescent="0.3">
      <c r="A26" s="615" t="s">
        <v>478</v>
      </c>
      <c r="B26" s="616" t="s">
        <v>2362</v>
      </c>
      <c r="C26" s="616" t="s">
        <v>1698</v>
      </c>
      <c r="D26" s="616" t="s">
        <v>1699</v>
      </c>
      <c r="E26" s="616" t="s">
        <v>2363</v>
      </c>
      <c r="F26" s="619"/>
      <c r="G26" s="619"/>
      <c r="H26" s="640">
        <v>0</v>
      </c>
      <c r="I26" s="619">
        <v>2</v>
      </c>
      <c r="J26" s="619">
        <v>85.92</v>
      </c>
      <c r="K26" s="640">
        <v>1</v>
      </c>
      <c r="L26" s="619">
        <v>2</v>
      </c>
      <c r="M26" s="620">
        <v>85.92</v>
      </c>
    </row>
    <row r="27" spans="1:13" ht="14.4" customHeight="1" x14ac:dyDescent="0.3">
      <c r="A27" s="615" t="s">
        <v>478</v>
      </c>
      <c r="B27" s="616" t="s">
        <v>2364</v>
      </c>
      <c r="C27" s="616" t="s">
        <v>1690</v>
      </c>
      <c r="D27" s="616" t="s">
        <v>1691</v>
      </c>
      <c r="E27" s="616" t="s">
        <v>2365</v>
      </c>
      <c r="F27" s="619"/>
      <c r="G27" s="619"/>
      <c r="H27" s="640">
        <v>0</v>
      </c>
      <c r="I27" s="619">
        <v>2</v>
      </c>
      <c r="J27" s="619">
        <v>97.639998897453125</v>
      </c>
      <c r="K27" s="640">
        <v>1</v>
      </c>
      <c r="L27" s="619">
        <v>2</v>
      </c>
      <c r="M27" s="620">
        <v>97.639998897453125</v>
      </c>
    </row>
    <row r="28" spans="1:13" ht="14.4" customHeight="1" x14ac:dyDescent="0.3">
      <c r="A28" s="615" t="s">
        <v>478</v>
      </c>
      <c r="B28" s="616" t="s">
        <v>2364</v>
      </c>
      <c r="C28" s="616" t="s">
        <v>1694</v>
      </c>
      <c r="D28" s="616" t="s">
        <v>1695</v>
      </c>
      <c r="E28" s="616" t="s">
        <v>2366</v>
      </c>
      <c r="F28" s="619"/>
      <c r="G28" s="619"/>
      <c r="H28" s="640">
        <v>0</v>
      </c>
      <c r="I28" s="619">
        <v>1</v>
      </c>
      <c r="J28" s="619">
        <v>52.649999999999977</v>
      </c>
      <c r="K28" s="640">
        <v>1</v>
      </c>
      <c r="L28" s="619">
        <v>1</v>
      </c>
      <c r="M28" s="620">
        <v>52.649999999999977</v>
      </c>
    </row>
    <row r="29" spans="1:13" ht="14.4" customHeight="1" x14ac:dyDescent="0.3">
      <c r="A29" s="615" t="s">
        <v>478</v>
      </c>
      <c r="B29" s="616" t="s">
        <v>2367</v>
      </c>
      <c r="C29" s="616" t="s">
        <v>1732</v>
      </c>
      <c r="D29" s="616" t="s">
        <v>1733</v>
      </c>
      <c r="E29" s="616" t="s">
        <v>2365</v>
      </c>
      <c r="F29" s="619"/>
      <c r="G29" s="619"/>
      <c r="H29" s="640">
        <v>0</v>
      </c>
      <c r="I29" s="619">
        <v>2</v>
      </c>
      <c r="J29" s="619">
        <v>172.8600000000001</v>
      </c>
      <c r="K29" s="640">
        <v>1</v>
      </c>
      <c r="L29" s="619">
        <v>2</v>
      </c>
      <c r="M29" s="620">
        <v>172.8600000000001</v>
      </c>
    </row>
    <row r="30" spans="1:13" ht="14.4" customHeight="1" x14ac:dyDescent="0.3">
      <c r="A30" s="615" t="s">
        <v>478</v>
      </c>
      <c r="B30" s="616" t="s">
        <v>2367</v>
      </c>
      <c r="C30" s="616" t="s">
        <v>1738</v>
      </c>
      <c r="D30" s="616" t="s">
        <v>1733</v>
      </c>
      <c r="E30" s="616" t="s">
        <v>2368</v>
      </c>
      <c r="F30" s="619"/>
      <c r="G30" s="619"/>
      <c r="H30" s="640">
        <v>0</v>
      </c>
      <c r="I30" s="619">
        <v>1</v>
      </c>
      <c r="J30" s="619">
        <v>222.43</v>
      </c>
      <c r="K30" s="640">
        <v>1</v>
      </c>
      <c r="L30" s="619">
        <v>1</v>
      </c>
      <c r="M30" s="620">
        <v>222.43</v>
      </c>
    </row>
    <row r="31" spans="1:13" ht="14.4" customHeight="1" x14ac:dyDescent="0.3">
      <c r="A31" s="615" t="s">
        <v>478</v>
      </c>
      <c r="B31" s="616" t="s">
        <v>2367</v>
      </c>
      <c r="C31" s="616" t="s">
        <v>1735</v>
      </c>
      <c r="D31" s="616" t="s">
        <v>1736</v>
      </c>
      <c r="E31" s="616" t="s">
        <v>2366</v>
      </c>
      <c r="F31" s="619"/>
      <c r="G31" s="619"/>
      <c r="H31" s="640">
        <v>0</v>
      </c>
      <c r="I31" s="619">
        <v>3</v>
      </c>
      <c r="J31" s="619">
        <v>488.37</v>
      </c>
      <c r="K31" s="640">
        <v>1</v>
      </c>
      <c r="L31" s="619">
        <v>3</v>
      </c>
      <c r="M31" s="620">
        <v>488.37</v>
      </c>
    </row>
    <row r="32" spans="1:13" ht="14.4" customHeight="1" x14ac:dyDescent="0.3">
      <c r="A32" s="615" t="s">
        <v>478</v>
      </c>
      <c r="B32" s="616" t="s">
        <v>2367</v>
      </c>
      <c r="C32" s="616" t="s">
        <v>485</v>
      </c>
      <c r="D32" s="616" t="s">
        <v>486</v>
      </c>
      <c r="E32" s="616" t="s">
        <v>2361</v>
      </c>
      <c r="F32" s="619">
        <v>1</v>
      </c>
      <c r="G32" s="619">
        <v>58.669999999999966</v>
      </c>
      <c r="H32" s="640">
        <v>1</v>
      </c>
      <c r="I32" s="619"/>
      <c r="J32" s="619"/>
      <c r="K32" s="640">
        <v>0</v>
      </c>
      <c r="L32" s="619">
        <v>1</v>
      </c>
      <c r="M32" s="620">
        <v>58.669999999999966</v>
      </c>
    </row>
    <row r="33" spans="1:13" ht="14.4" customHeight="1" x14ac:dyDescent="0.3">
      <c r="A33" s="615" t="s">
        <v>478</v>
      </c>
      <c r="B33" s="616" t="s">
        <v>2369</v>
      </c>
      <c r="C33" s="616" t="s">
        <v>1657</v>
      </c>
      <c r="D33" s="616" t="s">
        <v>1658</v>
      </c>
      <c r="E33" s="616" t="s">
        <v>2370</v>
      </c>
      <c r="F33" s="619"/>
      <c r="G33" s="619"/>
      <c r="H33" s="640">
        <v>0</v>
      </c>
      <c r="I33" s="619">
        <v>1</v>
      </c>
      <c r="J33" s="619">
        <v>14.879999999999999</v>
      </c>
      <c r="K33" s="640">
        <v>1</v>
      </c>
      <c r="L33" s="619">
        <v>1</v>
      </c>
      <c r="M33" s="620">
        <v>14.879999999999999</v>
      </c>
    </row>
    <row r="34" spans="1:13" ht="14.4" customHeight="1" x14ac:dyDescent="0.3">
      <c r="A34" s="615" t="s">
        <v>478</v>
      </c>
      <c r="B34" s="616" t="s">
        <v>2369</v>
      </c>
      <c r="C34" s="616" t="s">
        <v>1710</v>
      </c>
      <c r="D34" s="616" t="s">
        <v>2371</v>
      </c>
      <c r="E34" s="616" t="s">
        <v>2372</v>
      </c>
      <c r="F34" s="619"/>
      <c r="G34" s="619"/>
      <c r="H34" s="640">
        <v>0</v>
      </c>
      <c r="I34" s="619">
        <v>1</v>
      </c>
      <c r="J34" s="619">
        <v>36.179999999999993</v>
      </c>
      <c r="K34" s="640">
        <v>1</v>
      </c>
      <c r="L34" s="619">
        <v>1</v>
      </c>
      <c r="M34" s="620">
        <v>36.179999999999993</v>
      </c>
    </row>
    <row r="35" spans="1:13" ht="14.4" customHeight="1" x14ac:dyDescent="0.3">
      <c r="A35" s="615" t="s">
        <v>478</v>
      </c>
      <c r="B35" s="616" t="s">
        <v>2373</v>
      </c>
      <c r="C35" s="616" t="s">
        <v>1748</v>
      </c>
      <c r="D35" s="616" t="s">
        <v>1749</v>
      </c>
      <c r="E35" s="616" t="s">
        <v>2374</v>
      </c>
      <c r="F35" s="619"/>
      <c r="G35" s="619"/>
      <c r="H35" s="640">
        <v>0</v>
      </c>
      <c r="I35" s="619">
        <v>1</v>
      </c>
      <c r="J35" s="619">
        <v>182.93000000000006</v>
      </c>
      <c r="K35" s="640">
        <v>1</v>
      </c>
      <c r="L35" s="619">
        <v>1</v>
      </c>
      <c r="M35" s="620">
        <v>182.93000000000006</v>
      </c>
    </row>
    <row r="36" spans="1:13" ht="14.4" customHeight="1" x14ac:dyDescent="0.3">
      <c r="A36" s="615" t="s">
        <v>478</v>
      </c>
      <c r="B36" s="616" t="s">
        <v>2375</v>
      </c>
      <c r="C36" s="616" t="s">
        <v>1675</v>
      </c>
      <c r="D36" s="616" t="s">
        <v>1676</v>
      </c>
      <c r="E36" s="616" t="s">
        <v>2376</v>
      </c>
      <c r="F36" s="619"/>
      <c r="G36" s="619"/>
      <c r="H36" s="640">
        <v>0</v>
      </c>
      <c r="I36" s="619">
        <v>1</v>
      </c>
      <c r="J36" s="619">
        <v>29.300162050858336</v>
      </c>
      <c r="K36" s="640">
        <v>1</v>
      </c>
      <c r="L36" s="619">
        <v>1</v>
      </c>
      <c r="M36" s="620">
        <v>29.300162050858336</v>
      </c>
    </row>
    <row r="37" spans="1:13" ht="14.4" customHeight="1" x14ac:dyDescent="0.3">
      <c r="A37" s="615" t="s">
        <v>478</v>
      </c>
      <c r="B37" s="616" t="s">
        <v>2377</v>
      </c>
      <c r="C37" s="616" t="s">
        <v>1773</v>
      </c>
      <c r="D37" s="616" t="s">
        <v>2378</v>
      </c>
      <c r="E37" s="616" t="s">
        <v>2379</v>
      </c>
      <c r="F37" s="619"/>
      <c r="G37" s="619"/>
      <c r="H37" s="640">
        <v>0</v>
      </c>
      <c r="I37" s="619">
        <v>1</v>
      </c>
      <c r="J37" s="619">
        <v>135.77999999999997</v>
      </c>
      <c r="K37" s="640">
        <v>1</v>
      </c>
      <c r="L37" s="619">
        <v>1</v>
      </c>
      <c r="M37" s="620">
        <v>135.77999999999997</v>
      </c>
    </row>
    <row r="38" spans="1:13" ht="14.4" customHeight="1" x14ac:dyDescent="0.3">
      <c r="A38" s="615" t="s">
        <v>478</v>
      </c>
      <c r="B38" s="616" t="s">
        <v>2380</v>
      </c>
      <c r="C38" s="616" t="s">
        <v>1777</v>
      </c>
      <c r="D38" s="616" t="s">
        <v>1778</v>
      </c>
      <c r="E38" s="616" t="s">
        <v>2366</v>
      </c>
      <c r="F38" s="619"/>
      <c r="G38" s="619"/>
      <c r="H38" s="640">
        <v>0</v>
      </c>
      <c r="I38" s="619">
        <v>1</v>
      </c>
      <c r="J38" s="619">
        <v>75.91</v>
      </c>
      <c r="K38" s="640">
        <v>1</v>
      </c>
      <c r="L38" s="619">
        <v>1</v>
      </c>
      <c r="M38" s="620">
        <v>75.91</v>
      </c>
    </row>
    <row r="39" spans="1:13" ht="14.4" customHeight="1" x14ac:dyDescent="0.3">
      <c r="A39" s="615" t="s">
        <v>478</v>
      </c>
      <c r="B39" s="616" t="s">
        <v>2381</v>
      </c>
      <c r="C39" s="616" t="s">
        <v>1671</v>
      </c>
      <c r="D39" s="616" t="s">
        <v>1672</v>
      </c>
      <c r="E39" s="616" t="s">
        <v>2382</v>
      </c>
      <c r="F39" s="619"/>
      <c r="G39" s="619"/>
      <c r="H39" s="640">
        <v>0</v>
      </c>
      <c r="I39" s="619">
        <v>1</v>
      </c>
      <c r="J39" s="619">
        <v>98.600000000000023</v>
      </c>
      <c r="K39" s="640">
        <v>1</v>
      </c>
      <c r="L39" s="619">
        <v>1</v>
      </c>
      <c r="M39" s="620">
        <v>98.600000000000023</v>
      </c>
    </row>
    <row r="40" spans="1:13" ht="14.4" customHeight="1" x14ac:dyDescent="0.3">
      <c r="A40" s="615" t="s">
        <v>478</v>
      </c>
      <c r="B40" s="616" t="s">
        <v>2383</v>
      </c>
      <c r="C40" s="616" t="s">
        <v>1819</v>
      </c>
      <c r="D40" s="616" t="s">
        <v>2384</v>
      </c>
      <c r="E40" s="616" t="s">
        <v>2385</v>
      </c>
      <c r="F40" s="619"/>
      <c r="G40" s="619"/>
      <c r="H40" s="640">
        <v>0</v>
      </c>
      <c r="I40" s="619">
        <v>59</v>
      </c>
      <c r="J40" s="619">
        <v>81124.998963065533</v>
      </c>
      <c r="K40" s="640">
        <v>1</v>
      </c>
      <c r="L40" s="619">
        <v>59</v>
      </c>
      <c r="M40" s="620">
        <v>81124.998963065533</v>
      </c>
    </row>
    <row r="41" spans="1:13" ht="14.4" customHeight="1" x14ac:dyDescent="0.3">
      <c r="A41" s="615" t="s">
        <v>478</v>
      </c>
      <c r="B41" s="616" t="s">
        <v>2386</v>
      </c>
      <c r="C41" s="616" t="s">
        <v>1682</v>
      </c>
      <c r="D41" s="616" t="s">
        <v>1683</v>
      </c>
      <c r="E41" s="616" t="s">
        <v>2387</v>
      </c>
      <c r="F41" s="619"/>
      <c r="G41" s="619"/>
      <c r="H41" s="640">
        <v>0</v>
      </c>
      <c r="I41" s="619">
        <v>1</v>
      </c>
      <c r="J41" s="619">
        <v>46.82</v>
      </c>
      <c r="K41" s="640">
        <v>1</v>
      </c>
      <c r="L41" s="619">
        <v>1</v>
      </c>
      <c r="M41" s="620">
        <v>46.82</v>
      </c>
    </row>
    <row r="42" spans="1:13" ht="14.4" customHeight="1" x14ac:dyDescent="0.3">
      <c r="A42" s="615" t="s">
        <v>478</v>
      </c>
      <c r="B42" s="616" t="s">
        <v>2386</v>
      </c>
      <c r="C42" s="616" t="s">
        <v>1661</v>
      </c>
      <c r="D42" s="616" t="s">
        <v>2388</v>
      </c>
      <c r="E42" s="616" t="s">
        <v>2389</v>
      </c>
      <c r="F42" s="619"/>
      <c r="G42" s="619"/>
      <c r="H42" s="640">
        <v>0</v>
      </c>
      <c r="I42" s="619">
        <v>36</v>
      </c>
      <c r="J42" s="619">
        <v>1250.9999999999998</v>
      </c>
      <c r="K42" s="640">
        <v>1</v>
      </c>
      <c r="L42" s="619">
        <v>36</v>
      </c>
      <c r="M42" s="620">
        <v>1250.9999999999998</v>
      </c>
    </row>
    <row r="43" spans="1:13" ht="14.4" customHeight="1" x14ac:dyDescent="0.3">
      <c r="A43" s="615" t="s">
        <v>478</v>
      </c>
      <c r="B43" s="616" t="s">
        <v>2390</v>
      </c>
      <c r="C43" s="616" t="s">
        <v>1822</v>
      </c>
      <c r="D43" s="616" t="s">
        <v>1823</v>
      </c>
      <c r="E43" s="616" t="s">
        <v>2391</v>
      </c>
      <c r="F43" s="619"/>
      <c r="G43" s="619"/>
      <c r="H43" s="640">
        <v>0</v>
      </c>
      <c r="I43" s="619">
        <v>1</v>
      </c>
      <c r="J43" s="619">
        <v>115.22999999999996</v>
      </c>
      <c r="K43" s="640">
        <v>1</v>
      </c>
      <c r="L43" s="619">
        <v>1</v>
      </c>
      <c r="M43" s="620">
        <v>115.22999999999996</v>
      </c>
    </row>
    <row r="44" spans="1:13" ht="14.4" customHeight="1" x14ac:dyDescent="0.3">
      <c r="A44" s="615" t="s">
        <v>478</v>
      </c>
      <c r="B44" s="616" t="s">
        <v>2390</v>
      </c>
      <c r="C44" s="616" t="s">
        <v>1856</v>
      </c>
      <c r="D44" s="616" t="s">
        <v>1857</v>
      </c>
      <c r="E44" s="616" t="s">
        <v>2392</v>
      </c>
      <c r="F44" s="619"/>
      <c r="G44" s="619"/>
      <c r="H44" s="640">
        <v>0</v>
      </c>
      <c r="I44" s="619">
        <v>1</v>
      </c>
      <c r="J44" s="619">
        <v>113.0500000000001</v>
      </c>
      <c r="K44" s="640">
        <v>1</v>
      </c>
      <c r="L44" s="619">
        <v>1</v>
      </c>
      <c r="M44" s="620">
        <v>113.0500000000001</v>
      </c>
    </row>
    <row r="45" spans="1:13" ht="14.4" customHeight="1" x14ac:dyDescent="0.3">
      <c r="A45" s="615" t="s">
        <v>478</v>
      </c>
      <c r="B45" s="616" t="s">
        <v>2390</v>
      </c>
      <c r="C45" s="616" t="s">
        <v>1853</v>
      </c>
      <c r="D45" s="616" t="s">
        <v>1854</v>
      </c>
      <c r="E45" s="616" t="s">
        <v>2393</v>
      </c>
      <c r="F45" s="619"/>
      <c r="G45" s="619"/>
      <c r="H45" s="640">
        <v>0</v>
      </c>
      <c r="I45" s="619">
        <v>1</v>
      </c>
      <c r="J45" s="619">
        <v>93.41</v>
      </c>
      <c r="K45" s="640">
        <v>1</v>
      </c>
      <c r="L45" s="619">
        <v>1</v>
      </c>
      <c r="M45" s="620">
        <v>93.41</v>
      </c>
    </row>
    <row r="46" spans="1:13" ht="14.4" customHeight="1" x14ac:dyDescent="0.3">
      <c r="A46" s="615" t="s">
        <v>478</v>
      </c>
      <c r="B46" s="616" t="s">
        <v>2390</v>
      </c>
      <c r="C46" s="616" t="s">
        <v>1850</v>
      </c>
      <c r="D46" s="616" t="s">
        <v>1851</v>
      </c>
      <c r="E46" s="616" t="s">
        <v>2394</v>
      </c>
      <c r="F46" s="619"/>
      <c r="G46" s="619"/>
      <c r="H46" s="640">
        <v>0</v>
      </c>
      <c r="I46" s="619">
        <v>1</v>
      </c>
      <c r="J46" s="619">
        <v>47.629662007635638</v>
      </c>
      <c r="K46" s="640">
        <v>1</v>
      </c>
      <c r="L46" s="619">
        <v>1</v>
      </c>
      <c r="M46" s="620">
        <v>47.629662007635638</v>
      </c>
    </row>
    <row r="47" spans="1:13" ht="14.4" customHeight="1" x14ac:dyDescent="0.3">
      <c r="A47" s="615" t="s">
        <v>478</v>
      </c>
      <c r="B47" s="616" t="s">
        <v>2390</v>
      </c>
      <c r="C47" s="616" t="s">
        <v>1873</v>
      </c>
      <c r="D47" s="616" t="s">
        <v>1874</v>
      </c>
      <c r="E47" s="616" t="s">
        <v>2395</v>
      </c>
      <c r="F47" s="619"/>
      <c r="G47" s="619"/>
      <c r="H47" s="640">
        <v>0</v>
      </c>
      <c r="I47" s="619">
        <v>8</v>
      </c>
      <c r="J47" s="619">
        <v>504.88047439885901</v>
      </c>
      <c r="K47" s="640">
        <v>1</v>
      </c>
      <c r="L47" s="619">
        <v>8</v>
      </c>
      <c r="M47" s="620">
        <v>504.88047439885901</v>
      </c>
    </row>
    <row r="48" spans="1:13" ht="14.4" customHeight="1" x14ac:dyDescent="0.3">
      <c r="A48" s="615" t="s">
        <v>478</v>
      </c>
      <c r="B48" s="616" t="s">
        <v>2390</v>
      </c>
      <c r="C48" s="616" t="s">
        <v>1796</v>
      </c>
      <c r="D48" s="616" t="s">
        <v>2396</v>
      </c>
      <c r="E48" s="616" t="s">
        <v>2397</v>
      </c>
      <c r="F48" s="619"/>
      <c r="G48" s="619"/>
      <c r="H48" s="640">
        <v>0</v>
      </c>
      <c r="I48" s="619">
        <v>1</v>
      </c>
      <c r="J48" s="619">
        <v>73.958656969829022</v>
      </c>
      <c r="K48" s="640">
        <v>1</v>
      </c>
      <c r="L48" s="619">
        <v>1</v>
      </c>
      <c r="M48" s="620">
        <v>73.958656969829022</v>
      </c>
    </row>
    <row r="49" spans="1:13" ht="14.4" customHeight="1" x14ac:dyDescent="0.3">
      <c r="A49" s="615" t="s">
        <v>478</v>
      </c>
      <c r="B49" s="616" t="s">
        <v>2398</v>
      </c>
      <c r="C49" s="616" t="s">
        <v>2134</v>
      </c>
      <c r="D49" s="616" t="s">
        <v>2135</v>
      </c>
      <c r="E49" s="616" t="s">
        <v>2399</v>
      </c>
      <c r="F49" s="619"/>
      <c r="G49" s="619"/>
      <c r="H49" s="640">
        <v>0</v>
      </c>
      <c r="I49" s="619">
        <v>36.700000000000003</v>
      </c>
      <c r="J49" s="619">
        <v>448094.88900000002</v>
      </c>
      <c r="K49" s="640">
        <v>1</v>
      </c>
      <c r="L49" s="619">
        <v>36.700000000000003</v>
      </c>
      <c r="M49" s="620">
        <v>448094.88900000002</v>
      </c>
    </row>
    <row r="50" spans="1:13" ht="14.4" customHeight="1" x14ac:dyDescent="0.3">
      <c r="A50" s="615" t="s">
        <v>478</v>
      </c>
      <c r="B50" s="616" t="s">
        <v>2400</v>
      </c>
      <c r="C50" s="616" t="s">
        <v>2049</v>
      </c>
      <c r="D50" s="616" t="s">
        <v>2050</v>
      </c>
      <c r="E50" s="616" t="s">
        <v>2401</v>
      </c>
      <c r="F50" s="619"/>
      <c r="G50" s="619"/>
      <c r="H50" s="640">
        <v>0</v>
      </c>
      <c r="I50" s="619">
        <v>1</v>
      </c>
      <c r="J50" s="619">
        <v>135.63</v>
      </c>
      <c r="K50" s="640">
        <v>1</v>
      </c>
      <c r="L50" s="619">
        <v>1</v>
      </c>
      <c r="M50" s="620">
        <v>135.63</v>
      </c>
    </row>
    <row r="51" spans="1:13" ht="14.4" customHeight="1" x14ac:dyDescent="0.3">
      <c r="A51" s="615" t="s">
        <v>478</v>
      </c>
      <c r="B51" s="616" t="s">
        <v>2402</v>
      </c>
      <c r="C51" s="616" t="s">
        <v>2085</v>
      </c>
      <c r="D51" s="616" t="s">
        <v>2403</v>
      </c>
      <c r="E51" s="616" t="s">
        <v>2404</v>
      </c>
      <c r="F51" s="619">
        <v>3.2</v>
      </c>
      <c r="G51" s="619">
        <v>1472.6719999999998</v>
      </c>
      <c r="H51" s="640">
        <v>1</v>
      </c>
      <c r="I51" s="619"/>
      <c r="J51" s="619"/>
      <c r="K51" s="640">
        <v>0</v>
      </c>
      <c r="L51" s="619">
        <v>3.2</v>
      </c>
      <c r="M51" s="620">
        <v>1472.6719999999998</v>
      </c>
    </row>
    <row r="52" spans="1:13" ht="14.4" customHeight="1" x14ac:dyDescent="0.3">
      <c r="A52" s="615" t="s">
        <v>478</v>
      </c>
      <c r="B52" s="616" t="s">
        <v>2402</v>
      </c>
      <c r="C52" s="616" t="s">
        <v>1991</v>
      </c>
      <c r="D52" s="616" t="s">
        <v>1992</v>
      </c>
      <c r="E52" s="616" t="s">
        <v>2405</v>
      </c>
      <c r="F52" s="619"/>
      <c r="G52" s="619"/>
      <c r="H52" s="640">
        <v>0</v>
      </c>
      <c r="I52" s="619">
        <v>45</v>
      </c>
      <c r="J52" s="619">
        <v>994.86052631578946</v>
      </c>
      <c r="K52" s="640">
        <v>1</v>
      </c>
      <c r="L52" s="619">
        <v>45</v>
      </c>
      <c r="M52" s="620">
        <v>994.86052631578946</v>
      </c>
    </row>
    <row r="53" spans="1:13" ht="14.4" customHeight="1" x14ac:dyDescent="0.3">
      <c r="A53" s="615" t="s">
        <v>478</v>
      </c>
      <c r="B53" s="616" t="s">
        <v>2406</v>
      </c>
      <c r="C53" s="616" t="s">
        <v>2122</v>
      </c>
      <c r="D53" s="616" t="s">
        <v>2407</v>
      </c>
      <c r="E53" s="616" t="s">
        <v>2408</v>
      </c>
      <c r="F53" s="619"/>
      <c r="G53" s="619"/>
      <c r="H53" s="640">
        <v>0</v>
      </c>
      <c r="I53" s="619">
        <v>1</v>
      </c>
      <c r="J53" s="619">
        <v>115.94000000000001</v>
      </c>
      <c r="K53" s="640">
        <v>1</v>
      </c>
      <c r="L53" s="619">
        <v>1</v>
      </c>
      <c r="M53" s="620">
        <v>115.94000000000001</v>
      </c>
    </row>
    <row r="54" spans="1:13" ht="14.4" customHeight="1" x14ac:dyDescent="0.3">
      <c r="A54" s="615" t="s">
        <v>478</v>
      </c>
      <c r="B54" s="616" t="s">
        <v>2406</v>
      </c>
      <c r="C54" s="616" t="s">
        <v>2014</v>
      </c>
      <c r="D54" s="616" t="s">
        <v>2409</v>
      </c>
      <c r="E54" s="616" t="s">
        <v>2410</v>
      </c>
      <c r="F54" s="619"/>
      <c r="G54" s="619"/>
      <c r="H54" s="640">
        <v>0</v>
      </c>
      <c r="I54" s="619">
        <v>142</v>
      </c>
      <c r="J54" s="619">
        <v>17432.82704109593</v>
      </c>
      <c r="K54" s="640">
        <v>1</v>
      </c>
      <c r="L54" s="619">
        <v>142</v>
      </c>
      <c r="M54" s="620">
        <v>17432.82704109593</v>
      </c>
    </row>
    <row r="55" spans="1:13" ht="14.4" customHeight="1" x14ac:dyDescent="0.3">
      <c r="A55" s="615" t="s">
        <v>478</v>
      </c>
      <c r="B55" s="616" t="s">
        <v>2411</v>
      </c>
      <c r="C55" s="616" t="s">
        <v>2071</v>
      </c>
      <c r="D55" s="616" t="s">
        <v>2072</v>
      </c>
      <c r="E55" s="616" t="s">
        <v>2412</v>
      </c>
      <c r="F55" s="619"/>
      <c r="G55" s="619"/>
      <c r="H55" s="640">
        <v>0</v>
      </c>
      <c r="I55" s="619">
        <v>47.2</v>
      </c>
      <c r="J55" s="619">
        <v>21806.400000000001</v>
      </c>
      <c r="K55" s="640">
        <v>1</v>
      </c>
      <c r="L55" s="619">
        <v>47.2</v>
      </c>
      <c r="M55" s="620">
        <v>21806.400000000001</v>
      </c>
    </row>
    <row r="56" spans="1:13" ht="14.4" customHeight="1" x14ac:dyDescent="0.3">
      <c r="A56" s="615" t="s">
        <v>478</v>
      </c>
      <c r="B56" s="616" t="s">
        <v>2413</v>
      </c>
      <c r="C56" s="616" t="s">
        <v>2076</v>
      </c>
      <c r="D56" s="616" t="s">
        <v>2077</v>
      </c>
      <c r="E56" s="616" t="s">
        <v>2078</v>
      </c>
      <c r="F56" s="619">
        <v>4.5999999999999996</v>
      </c>
      <c r="G56" s="619">
        <v>789.77999999999986</v>
      </c>
      <c r="H56" s="640">
        <v>1</v>
      </c>
      <c r="I56" s="619"/>
      <c r="J56" s="619"/>
      <c r="K56" s="640">
        <v>0</v>
      </c>
      <c r="L56" s="619">
        <v>4.5999999999999996</v>
      </c>
      <c r="M56" s="620">
        <v>789.77999999999986</v>
      </c>
    </row>
    <row r="57" spans="1:13" ht="14.4" customHeight="1" x14ac:dyDescent="0.3">
      <c r="A57" s="615" t="s">
        <v>478</v>
      </c>
      <c r="B57" s="616" t="s">
        <v>2413</v>
      </c>
      <c r="C57" s="616" t="s">
        <v>2107</v>
      </c>
      <c r="D57" s="616" t="s">
        <v>2108</v>
      </c>
      <c r="E57" s="616" t="s">
        <v>2000</v>
      </c>
      <c r="F57" s="619">
        <v>1</v>
      </c>
      <c r="G57" s="619">
        <v>264</v>
      </c>
      <c r="H57" s="640">
        <v>1</v>
      </c>
      <c r="I57" s="619"/>
      <c r="J57" s="619"/>
      <c r="K57" s="640">
        <v>0</v>
      </c>
      <c r="L57" s="619">
        <v>1</v>
      </c>
      <c r="M57" s="620">
        <v>264</v>
      </c>
    </row>
    <row r="58" spans="1:13" ht="14.4" customHeight="1" x14ac:dyDescent="0.3">
      <c r="A58" s="615" t="s">
        <v>478</v>
      </c>
      <c r="B58" s="616" t="s">
        <v>2414</v>
      </c>
      <c r="C58" s="616" t="s">
        <v>2088</v>
      </c>
      <c r="D58" s="616" t="s">
        <v>2089</v>
      </c>
      <c r="E58" s="616" t="s">
        <v>2415</v>
      </c>
      <c r="F58" s="619"/>
      <c r="G58" s="619"/>
      <c r="H58" s="640">
        <v>0</v>
      </c>
      <c r="I58" s="619">
        <v>3</v>
      </c>
      <c r="J58" s="619">
        <v>653.40000000000009</v>
      </c>
      <c r="K58" s="640">
        <v>1</v>
      </c>
      <c r="L58" s="619">
        <v>3</v>
      </c>
      <c r="M58" s="620">
        <v>653.40000000000009</v>
      </c>
    </row>
    <row r="59" spans="1:13" ht="14.4" customHeight="1" x14ac:dyDescent="0.3">
      <c r="A59" s="615" t="s">
        <v>478</v>
      </c>
      <c r="B59" s="616" t="s">
        <v>2416</v>
      </c>
      <c r="C59" s="616" t="s">
        <v>2118</v>
      </c>
      <c r="D59" s="616" t="s">
        <v>2075</v>
      </c>
      <c r="E59" s="616" t="s">
        <v>2000</v>
      </c>
      <c r="F59" s="619">
        <v>5</v>
      </c>
      <c r="G59" s="619">
        <v>1580.1</v>
      </c>
      <c r="H59" s="640">
        <v>1</v>
      </c>
      <c r="I59" s="619"/>
      <c r="J59" s="619"/>
      <c r="K59" s="640">
        <v>0</v>
      </c>
      <c r="L59" s="619">
        <v>5</v>
      </c>
      <c r="M59" s="620">
        <v>1580.1</v>
      </c>
    </row>
    <row r="60" spans="1:13" ht="14.4" customHeight="1" x14ac:dyDescent="0.3">
      <c r="A60" s="615" t="s">
        <v>478</v>
      </c>
      <c r="B60" s="616" t="s">
        <v>2416</v>
      </c>
      <c r="C60" s="616" t="s">
        <v>2074</v>
      </c>
      <c r="D60" s="616" t="s">
        <v>2075</v>
      </c>
      <c r="E60" s="616" t="s">
        <v>1381</v>
      </c>
      <c r="F60" s="619"/>
      <c r="G60" s="619"/>
      <c r="H60" s="640">
        <v>0</v>
      </c>
      <c r="I60" s="619">
        <v>120</v>
      </c>
      <c r="J60" s="619">
        <v>4469.6790797488311</v>
      </c>
      <c r="K60" s="640">
        <v>1</v>
      </c>
      <c r="L60" s="619">
        <v>120</v>
      </c>
      <c r="M60" s="620">
        <v>4469.6790797488311</v>
      </c>
    </row>
    <row r="61" spans="1:13" ht="14.4" customHeight="1" x14ac:dyDescent="0.3">
      <c r="A61" s="615" t="s">
        <v>478</v>
      </c>
      <c r="B61" s="616" t="s">
        <v>2417</v>
      </c>
      <c r="C61" s="616" t="s">
        <v>1998</v>
      </c>
      <c r="D61" s="616" t="s">
        <v>2418</v>
      </c>
      <c r="E61" s="616" t="s">
        <v>2000</v>
      </c>
      <c r="F61" s="619"/>
      <c r="G61" s="619"/>
      <c r="H61" s="640">
        <v>0</v>
      </c>
      <c r="I61" s="619">
        <v>0.4</v>
      </c>
      <c r="J61" s="619">
        <v>105.60000000000001</v>
      </c>
      <c r="K61" s="640">
        <v>1</v>
      </c>
      <c r="L61" s="619">
        <v>0.4</v>
      </c>
      <c r="M61" s="620">
        <v>105.60000000000001</v>
      </c>
    </row>
    <row r="62" spans="1:13" ht="14.4" customHeight="1" x14ac:dyDescent="0.3">
      <c r="A62" s="615" t="s">
        <v>478</v>
      </c>
      <c r="B62" s="616" t="s">
        <v>2417</v>
      </c>
      <c r="C62" s="616" t="s">
        <v>2029</v>
      </c>
      <c r="D62" s="616" t="s">
        <v>2419</v>
      </c>
      <c r="E62" s="616" t="s">
        <v>2031</v>
      </c>
      <c r="F62" s="619"/>
      <c r="G62" s="619"/>
      <c r="H62" s="640">
        <v>0</v>
      </c>
      <c r="I62" s="619">
        <v>2.2000000000000002</v>
      </c>
      <c r="J62" s="619">
        <v>1137.4000000000001</v>
      </c>
      <c r="K62" s="640">
        <v>1</v>
      </c>
      <c r="L62" s="619">
        <v>2.2000000000000002</v>
      </c>
      <c r="M62" s="620">
        <v>1137.4000000000001</v>
      </c>
    </row>
    <row r="63" spans="1:13" ht="14.4" customHeight="1" x14ac:dyDescent="0.3">
      <c r="A63" s="615" t="s">
        <v>478</v>
      </c>
      <c r="B63" s="616" t="s">
        <v>2420</v>
      </c>
      <c r="C63" s="616" t="s">
        <v>2142</v>
      </c>
      <c r="D63" s="616" t="s">
        <v>2143</v>
      </c>
      <c r="E63" s="616" t="s">
        <v>2078</v>
      </c>
      <c r="F63" s="619"/>
      <c r="G63" s="619"/>
      <c r="H63" s="640">
        <v>0</v>
      </c>
      <c r="I63" s="619">
        <v>71.100000000000009</v>
      </c>
      <c r="J63" s="619">
        <v>66326.479999999981</v>
      </c>
      <c r="K63" s="640">
        <v>1</v>
      </c>
      <c r="L63" s="619">
        <v>71.100000000000009</v>
      </c>
      <c r="M63" s="620">
        <v>66326.479999999981</v>
      </c>
    </row>
    <row r="64" spans="1:13" ht="14.4" customHeight="1" x14ac:dyDescent="0.3">
      <c r="A64" s="615" t="s">
        <v>478</v>
      </c>
      <c r="B64" s="616" t="s">
        <v>2421</v>
      </c>
      <c r="C64" s="616" t="s">
        <v>2082</v>
      </c>
      <c r="D64" s="616" t="s">
        <v>2083</v>
      </c>
      <c r="E64" s="616" t="s">
        <v>2084</v>
      </c>
      <c r="F64" s="619"/>
      <c r="G64" s="619"/>
      <c r="H64" s="640">
        <v>0</v>
      </c>
      <c r="I64" s="619">
        <v>85</v>
      </c>
      <c r="J64" s="619">
        <v>12370.3</v>
      </c>
      <c r="K64" s="640">
        <v>1</v>
      </c>
      <c r="L64" s="619">
        <v>85</v>
      </c>
      <c r="M64" s="620">
        <v>12370.3</v>
      </c>
    </row>
    <row r="65" spans="1:13" ht="14.4" customHeight="1" x14ac:dyDescent="0.3">
      <c r="A65" s="615" t="s">
        <v>478</v>
      </c>
      <c r="B65" s="616" t="s">
        <v>2422</v>
      </c>
      <c r="C65" s="616" t="s">
        <v>2102</v>
      </c>
      <c r="D65" s="616" t="s">
        <v>2423</v>
      </c>
      <c r="E65" s="616" t="s">
        <v>2424</v>
      </c>
      <c r="F65" s="619"/>
      <c r="G65" s="619"/>
      <c r="H65" s="640">
        <v>0</v>
      </c>
      <c r="I65" s="619">
        <v>3.4</v>
      </c>
      <c r="J65" s="619">
        <v>527.33999999999992</v>
      </c>
      <c r="K65" s="640">
        <v>1</v>
      </c>
      <c r="L65" s="619">
        <v>3.4</v>
      </c>
      <c r="M65" s="620">
        <v>527.33999999999992</v>
      </c>
    </row>
    <row r="66" spans="1:13" ht="14.4" customHeight="1" x14ac:dyDescent="0.3">
      <c r="A66" s="615" t="s">
        <v>478</v>
      </c>
      <c r="B66" s="616" t="s">
        <v>2422</v>
      </c>
      <c r="C66" s="616" t="s">
        <v>2098</v>
      </c>
      <c r="D66" s="616" t="s">
        <v>2423</v>
      </c>
      <c r="E66" s="616" t="s">
        <v>2425</v>
      </c>
      <c r="F66" s="619"/>
      <c r="G66" s="619"/>
      <c r="H66" s="640">
        <v>0</v>
      </c>
      <c r="I66" s="619">
        <v>8.4</v>
      </c>
      <c r="J66" s="619">
        <v>2217.6</v>
      </c>
      <c r="K66" s="640">
        <v>1</v>
      </c>
      <c r="L66" s="619">
        <v>8.4</v>
      </c>
      <c r="M66" s="620">
        <v>2217.6</v>
      </c>
    </row>
    <row r="67" spans="1:13" ht="14.4" customHeight="1" x14ac:dyDescent="0.3">
      <c r="A67" s="615" t="s">
        <v>478</v>
      </c>
      <c r="B67" s="616" t="s">
        <v>2426</v>
      </c>
      <c r="C67" s="616" t="s">
        <v>2018</v>
      </c>
      <c r="D67" s="616" t="s">
        <v>2427</v>
      </c>
      <c r="E67" s="616" t="s">
        <v>2428</v>
      </c>
      <c r="F67" s="619">
        <v>4.7</v>
      </c>
      <c r="G67" s="619">
        <v>3044.7773999999999</v>
      </c>
      <c r="H67" s="640">
        <v>1</v>
      </c>
      <c r="I67" s="619"/>
      <c r="J67" s="619"/>
      <c r="K67" s="640">
        <v>0</v>
      </c>
      <c r="L67" s="619">
        <v>4.7</v>
      </c>
      <c r="M67" s="620">
        <v>3044.7773999999999</v>
      </c>
    </row>
    <row r="68" spans="1:13" ht="14.4" customHeight="1" x14ac:dyDescent="0.3">
      <c r="A68" s="615" t="s">
        <v>478</v>
      </c>
      <c r="B68" s="616" t="s">
        <v>2426</v>
      </c>
      <c r="C68" s="616" t="s">
        <v>1972</v>
      </c>
      <c r="D68" s="616" t="s">
        <v>1973</v>
      </c>
      <c r="E68" s="616" t="s">
        <v>2429</v>
      </c>
      <c r="F68" s="619"/>
      <c r="G68" s="619"/>
      <c r="H68" s="640">
        <v>0</v>
      </c>
      <c r="I68" s="619">
        <v>6</v>
      </c>
      <c r="J68" s="619">
        <v>399.10615508520993</v>
      </c>
      <c r="K68" s="640">
        <v>1</v>
      </c>
      <c r="L68" s="619">
        <v>6</v>
      </c>
      <c r="M68" s="620">
        <v>399.10615508520993</v>
      </c>
    </row>
    <row r="69" spans="1:13" ht="14.4" customHeight="1" x14ac:dyDescent="0.3">
      <c r="A69" s="615" t="s">
        <v>478</v>
      </c>
      <c r="B69" s="616" t="s">
        <v>2430</v>
      </c>
      <c r="C69" s="616" t="s">
        <v>2113</v>
      </c>
      <c r="D69" s="616" t="s">
        <v>2114</v>
      </c>
      <c r="E69" s="616" t="s">
        <v>2431</v>
      </c>
      <c r="F69" s="619">
        <v>0.8</v>
      </c>
      <c r="G69" s="619">
        <v>450.29599999999999</v>
      </c>
      <c r="H69" s="640">
        <v>1</v>
      </c>
      <c r="I69" s="619"/>
      <c r="J69" s="619"/>
      <c r="K69" s="640">
        <v>0</v>
      </c>
      <c r="L69" s="619">
        <v>0.8</v>
      </c>
      <c r="M69" s="620">
        <v>450.29599999999999</v>
      </c>
    </row>
    <row r="70" spans="1:13" ht="14.4" customHeight="1" x14ac:dyDescent="0.3">
      <c r="A70" s="615" t="s">
        <v>478</v>
      </c>
      <c r="B70" s="616" t="s">
        <v>2430</v>
      </c>
      <c r="C70" s="616" t="s">
        <v>2039</v>
      </c>
      <c r="D70" s="616" t="s">
        <v>2432</v>
      </c>
      <c r="E70" s="616" t="s">
        <v>2433</v>
      </c>
      <c r="F70" s="619"/>
      <c r="G70" s="619"/>
      <c r="H70" s="640">
        <v>0</v>
      </c>
      <c r="I70" s="619">
        <v>2</v>
      </c>
      <c r="J70" s="619">
        <v>154.51999999999998</v>
      </c>
      <c r="K70" s="640">
        <v>1</v>
      </c>
      <c r="L70" s="619">
        <v>2</v>
      </c>
      <c r="M70" s="620">
        <v>154.51999999999998</v>
      </c>
    </row>
    <row r="71" spans="1:13" ht="14.4" customHeight="1" x14ac:dyDescent="0.3">
      <c r="A71" s="615" t="s">
        <v>478</v>
      </c>
      <c r="B71" s="616" t="s">
        <v>2434</v>
      </c>
      <c r="C71" s="616" t="s">
        <v>2137</v>
      </c>
      <c r="D71" s="616" t="s">
        <v>2138</v>
      </c>
      <c r="E71" s="616" t="s">
        <v>2084</v>
      </c>
      <c r="F71" s="619"/>
      <c r="G71" s="619"/>
      <c r="H71" s="640">
        <v>0</v>
      </c>
      <c r="I71" s="619">
        <v>16</v>
      </c>
      <c r="J71" s="619">
        <v>554.55999999999995</v>
      </c>
      <c r="K71" s="640">
        <v>1</v>
      </c>
      <c r="L71" s="619">
        <v>16</v>
      </c>
      <c r="M71" s="620">
        <v>554.55999999999995</v>
      </c>
    </row>
    <row r="72" spans="1:13" ht="14.4" customHeight="1" x14ac:dyDescent="0.3">
      <c r="A72" s="615" t="s">
        <v>478</v>
      </c>
      <c r="B72" s="616" t="s">
        <v>2434</v>
      </c>
      <c r="C72" s="616" t="s">
        <v>2139</v>
      </c>
      <c r="D72" s="616" t="s">
        <v>2140</v>
      </c>
      <c r="E72" s="616" t="s">
        <v>2435</v>
      </c>
      <c r="F72" s="619"/>
      <c r="G72" s="619"/>
      <c r="H72" s="640">
        <v>0</v>
      </c>
      <c r="I72" s="619">
        <v>202</v>
      </c>
      <c r="J72" s="619">
        <v>11151.790796866142</v>
      </c>
      <c r="K72" s="640">
        <v>1</v>
      </c>
      <c r="L72" s="619">
        <v>202</v>
      </c>
      <c r="M72" s="620">
        <v>11151.790796866142</v>
      </c>
    </row>
    <row r="73" spans="1:13" ht="14.4" customHeight="1" x14ac:dyDescent="0.3">
      <c r="A73" s="615" t="s">
        <v>478</v>
      </c>
      <c r="B73" s="616" t="s">
        <v>2436</v>
      </c>
      <c r="C73" s="616" t="s">
        <v>1995</v>
      </c>
      <c r="D73" s="616" t="s">
        <v>2437</v>
      </c>
      <c r="E73" s="616" t="s">
        <v>2438</v>
      </c>
      <c r="F73" s="619"/>
      <c r="G73" s="619"/>
      <c r="H73" s="640">
        <v>0</v>
      </c>
      <c r="I73" s="619">
        <v>8</v>
      </c>
      <c r="J73" s="619">
        <v>4790.72</v>
      </c>
      <c r="K73" s="640">
        <v>1</v>
      </c>
      <c r="L73" s="619">
        <v>8</v>
      </c>
      <c r="M73" s="620">
        <v>4790.72</v>
      </c>
    </row>
    <row r="74" spans="1:13" ht="14.4" customHeight="1" x14ac:dyDescent="0.3">
      <c r="A74" s="615" t="s">
        <v>478</v>
      </c>
      <c r="B74" s="616" t="s">
        <v>2439</v>
      </c>
      <c r="C74" s="616" t="s">
        <v>2130</v>
      </c>
      <c r="D74" s="616" t="s">
        <v>2440</v>
      </c>
      <c r="E74" s="616" t="s">
        <v>2441</v>
      </c>
      <c r="F74" s="619"/>
      <c r="G74" s="619"/>
      <c r="H74" s="640">
        <v>0</v>
      </c>
      <c r="I74" s="619">
        <v>845</v>
      </c>
      <c r="J74" s="619">
        <v>24411.726818181822</v>
      </c>
      <c r="K74" s="640">
        <v>1</v>
      </c>
      <c r="L74" s="619">
        <v>845</v>
      </c>
      <c r="M74" s="620">
        <v>24411.726818181822</v>
      </c>
    </row>
    <row r="75" spans="1:13" ht="14.4" customHeight="1" x14ac:dyDescent="0.3">
      <c r="A75" s="615" t="s">
        <v>478</v>
      </c>
      <c r="B75" s="616" t="s">
        <v>2442</v>
      </c>
      <c r="C75" s="616" t="s">
        <v>2168</v>
      </c>
      <c r="D75" s="616" t="s">
        <v>2169</v>
      </c>
      <c r="E75" s="616" t="s">
        <v>2443</v>
      </c>
      <c r="F75" s="619"/>
      <c r="G75" s="619"/>
      <c r="H75" s="640">
        <v>0</v>
      </c>
      <c r="I75" s="619">
        <v>49.8</v>
      </c>
      <c r="J75" s="619">
        <v>7943.1</v>
      </c>
      <c r="K75" s="640">
        <v>1</v>
      </c>
      <c r="L75" s="619">
        <v>49.8</v>
      </c>
      <c r="M75" s="620">
        <v>7943.1</v>
      </c>
    </row>
    <row r="76" spans="1:13" ht="14.4" customHeight="1" x14ac:dyDescent="0.3">
      <c r="A76" s="615" t="s">
        <v>478</v>
      </c>
      <c r="B76" s="616" t="s">
        <v>2442</v>
      </c>
      <c r="C76" s="616" t="s">
        <v>2171</v>
      </c>
      <c r="D76" s="616" t="s">
        <v>2169</v>
      </c>
      <c r="E76" s="616" t="s">
        <v>2444</v>
      </c>
      <c r="F76" s="619"/>
      <c r="G76" s="619"/>
      <c r="H76" s="640">
        <v>0</v>
      </c>
      <c r="I76" s="619">
        <v>13.5</v>
      </c>
      <c r="J76" s="619">
        <v>4158</v>
      </c>
      <c r="K76" s="640">
        <v>1</v>
      </c>
      <c r="L76" s="619">
        <v>13.5</v>
      </c>
      <c r="M76" s="620">
        <v>4158</v>
      </c>
    </row>
    <row r="77" spans="1:13" ht="14.4" customHeight="1" x14ac:dyDescent="0.3">
      <c r="A77" s="615" t="s">
        <v>478</v>
      </c>
      <c r="B77" s="616" t="s">
        <v>2442</v>
      </c>
      <c r="C77" s="616" t="s">
        <v>2173</v>
      </c>
      <c r="D77" s="616" t="s">
        <v>2174</v>
      </c>
      <c r="E77" s="616" t="s">
        <v>2445</v>
      </c>
      <c r="F77" s="619"/>
      <c r="G77" s="619"/>
      <c r="H77" s="640">
        <v>0</v>
      </c>
      <c r="I77" s="619">
        <v>2</v>
      </c>
      <c r="J77" s="619">
        <v>570.47950493244241</v>
      </c>
      <c r="K77" s="640">
        <v>1</v>
      </c>
      <c r="L77" s="619">
        <v>2</v>
      </c>
      <c r="M77" s="620">
        <v>570.47950493244241</v>
      </c>
    </row>
    <row r="78" spans="1:13" ht="14.4" customHeight="1" x14ac:dyDescent="0.3">
      <c r="A78" s="615" t="s">
        <v>478</v>
      </c>
      <c r="B78" s="616" t="s">
        <v>2446</v>
      </c>
      <c r="C78" s="616" t="s">
        <v>2166</v>
      </c>
      <c r="D78" s="616" t="s">
        <v>2163</v>
      </c>
      <c r="E78" s="616" t="s">
        <v>2447</v>
      </c>
      <c r="F78" s="619"/>
      <c r="G78" s="619"/>
      <c r="H78" s="640">
        <v>0</v>
      </c>
      <c r="I78" s="619">
        <v>1</v>
      </c>
      <c r="J78" s="619">
        <v>13607.949999999997</v>
      </c>
      <c r="K78" s="640">
        <v>1</v>
      </c>
      <c r="L78" s="619">
        <v>1</v>
      </c>
      <c r="M78" s="620">
        <v>13607.949999999997</v>
      </c>
    </row>
    <row r="79" spans="1:13" ht="14.4" customHeight="1" x14ac:dyDescent="0.3">
      <c r="A79" s="615" t="s">
        <v>478</v>
      </c>
      <c r="B79" s="616" t="s">
        <v>2446</v>
      </c>
      <c r="C79" s="616" t="s">
        <v>2162</v>
      </c>
      <c r="D79" s="616" t="s">
        <v>2163</v>
      </c>
      <c r="E79" s="616" t="s">
        <v>2164</v>
      </c>
      <c r="F79" s="619"/>
      <c r="G79" s="619"/>
      <c r="H79" s="640">
        <v>0</v>
      </c>
      <c r="I79" s="619">
        <v>145</v>
      </c>
      <c r="J79" s="619">
        <v>409662.73</v>
      </c>
      <c r="K79" s="640">
        <v>1</v>
      </c>
      <c r="L79" s="619">
        <v>145</v>
      </c>
      <c r="M79" s="620">
        <v>409662.73</v>
      </c>
    </row>
    <row r="80" spans="1:13" ht="14.4" customHeight="1" x14ac:dyDescent="0.3">
      <c r="A80" s="615" t="s">
        <v>478</v>
      </c>
      <c r="B80" s="616" t="s">
        <v>2448</v>
      </c>
      <c r="C80" s="616" t="s">
        <v>1665</v>
      </c>
      <c r="D80" s="616" t="s">
        <v>517</v>
      </c>
      <c r="E80" s="616" t="s">
        <v>2449</v>
      </c>
      <c r="F80" s="619"/>
      <c r="G80" s="619"/>
      <c r="H80" s="640">
        <v>0</v>
      </c>
      <c r="I80" s="619">
        <v>2</v>
      </c>
      <c r="J80" s="619">
        <v>210.11999999999995</v>
      </c>
      <c r="K80" s="640">
        <v>1</v>
      </c>
      <c r="L80" s="619">
        <v>2</v>
      </c>
      <c r="M80" s="620">
        <v>210.11999999999995</v>
      </c>
    </row>
    <row r="81" spans="1:13" ht="14.4" customHeight="1" x14ac:dyDescent="0.3">
      <c r="A81" s="615" t="s">
        <v>478</v>
      </c>
      <c r="B81" s="616" t="s">
        <v>2448</v>
      </c>
      <c r="C81" s="616" t="s">
        <v>516</v>
      </c>
      <c r="D81" s="616" t="s">
        <v>517</v>
      </c>
      <c r="E81" s="616" t="s">
        <v>2449</v>
      </c>
      <c r="F81" s="619">
        <v>1</v>
      </c>
      <c r="G81" s="619">
        <v>103.32000000000002</v>
      </c>
      <c r="H81" s="640">
        <v>1</v>
      </c>
      <c r="I81" s="619"/>
      <c r="J81" s="619"/>
      <c r="K81" s="640">
        <v>0</v>
      </c>
      <c r="L81" s="619">
        <v>1</v>
      </c>
      <c r="M81" s="620">
        <v>103.32000000000002</v>
      </c>
    </row>
    <row r="82" spans="1:13" ht="14.4" customHeight="1" x14ac:dyDescent="0.3">
      <c r="A82" s="615" t="s">
        <v>478</v>
      </c>
      <c r="B82" s="616" t="s">
        <v>2450</v>
      </c>
      <c r="C82" s="616" t="s">
        <v>1829</v>
      </c>
      <c r="D82" s="616" t="s">
        <v>2451</v>
      </c>
      <c r="E82" s="616" t="s">
        <v>2452</v>
      </c>
      <c r="F82" s="619"/>
      <c r="G82" s="619"/>
      <c r="H82" s="640">
        <v>0</v>
      </c>
      <c r="I82" s="619">
        <v>64</v>
      </c>
      <c r="J82" s="619">
        <v>44252.801372257985</v>
      </c>
      <c r="K82" s="640">
        <v>1</v>
      </c>
      <c r="L82" s="619">
        <v>64</v>
      </c>
      <c r="M82" s="620">
        <v>44252.801372257985</v>
      </c>
    </row>
    <row r="83" spans="1:13" ht="14.4" customHeight="1" x14ac:dyDescent="0.3">
      <c r="A83" s="615" t="s">
        <v>478</v>
      </c>
      <c r="B83" s="616" t="s">
        <v>2450</v>
      </c>
      <c r="C83" s="616" t="s">
        <v>493</v>
      </c>
      <c r="D83" s="616" t="s">
        <v>2453</v>
      </c>
      <c r="E83" s="616" t="s">
        <v>2454</v>
      </c>
      <c r="F83" s="619">
        <v>86</v>
      </c>
      <c r="G83" s="619">
        <v>14555.18</v>
      </c>
      <c r="H83" s="640">
        <v>1</v>
      </c>
      <c r="I83" s="619"/>
      <c r="J83" s="619"/>
      <c r="K83" s="640">
        <v>0</v>
      </c>
      <c r="L83" s="619">
        <v>86</v>
      </c>
      <c r="M83" s="620">
        <v>14555.18</v>
      </c>
    </row>
    <row r="84" spans="1:13" ht="14.4" customHeight="1" x14ac:dyDescent="0.3">
      <c r="A84" s="615" t="s">
        <v>478</v>
      </c>
      <c r="B84" s="616" t="s">
        <v>2455</v>
      </c>
      <c r="C84" s="616" t="s">
        <v>1833</v>
      </c>
      <c r="D84" s="616" t="s">
        <v>1834</v>
      </c>
      <c r="E84" s="616" t="s">
        <v>2456</v>
      </c>
      <c r="F84" s="619"/>
      <c r="G84" s="619"/>
      <c r="H84" s="640">
        <v>0</v>
      </c>
      <c r="I84" s="619">
        <v>7</v>
      </c>
      <c r="J84" s="619">
        <v>6721.75</v>
      </c>
      <c r="K84" s="640">
        <v>1</v>
      </c>
      <c r="L84" s="619">
        <v>7</v>
      </c>
      <c r="M84" s="620">
        <v>6721.75</v>
      </c>
    </row>
    <row r="85" spans="1:13" ht="14.4" customHeight="1" x14ac:dyDescent="0.3">
      <c r="A85" s="615" t="s">
        <v>478</v>
      </c>
      <c r="B85" s="616" t="s">
        <v>2455</v>
      </c>
      <c r="C85" s="616" t="s">
        <v>1813</v>
      </c>
      <c r="D85" s="616" t="s">
        <v>2457</v>
      </c>
      <c r="E85" s="616" t="s">
        <v>1815</v>
      </c>
      <c r="F85" s="619"/>
      <c r="G85" s="619"/>
      <c r="H85" s="640">
        <v>0</v>
      </c>
      <c r="I85" s="619">
        <v>1</v>
      </c>
      <c r="J85" s="619">
        <v>126.88885111231643</v>
      </c>
      <c r="K85" s="640">
        <v>1</v>
      </c>
      <c r="L85" s="619">
        <v>1</v>
      </c>
      <c r="M85" s="620">
        <v>126.88885111231643</v>
      </c>
    </row>
    <row r="86" spans="1:13" ht="14.4" customHeight="1" x14ac:dyDescent="0.3">
      <c r="A86" s="615" t="s">
        <v>478</v>
      </c>
      <c r="B86" s="616" t="s">
        <v>2458</v>
      </c>
      <c r="C86" s="616" t="s">
        <v>1803</v>
      </c>
      <c r="D86" s="616" t="s">
        <v>1804</v>
      </c>
      <c r="E86" s="616" t="s">
        <v>2459</v>
      </c>
      <c r="F86" s="619"/>
      <c r="G86" s="619"/>
      <c r="H86" s="640">
        <v>0</v>
      </c>
      <c r="I86" s="619">
        <v>1</v>
      </c>
      <c r="J86" s="619">
        <v>174.61</v>
      </c>
      <c r="K86" s="640">
        <v>1</v>
      </c>
      <c r="L86" s="619">
        <v>1</v>
      </c>
      <c r="M86" s="620">
        <v>174.61</v>
      </c>
    </row>
    <row r="87" spans="1:13" ht="14.4" customHeight="1" x14ac:dyDescent="0.3">
      <c r="A87" s="615" t="s">
        <v>478</v>
      </c>
      <c r="B87" s="616" t="s">
        <v>2458</v>
      </c>
      <c r="C87" s="616" t="s">
        <v>1837</v>
      </c>
      <c r="D87" s="616" t="s">
        <v>1838</v>
      </c>
      <c r="E87" s="616" t="s">
        <v>2460</v>
      </c>
      <c r="F87" s="619"/>
      <c r="G87" s="619"/>
      <c r="H87" s="640">
        <v>0</v>
      </c>
      <c r="I87" s="619">
        <v>1</v>
      </c>
      <c r="J87" s="619">
        <v>64.92</v>
      </c>
      <c r="K87" s="640">
        <v>1</v>
      </c>
      <c r="L87" s="619">
        <v>1</v>
      </c>
      <c r="M87" s="620">
        <v>64.92</v>
      </c>
    </row>
    <row r="88" spans="1:13" ht="14.4" customHeight="1" x14ac:dyDescent="0.3">
      <c r="A88" s="615" t="s">
        <v>478</v>
      </c>
      <c r="B88" s="616" t="s">
        <v>2461</v>
      </c>
      <c r="C88" s="616" t="s">
        <v>1810</v>
      </c>
      <c r="D88" s="616" t="s">
        <v>2462</v>
      </c>
      <c r="E88" s="616" t="s">
        <v>2463</v>
      </c>
      <c r="F88" s="619"/>
      <c r="G88" s="619"/>
      <c r="H88" s="640">
        <v>0</v>
      </c>
      <c r="I88" s="619">
        <v>1</v>
      </c>
      <c r="J88" s="619">
        <v>80.52</v>
      </c>
      <c r="K88" s="640">
        <v>1</v>
      </c>
      <c r="L88" s="619">
        <v>1</v>
      </c>
      <c r="M88" s="620">
        <v>80.52</v>
      </c>
    </row>
    <row r="89" spans="1:13" ht="14.4" customHeight="1" x14ac:dyDescent="0.3">
      <c r="A89" s="615" t="s">
        <v>478</v>
      </c>
      <c r="B89" s="616" t="s">
        <v>2461</v>
      </c>
      <c r="C89" s="616" t="s">
        <v>1721</v>
      </c>
      <c r="D89" s="616" t="s">
        <v>2462</v>
      </c>
      <c r="E89" s="616" t="s">
        <v>2464</v>
      </c>
      <c r="F89" s="619"/>
      <c r="G89" s="619"/>
      <c r="H89" s="640">
        <v>0</v>
      </c>
      <c r="I89" s="619">
        <v>1</v>
      </c>
      <c r="J89" s="619">
        <v>414.79</v>
      </c>
      <c r="K89" s="640">
        <v>1</v>
      </c>
      <c r="L89" s="619">
        <v>1</v>
      </c>
      <c r="M89" s="620">
        <v>414.79</v>
      </c>
    </row>
    <row r="90" spans="1:13" ht="14.4" customHeight="1" x14ac:dyDescent="0.3">
      <c r="A90" s="615" t="s">
        <v>478</v>
      </c>
      <c r="B90" s="616" t="s">
        <v>2461</v>
      </c>
      <c r="C90" s="616" t="s">
        <v>1725</v>
      </c>
      <c r="D90" s="616" t="s">
        <v>2465</v>
      </c>
      <c r="E90" s="616" t="s">
        <v>2466</v>
      </c>
      <c r="F90" s="619"/>
      <c r="G90" s="619"/>
      <c r="H90" s="640">
        <v>0</v>
      </c>
      <c r="I90" s="619">
        <v>2</v>
      </c>
      <c r="J90" s="619">
        <v>644.9799999999999</v>
      </c>
      <c r="K90" s="640">
        <v>1</v>
      </c>
      <c r="L90" s="619">
        <v>2</v>
      </c>
      <c r="M90" s="620">
        <v>644.9799999999999</v>
      </c>
    </row>
    <row r="91" spans="1:13" ht="14.4" customHeight="1" x14ac:dyDescent="0.3">
      <c r="A91" s="615" t="s">
        <v>478</v>
      </c>
      <c r="B91" s="616" t="s">
        <v>2467</v>
      </c>
      <c r="C91" s="616" t="s">
        <v>1825</v>
      </c>
      <c r="D91" s="616" t="s">
        <v>1826</v>
      </c>
      <c r="E91" s="616" t="s">
        <v>2468</v>
      </c>
      <c r="F91" s="619"/>
      <c r="G91" s="619"/>
      <c r="H91" s="640">
        <v>0</v>
      </c>
      <c r="I91" s="619">
        <v>3</v>
      </c>
      <c r="J91" s="619">
        <v>755.93999999999994</v>
      </c>
      <c r="K91" s="640">
        <v>1</v>
      </c>
      <c r="L91" s="619">
        <v>3</v>
      </c>
      <c r="M91" s="620">
        <v>755.93999999999994</v>
      </c>
    </row>
    <row r="92" spans="1:13" ht="14.4" customHeight="1" x14ac:dyDescent="0.3">
      <c r="A92" s="615" t="s">
        <v>478</v>
      </c>
      <c r="B92" s="616" t="s">
        <v>2469</v>
      </c>
      <c r="C92" s="616" t="s">
        <v>1769</v>
      </c>
      <c r="D92" s="616" t="s">
        <v>2470</v>
      </c>
      <c r="E92" s="616" t="s">
        <v>2471</v>
      </c>
      <c r="F92" s="619"/>
      <c r="G92" s="619"/>
      <c r="H92" s="640">
        <v>0</v>
      </c>
      <c r="I92" s="619">
        <v>1</v>
      </c>
      <c r="J92" s="619">
        <v>90.660204078227721</v>
      </c>
      <c r="K92" s="640">
        <v>1</v>
      </c>
      <c r="L92" s="619">
        <v>1</v>
      </c>
      <c r="M92" s="620">
        <v>90.660204078227721</v>
      </c>
    </row>
    <row r="93" spans="1:13" ht="14.4" customHeight="1" x14ac:dyDescent="0.3">
      <c r="A93" s="615" t="s">
        <v>478</v>
      </c>
      <c r="B93" s="616" t="s">
        <v>2469</v>
      </c>
      <c r="C93" s="616" t="s">
        <v>1729</v>
      </c>
      <c r="D93" s="616" t="s">
        <v>2472</v>
      </c>
      <c r="E93" s="616" t="s">
        <v>2473</v>
      </c>
      <c r="F93" s="619"/>
      <c r="G93" s="619"/>
      <c r="H93" s="640">
        <v>0</v>
      </c>
      <c r="I93" s="619">
        <v>1</v>
      </c>
      <c r="J93" s="619">
        <v>46.99000000000003</v>
      </c>
      <c r="K93" s="640">
        <v>1</v>
      </c>
      <c r="L93" s="619">
        <v>1</v>
      </c>
      <c r="M93" s="620">
        <v>46.99000000000003</v>
      </c>
    </row>
    <row r="94" spans="1:13" ht="14.4" customHeight="1" x14ac:dyDescent="0.3">
      <c r="A94" s="615" t="s">
        <v>478</v>
      </c>
      <c r="B94" s="616" t="s">
        <v>2469</v>
      </c>
      <c r="C94" s="616" t="s">
        <v>1800</v>
      </c>
      <c r="D94" s="616" t="s">
        <v>2474</v>
      </c>
      <c r="E94" s="616" t="s">
        <v>2475</v>
      </c>
      <c r="F94" s="619"/>
      <c r="G94" s="619"/>
      <c r="H94" s="640">
        <v>0</v>
      </c>
      <c r="I94" s="619">
        <v>2</v>
      </c>
      <c r="J94" s="619">
        <v>123.31999999999996</v>
      </c>
      <c r="K94" s="640">
        <v>1</v>
      </c>
      <c r="L94" s="619">
        <v>2</v>
      </c>
      <c r="M94" s="620">
        <v>123.31999999999996</v>
      </c>
    </row>
    <row r="95" spans="1:13" ht="14.4" customHeight="1" x14ac:dyDescent="0.3">
      <c r="A95" s="615" t="s">
        <v>478</v>
      </c>
      <c r="B95" s="616" t="s">
        <v>2476</v>
      </c>
      <c r="C95" s="616" t="s">
        <v>510</v>
      </c>
      <c r="D95" s="616" t="s">
        <v>511</v>
      </c>
      <c r="E95" s="616" t="s">
        <v>2477</v>
      </c>
      <c r="F95" s="619">
        <v>23</v>
      </c>
      <c r="G95" s="619">
        <v>11412.556</v>
      </c>
      <c r="H95" s="640">
        <v>1</v>
      </c>
      <c r="I95" s="619"/>
      <c r="J95" s="619"/>
      <c r="K95" s="640">
        <v>0</v>
      </c>
      <c r="L95" s="619">
        <v>23</v>
      </c>
      <c r="M95" s="620">
        <v>11412.556</v>
      </c>
    </row>
    <row r="96" spans="1:13" ht="14.4" customHeight="1" x14ac:dyDescent="0.3">
      <c r="A96" s="615" t="s">
        <v>478</v>
      </c>
      <c r="B96" s="616" t="s">
        <v>2478</v>
      </c>
      <c r="C96" s="616" t="s">
        <v>1869</v>
      </c>
      <c r="D96" s="616" t="s">
        <v>1679</v>
      </c>
      <c r="E96" s="616" t="s">
        <v>2479</v>
      </c>
      <c r="F96" s="619"/>
      <c r="G96" s="619"/>
      <c r="H96" s="640">
        <v>0</v>
      </c>
      <c r="I96" s="619">
        <v>1</v>
      </c>
      <c r="J96" s="619">
        <v>161.69</v>
      </c>
      <c r="K96" s="640">
        <v>1</v>
      </c>
      <c r="L96" s="619">
        <v>1</v>
      </c>
      <c r="M96" s="620">
        <v>161.69</v>
      </c>
    </row>
    <row r="97" spans="1:13" ht="14.4" customHeight="1" x14ac:dyDescent="0.3">
      <c r="A97" s="615" t="s">
        <v>478</v>
      </c>
      <c r="B97" s="616" t="s">
        <v>2478</v>
      </c>
      <c r="C97" s="616" t="s">
        <v>1755</v>
      </c>
      <c r="D97" s="616" t="s">
        <v>1756</v>
      </c>
      <c r="E97" s="616" t="s">
        <v>2366</v>
      </c>
      <c r="F97" s="619"/>
      <c r="G97" s="619"/>
      <c r="H97" s="640">
        <v>0</v>
      </c>
      <c r="I97" s="619">
        <v>3</v>
      </c>
      <c r="J97" s="619">
        <v>60.1799991920455</v>
      </c>
      <c r="K97" s="640">
        <v>1</v>
      </c>
      <c r="L97" s="619">
        <v>3</v>
      </c>
      <c r="M97" s="620">
        <v>60.1799991920455</v>
      </c>
    </row>
    <row r="98" spans="1:13" ht="14.4" customHeight="1" x14ac:dyDescent="0.3">
      <c r="A98" s="615" t="s">
        <v>478</v>
      </c>
      <c r="B98" s="616" t="s">
        <v>2478</v>
      </c>
      <c r="C98" s="616" t="s">
        <v>1807</v>
      </c>
      <c r="D98" s="616" t="s">
        <v>1679</v>
      </c>
      <c r="E98" s="616" t="s">
        <v>2480</v>
      </c>
      <c r="F98" s="619"/>
      <c r="G98" s="619"/>
      <c r="H98" s="640">
        <v>0</v>
      </c>
      <c r="I98" s="619">
        <v>2</v>
      </c>
      <c r="J98" s="619">
        <v>194.63818570342278</v>
      </c>
      <c r="K98" s="640">
        <v>1</v>
      </c>
      <c r="L98" s="619">
        <v>2</v>
      </c>
      <c r="M98" s="620">
        <v>194.63818570342278</v>
      </c>
    </row>
    <row r="99" spans="1:13" ht="14.4" customHeight="1" x14ac:dyDescent="0.3">
      <c r="A99" s="615" t="s">
        <v>478</v>
      </c>
      <c r="B99" s="616" t="s">
        <v>2478</v>
      </c>
      <c r="C99" s="616" t="s">
        <v>1678</v>
      </c>
      <c r="D99" s="616" t="s">
        <v>1679</v>
      </c>
      <c r="E99" s="616" t="s">
        <v>2479</v>
      </c>
      <c r="F99" s="619"/>
      <c r="G99" s="619"/>
      <c r="H99" s="640">
        <v>0</v>
      </c>
      <c r="I99" s="619">
        <v>1</v>
      </c>
      <c r="J99" s="619">
        <v>54.68</v>
      </c>
      <c r="K99" s="640">
        <v>1</v>
      </c>
      <c r="L99" s="619">
        <v>1</v>
      </c>
      <c r="M99" s="620">
        <v>54.68</v>
      </c>
    </row>
    <row r="100" spans="1:13" ht="14.4" customHeight="1" x14ac:dyDescent="0.3">
      <c r="A100" s="615" t="s">
        <v>478</v>
      </c>
      <c r="B100" s="616" t="s">
        <v>2481</v>
      </c>
      <c r="C100" s="616" t="s">
        <v>1876</v>
      </c>
      <c r="D100" s="616" t="s">
        <v>1877</v>
      </c>
      <c r="E100" s="616" t="s">
        <v>2331</v>
      </c>
      <c r="F100" s="619"/>
      <c r="G100" s="619"/>
      <c r="H100" s="640">
        <v>0</v>
      </c>
      <c r="I100" s="619">
        <v>1</v>
      </c>
      <c r="J100" s="619">
        <v>214.09053147016326</v>
      </c>
      <c r="K100" s="640">
        <v>1</v>
      </c>
      <c r="L100" s="619">
        <v>1</v>
      </c>
      <c r="M100" s="620">
        <v>214.09053147016326</v>
      </c>
    </row>
    <row r="101" spans="1:13" ht="14.4" customHeight="1" x14ac:dyDescent="0.3">
      <c r="A101" s="615" t="s">
        <v>478</v>
      </c>
      <c r="B101" s="616" t="s">
        <v>2481</v>
      </c>
      <c r="C101" s="616" t="s">
        <v>1787</v>
      </c>
      <c r="D101" s="616" t="s">
        <v>2482</v>
      </c>
      <c r="E101" s="616" t="s">
        <v>2483</v>
      </c>
      <c r="F101" s="619"/>
      <c r="G101" s="619"/>
      <c r="H101" s="640">
        <v>0</v>
      </c>
      <c r="I101" s="619">
        <v>1</v>
      </c>
      <c r="J101" s="619">
        <v>185.16000000000005</v>
      </c>
      <c r="K101" s="640">
        <v>1</v>
      </c>
      <c r="L101" s="619">
        <v>1</v>
      </c>
      <c r="M101" s="620">
        <v>185.16000000000005</v>
      </c>
    </row>
    <row r="102" spans="1:13" ht="14.4" customHeight="1" x14ac:dyDescent="0.3">
      <c r="A102" s="615" t="s">
        <v>478</v>
      </c>
      <c r="B102" s="616" t="s">
        <v>2484</v>
      </c>
      <c r="C102" s="616" t="s">
        <v>520</v>
      </c>
      <c r="D102" s="616" t="s">
        <v>521</v>
      </c>
      <c r="E102" s="616" t="s">
        <v>2485</v>
      </c>
      <c r="F102" s="619">
        <v>1</v>
      </c>
      <c r="G102" s="619">
        <v>59.7</v>
      </c>
      <c r="H102" s="640">
        <v>1</v>
      </c>
      <c r="I102" s="619"/>
      <c r="J102" s="619"/>
      <c r="K102" s="640">
        <v>0</v>
      </c>
      <c r="L102" s="619">
        <v>1</v>
      </c>
      <c r="M102" s="620">
        <v>59.7</v>
      </c>
    </row>
    <row r="103" spans="1:13" ht="14.4" customHeight="1" x14ac:dyDescent="0.3">
      <c r="A103" s="615" t="s">
        <v>478</v>
      </c>
      <c r="B103" s="616" t="s">
        <v>2484</v>
      </c>
      <c r="C103" s="616" t="s">
        <v>507</v>
      </c>
      <c r="D103" s="616" t="s">
        <v>508</v>
      </c>
      <c r="E103" s="616" t="s">
        <v>2486</v>
      </c>
      <c r="F103" s="619">
        <v>1</v>
      </c>
      <c r="G103" s="619">
        <v>29.84</v>
      </c>
      <c r="H103" s="640">
        <v>1</v>
      </c>
      <c r="I103" s="619"/>
      <c r="J103" s="619"/>
      <c r="K103" s="640">
        <v>0</v>
      </c>
      <c r="L103" s="619">
        <v>1</v>
      </c>
      <c r="M103" s="620">
        <v>29.84</v>
      </c>
    </row>
    <row r="104" spans="1:13" ht="14.4" customHeight="1" x14ac:dyDescent="0.3">
      <c r="A104" s="615" t="s">
        <v>478</v>
      </c>
      <c r="B104" s="616" t="s">
        <v>2484</v>
      </c>
      <c r="C104" s="616" t="s">
        <v>1780</v>
      </c>
      <c r="D104" s="616" t="s">
        <v>1781</v>
      </c>
      <c r="E104" s="616" t="s">
        <v>2366</v>
      </c>
      <c r="F104" s="619"/>
      <c r="G104" s="619"/>
      <c r="H104" s="640">
        <v>0</v>
      </c>
      <c r="I104" s="619">
        <v>1</v>
      </c>
      <c r="J104" s="619">
        <v>71.170000000000016</v>
      </c>
      <c r="K104" s="640">
        <v>1</v>
      </c>
      <c r="L104" s="619">
        <v>1</v>
      </c>
      <c r="M104" s="620">
        <v>71.170000000000016</v>
      </c>
    </row>
    <row r="105" spans="1:13" ht="14.4" customHeight="1" x14ac:dyDescent="0.3">
      <c r="A105" s="615" t="s">
        <v>478</v>
      </c>
      <c r="B105" s="616" t="s">
        <v>2487</v>
      </c>
      <c r="C105" s="616" t="s">
        <v>497</v>
      </c>
      <c r="D105" s="616" t="s">
        <v>2488</v>
      </c>
      <c r="E105" s="616" t="s">
        <v>2489</v>
      </c>
      <c r="F105" s="619">
        <v>3</v>
      </c>
      <c r="G105" s="619">
        <v>206.34</v>
      </c>
      <c r="H105" s="640">
        <v>1</v>
      </c>
      <c r="I105" s="619"/>
      <c r="J105" s="619"/>
      <c r="K105" s="640">
        <v>0</v>
      </c>
      <c r="L105" s="619">
        <v>3</v>
      </c>
      <c r="M105" s="620">
        <v>206.34</v>
      </c>
    </row>
    <row r="106" spans="1:13" ht="14.4" customHeight="1" x14ac:dyDescent="0.3">
      <c r="A106" s="615" t="s">
        <v>478</v>
      </c>
      <c r="B106" s="616" t="s">
        <v>2490</v>
      </c>
      <c r="C106" s="616" t="s">
        <v>1713</v>
      </c>
      <c r="D106" s="616" t="s">
        <v>1714</v>
      </c>
      <c r="E106" s="616" t="s">
        <v>2491</v>
      </c>
      <c r="F106" s="619"/>
      <c r="G106" s="619"/>
      <c r="H106" s="640">
        <v>0</v>
      </c>
      <c r="I106" s="619">
        <v>35</v>
      </c>
      <c r="J106" s="619">
        <v>2780.3490714517557</v>
      </c>
      <c r="K106" s="640">
        <v>1</v>
      </c>
      <c r="L106" s="619">
        <v>35</v>
      </c>
      <c r="M106" s="620">
        <v>2780.3490714517557</v>
      </c>
    </row>
    <row r="107" spans="1:13" ht="14.4" customHeight="1" x14ac:dyDescent="0.3">
      <c r="A107" s="615" t="s">
        <v>478</v>
      </c>
      <c r="B107" s="616" t="s">
        <v>2492</v>
      </c>
      <c r="C107" s="616" t="s">
        <v>1717</v>
      </c>
      <c r="D107" s="616" t="s">
        <v>1718</v>
      </c>
      <c r="E107" s="616" t="s">
        <v>2366</v>
      </c>
      <c r="F107" s="619"/>
      <c r="G107" s="619"/>
      <c r="H107" s="640">
        <v>0</v>
      </c>
      <c r="I107" s="619">
        <v>5</v>
      </c>
      <c r="J107" s="619">
        <v>151.16000443733768</v>
      </c>
      <c r="K107" s="640">
        <v>1</v>
      </c>
      <c r="L107" s="619">
        <v>5</v>
      </c>
      <c r="M107" s="620">
        <v>151.16000443733768</v>
      </c>
    </row>
    <row r="108" spans="1:13" ht="14.4" customHeight="1" x14ac:dyDescent="0.3">
      <c r="A108" s="615" t="s">
        <v>478</v>
      </c>
      <c r="B108" s="616" t="s">
        <v>2493</v>
      </c>
      <c r="C108" s="616" t="s">
        <v>1791</v>
      </c>
      <c r="D108" s="616" t="s">
        <v>1792</v>
      </c>
      <c r="E108" s="616" t="s">
        <v>2494</v>
      </c>
      <c r="F108" s="619"/>
      <c r="G108" s="619"/>
      <c r="H108" s="640">
        <v>0</v>
      </c>
      <c r="I108" s="619">
        <v>2</v>
      </c>
      <c r="J108" s="619">
        <v>311.03999999999996</v>
      </c>
      <c r="K108" s="640">
        <v>1</v>
      </c>
      <c r="L108" s="619">
        <v>2</v>
      </c>
      <c r="M108" s="620">
        <v>311.03999999999996</v>
      </c>
    </row>
    <row r="109" spans="1:13" ht="14.4" customHeight="1" x14ac:dyDescent="0.3">
      <c r="A109" s="615" t="s">
        <v>478</v>
      </c>
      <c r="B109" s="616" t="s">
        <v>2493</v>
      </c>
      <c r="C109" s="616" t="s">
        <v>504</v>
      </c>
      <c r="D109" s="616" t="s">
        <v>505</v>
      </c>
      <c r="E109" s="616" t="s">
        <v>2495</v>
      </c>
      <c r="F109" s="619">
        <v>1</v>
      </c>
      <c r="G109" s="619">
        <v>107.27995296574204</v>
      </c>
      <c r="H109" s="640">
        <v>1</v>
      </c>
      <c r="I109" s="619"/>
      <c r="J109" s="619"/>
      <c r="K109" s="640">
        <v>0</v>
      </c>
      <c r="L109" s="619">
        <v>1</v>
      </c>
      <c r="M109" s="620">
        <v>107.27995296574204</v>
      </c>
    </row>
    <row r="110" spans="1:13" ht="14.4" customHeight="1" x14ac:dyDescent="0.3">
      <c r="A110" s="615" t="s">
        <v>478</v>
      </c>
      <c r="B110" s="616" t="s">
        <v>2496</v>
      </c>
      <c r="C110" s="616" t="s">
        <v>1885</v>
      </c>
      <c r="D110" s="616" t="s">
        <v>1886</v>
      </c>
      <c r="E110" s="616" t="s">
        <v>1887</v>
      </c>
      <c r="F110" s="619">
        <v>0.33339999999999997</v>
      </c>
      <c r="G110" s="619">
        <v>300.15668599999998</v>
      </c>
      <c r="H110" s="640">
        <v>1</v>
      </c>
      <c r="I110" s="619"/>
      <c r="J110" s="619"/>
      <c r="K110" s="640">
        <v>0</v>
      </c>
      <c r="L110" s="619">
        <v>0.33339999999999997</v>
      </c>
      <c r="M110" s="620">
        <v>300.15668599999998</v>
      </c>
    </row>
    <row r="111" spans="1:13" ht="14.4" customHeight="1" x14ac:dyDescent="0.3">
      <c r="A111" s="615" t="s">
        <v>478</v>
      </c>
      <c r="B111" s="616" t="s">
        <v>2496</v>
      </c>
      <c r="C111" s="616" t="s">
        <v>1934</v>
      </c>
      <c r="D111" s="616" t="s">
        <v>2497</v>
      </c>
      <c r="E111" s="616" t="s">
        <v>2498</v>
      </c>
      <c r="F111" s="619"/>
      <c r="G111" s="619"/>
      <c r="H111" s="640">
        <v>0</v>
      </c>
      <c r="I111" s="619">
        <v>72</v>
      </c>
      <c r="J111" s="619">
        <v>15617.519999999999</v>
      </c>
      <c r="K111" s="640">
        <v>1</v>
      </c>
      <c r="L111" s="619">
        <v>72</v>
      </c>
      <c r="M111" s="620">
        <v>15617.519999999999</v>
      </c>
    </row>
    <row r="112" spans="1:13" ht="14.4" customHeight="1" x14ac:dyDescent="0.3">
      <c r="A112" s="615" t="s">
        <v>478</v>
      </c>
      <c r="B112" s="616" t="s">
        <v>2496</v>
      </c>
      <c r="C112" s="616" t="s">
        <v>1919</v>
      </c>
      <c r="D112" s="616" t="s">
        <v>1920</v>
      </c>
      <c r="E112" s="616" t="s">
        <v>1890</v>
      </c>
      <c r="F112" s="619"/>
      <c r="G112" s="619"/>
      <c r="H112" s="640">
        <v>0</v>
      </c>
      <c r="I112" s="619">
        <v>36</v>
      </c>
      <c r="J112" s="619">
        <v>1473.1200000000001</v>
      </c>
      <c r="K112" s="640">
        <v>1</v>
      </c>
      <c r="L112" s="619">
        <v>36</v>
      </c>
      <c r="M112" s="620">
        <v>1473.1200000000001</v>
      </c>
    </row>
    <row r="113" spans="1:13" ht="14.4" customHeight="1" x14ac:dyDescent="0.3">
      <c r="A113" s="615" t="s">
        <v>478</v>
      </c>
      <c r="B113" s="616" t="s">
        <v>2496</v>
      </c>
      <c r="C113" s="616" t="s">
        <v>1922</v>
      </c>
      <c r="D113" s="616" t="s">
        <v>1923</v>
      </c>
      <c r="E113" s="616" t="s">
        <v>1890</v>
      </c>
      <c r="F113" s="619"/>
      <c r="G113" s="619"/>
      <c r="H113" s="640">
        <v>0</v>
      </c>
      <c r="I113" s="619">
        <v>96</v>
      </c>
      <c r="J113" s="619">
        <v>3928.32</v>
      </c>
      <c r="K113" s="640">
        <v>1</v>
      </c>
      <c r="L113" s="619">
        <v>96</v>
      </c>
      <c r="M113" s="620">
        <v>3928.32</v>
      </c>
    </row>
    <row r="114" spans="1:13" ht="14.4" customHeight="1" x14ac:dyDescent="0.3">
      <c r="A114" s="615" t="s">
        <v>478</v>
      </c>
      <c r="B114" s="616" t="s">
        <v>2496</v>
      </c>
      <c r="C114" s="616" t="s">
        <v>1925</v>
      </c>
      <c r="D114" s="616" t="s">
        <v>2499</v>
      </c>
      <c r="E114" s="616" t="s">
        <v>1890</v>
      </c>
      <c r="F114" s="619"/>
      <c r="G114" s="619"/>
      <c r="H114" s="640">
        <v>0</v>
      </c>
      <c r="I114" s="619">
        <v>29</v>
      </c>
      <c r="J114" s="619">
        <v>1194.2200000000003</v>
      </c>
      <c r="K114" s="640">
        <v>1</v>
      </c>
      <c r="L114" s="619">
        <v>29</v>
      </c>
      <c r="M114" s="620">
        <v>1194.2200000000003</v>
      </c>
    </row>
    <row r="115" spans="1:13" ht="14.4" customHeight="1" x14ac:dyDescent="0.3">
      <c r="A115" s="615" t="s">
        <v>478</v>
      </c>
      <c r="B115" s="616" t="s">
        <v>2496</v>
      </c>
      <c r="C115" s="616" t="s">
        <v>1928</v>
      </c>
      <c r="D115" s="616" t="s">
        <v>2500</v>
      </c>
      <c r="E115" s="616" t="s">
        <v>1890</v>
      </c>
      <c r="F115" s="619"/>
      <c r="G115" s="619"/>
      <c r="H115" s="640">
        <v>0</v>
      </c>
      <c r="I115" s="619">
        <v>28</v>
      </c>
      <c r="J115" s="619">
        <v>1153.04</v>
      </c>
      <c r="K115" s="640">
        <v>1</v>
      </c>
      <c r="L115" s="619">
        <v>28</v>
      </c>
      <c r="M115" s="620">
        <v>1153.04</v>
      </c>
    </row>
    <row r="116" spans="1:13" ht="14.4" customHeight="1" x14ac:dyDescent="0.3">
      <c r="A116" s="615" t="s">
        <v>478</v>
      </c>
      <c r="B116" s="616" t="s">
        <v>2496</v>
      </c>
      <c r="C116" s="616" t="s">
        <v>1883</v>
      </c>
      <c r="D116" s="616" t="s">
        <v>2501</v>
      </c>
      <c r="E116" s="616" t="s">
        <v>2502</v>
      </c>
      <c r="F116" s="619">
        <v>3</v>
      </c>
      <c r="G116" s="619">
        <v>549.60749999999996</v>
      </c>
      <c r="H116" s="640">
        <v>1</v>
      </c>
      <c r="I116" s="619"/>
      <c r="J116" s="619"/>
      <c r="K116" s="640">
        <v>0</v>
      </c>
      <c r="L116" s="619">
        <v>3</v>
      </c>
      <c r="M116" s="620">
        <v>549.60749999999996</v>
      </c>
    </row>
    <row r="117" spans="1:13" ht="14.4" customHeight="1" x14ac:dyDescent="0.3">
      <c r="A117" s="615" t="s">
        <v>478</v>
      </c>
      <c r="B117" s="616" t="s">
        <v>2496</v>
      </c>
      <c r="C117" s="616" t="s">
        <v>1949</v>
      </c>
      <c r="D117" s="616" t="s">
        <v>1950</v>
      </c>
      <c r="E117" s="616" t="s">
        <v>1932</v>
      </c>
      <c r="F117" s="619"/>
      <c r="G117" s="619"/>
      <c r="H117" s="640">
        <v>0</v>
      </c>
      <c r="I117" s="619">
        <v>12</v>
      </c>
      <c r="J117" s="619">
        <v>1627.1982138913063</v>
      </c>
      <c r="K117" s="640">
        <v>1</v>
      </c>
      <c r="L117" s="619">
        <v>12</v>
      </c>
      <c r="M117" s="620">
        <v>1627.1982138913063</v>
      </c>
    </row>
    <row r="118" spans="1:13" ht="14.4" customHeight="1" x14ac:dyDescent="0.3">
      <c r="A118" s="615" t="s">
        <v>478</v>
      </c>
      <c r="B118" s="616" t="s">
        <v>2496</v>
      </c>
      <c r="C118" s="616" t="s">
        <v>1937</v>
      </c>
      <c r="D118" s="616" t="s">
        <v>1916</v>
      </c>
      <c r="E118" s="616" t="s">
        <v>1938</v>
      </c>
      <c r="F118" s="619"/>
      <c r="G118" s="619"/>
      <c r="H118" s="640">
        <v>0</v>
      </c>
      <c r="I118" s="619">
        <v>144</v>
      </c>
      <c r="J118" s="619">
        <v>19962.720421967388</v>
      </c>
      <c r="K118" s="640">
        <v>1</v>
      </c>
      <c r="L118" s="619">
        <v>144</v>
      </c>
      <c r="M118" s="620">
        <v>19962.720421967388</v>
      </c>
    </row>
    <row r="119" spans="1:13" ht="14.4" customHeight="1" x14ac:dyDescent="0.3">
      <c r="A119" s="615" t="s">
        <v>478</v>
      </c>
      <c r="B119" s="616" t="s">
        <v>2496</v>
      </c>
      <c r="C119" s="616" t="s">
        <v>1893</v>
      </c>
      <c r="D119" s="616" t="s">
        <v>2503</v>
      </c>
      <c r="E119" s="616" t="s">
        <v>1890</v>
      </c>
      <c r="F119" s="619">
        <v>27</v>
      </c>
      <c r="G119" s="619">
        <v>734.33221448523966</v>
      </c>
      <c r="H119" s="640">
        <v>1</v>
      </c>
      <c r="I119" s="619"/>
      <c r="J119" s="619"/>
      <c r="K119" s="640">
        <v>0</v>
      </c>
      <c r="L119" s="619">
        <v>27</v>
      </c>
      <c r="M119" s="620">
        <v>734.33221448523966</v>
      </c>
    </row>
    <row r="120" spans="1:13" ht="14.4" customHeight="1" x14ac:dyDescent="0.3">
      <c r="A120" s="615" t="s">
        <v>478</v>
      </c>
      <c r="B120" s="616" t="s">
        <v>2496</v>
      </c>
      <c r="C120" s="616" t="s">
        <v>1888</v>
      </c>
      <c r="D120" s="616" t="s">
        <v>2504</v>
      </c>
      <c r="E120" s="616" t="s">
        <v>1890</v>
      </c>
      <c r="F120" s="619">
        <v>22</v>
      </c>
      <c r="G120" s="619">
        <v>598.36701168950435</v>
      </c>
      <c r="H120" s="640">
        <v>1</v>
      </c>
      <c r="I120" s="619"/>
      <c r="J120" s="619"/>
      <c r="K120" s="640">
        <v>0</v>
      </c>
      <c r="L120" s="619">
        <v>22</v>
      </c>
      <c r="M120" s="620">
        <v>598.36701168950435</v>
      </c>
    </row>
    <row r="121" spans="1:13" ht="14.4" customHeight="1" x14ac:dyDescent="0.3">
      <c r="A121" s="615" t="s">
        <v>478</v>
      </c>
      <c r="B121" s="616" t="s">
        <v>2496</v>
      </c>
      <c r="C121" s="616" t="s">
        <v>1891</v>
      </c>
      <c r="D121" s="616" t="s">
        <v>2505</v>
      </c>
      <c r="E121" s="616" t="s">
        <v>1890</v>
      </c>
      <c r="F121" s="619">
        <v>18</v>
      </c>
      <c r="G121" s="619">
        <v>489.52938132193282</v>
      </c>
      <c r="H121" s="640">
        <v>1</v>
      </c>
      <c r="I121" s="619"/>
      <c r="J121" s="619"/>
      <c r="K121" s="640">
        <v>0</v>
      </c>
      <c r="L121" s="619">
        <v>18</v>
      </c>
      <c r="M121" s="620">
        <v>489.52938132193282</v>
      </c>
    </row>
    <row r="122" spans="1:13" ht="14.4" customHeight="1" x14ac:dyDescent="0.3">
      <c r="A122" s="615" t="s">
        <v>478</v>
      </c>
      <c r="B122" s="616" t="s">
        <v>2496</v>
      </c>
      <c r="C122" s="616" t="s">
        <v>1930</v>
      </c>
      <c r="D122" s="616" t="s">
        <v>1931</v>
      </c>
      <c r="E122" s="616" t="s">
        <v>1932</v>
      </c>
      <c r="F122" s="619"/>
      <c r="G122" s="619"/>
      <c r="H122" s="640">
        <v>0</v>
      </c>
      <c r="I122" s="619">
        <v>1</v>
      </c>
      <c r="J122" s="619">
        <v>148.96</v>
      </c>
      <c r="K122" s="640">
        <v>1</v>
      </c>
      <c r="L122" s="619">
        <v>1</v>
      </c>
      <c r="M122" s="620">
        <v>148.96</v>
      </c>
    </row>
    <row r="123" spans="1:13" ht="14.4" customHeight="1" x14ac:dyDescent="0.3">
      <c r="A123" s="615" t="s">
        <v>478</v>
      </c>
      <c r="B123" s="616" t="s">
        <v>2496</v>
      </c>
      <c r="C123" s="616" t="s">
        <v>1952</v>
      </c>
      <c r="D123" s="616" t="s">
        <v>1953</v>
      </c>
      <c r="E123" s="616" t="s">
        <v>1941</v>
      </c>
      <c r="F123" s="619"/>
      <c r="G123" s="619"/>
      <c r="H123" s="640">
        <v>0</v>
      </c>
      <c r="I123" s="619">
        <v>15</v>
      </c>
      <c r="J123" s="619">
        <v>1679.2500080988054</v>
      </c>
      <c r="K123" s="640">
        <v>1</v>
      </c>
      <c r="L123" s="619">
        <v>15</v>
      </c>
      <c r="M123" s="620">
        <v>1679.2500080988054</v>
      </c>
    </row>
    <row r="124" spans="1:13" ht="14.4" customHeight="1" x14ac:dyDescent="0.3">
      <c r="A124" s="615" t="s">
        <v>478</v>
      </c>
      <c r="B124" s="616" t="s">
        <v>2496</v>
      </c>
      <c r="C124" s="616" t="s">
        <v>1939</v>
      </c>
      <c r="D124" s="616" t="s">
        <v>1940</v>
      </c>
      <c r="E124" s="616" t="s">
        <v>1941</v>
      </c>
      <c r="F124" s="619"/>
      <c r="G124" s="619"/>
      <c r="H124" s="640">
        <v>0</v>
      </c>
      <c r="I124" s="619">
        <v>13</v>
      </c>
      <c r="J124" s="619">
        <v>1455.3506427577861</v>
      </c>
      <c r="K124" s="640">
        <v>1</v>
      </c>
      <c r="L124" s="619">
        <v>13</v>
      </c>
      <c r="M124" s="620">
        <v>1455.3506427577861</v>
      </c>
    </row>
    <row r="125" spans="1:13" ht="14.4" customHeight="1" x14ac:dyDescent="0.3">
      <c r="A125" s="615" t="s">
        <v>478</v>
      </c>
      <c r="B125" s="616" t="s">
        <v>2496</v>
      </c>
      <c r="C125" s="616" t="s">
        <v>1942</v>
      </c>
      <c r="D125" s="616" t="s">
        <v>1943</v>
      </c>
      <c r="E125" s="616" t="s">
        <v>1941</v>
      </c>
      <c r="F125" s="619"/>
      <c r="G125" s="619"/>
      <c r="H125" s="640">
        <v>0</v>
      </c>
      <c r="I125" s="619">
        <v>12</v>
      </c>
      <c r="J125" s="619">
        <v>1343.3998559678053</v>
      </c>
      <c r="K125" s="640">
        <v>1</v>
      </c>
      <c r="L125" s="619">
        <v>12</v>
      </c>
      <c r="M125" s="620">
        <v>1343.3998559678053</v>
      </c>
    </row>
    <row r="126" spans="1:13" ht="14.4" customHeight="1" x14ac:dyDescent="0.3">
      <c r="A126" s="615" t="s">
        <v>478</v>
      </c>
      <c r="B126" s="616" t="s">
        <v>2496</v>
      </c>
      <c r="C126" s="616" t="s">
        <v>1945</v>
      </c>
      <c r="D126" s="616" t="s">
        <v>2506</v>
      </c>
      <c r="E126" s="616" t="s">
        <v>1941</v>
      </c>
      <c r="F126" s="619"/>
      <c r="G126" s="619"/>
      <c r="H126" s="640">
        <v>0</v>
      </c>
      <c r="I126" s="619">
        <v>10</v>
      </c>
      <c r="J126" s="619">
        <v>1119.5</v>
      </c>
      <c r="K126" s="640">
        <v>1</v>
      </c>
      <c r="L126" s="619">
        <v>10</v>
      </c>
      <c r="M126" s="620">
        <v>1119.5</v>
      </c>
    </row>
    <row r="127" spans="1:13" ht="14.4" customHeight="1" x14ac:dyDescent="0.3">
      <c r="A127" s="615" t="s">
        <v>478</v>
      </c>
      <c r="B127" s="616" t="s">
        <v>2496</v>
      </c>
      <c r="C127" s="616" t="s">
        <v>1957</v>
      </c>
      <c r="D127" s="616" t="s">
        <v>1958</v>
      </c>
      <c r="E127" s="616" t="s">
        <v>1956</v>
      </c>
      <c r="F127" s="619"/>
      <c r="G127" s="619"/>
      <c r="H127" s="640">
        <v>0</v>
      </c>
      <c r="I127" s="619">
        <v>30</v>
      </c>
      <c r="J127" s="619">
        <v>3680.7000000000003</v>
      </c>
      <c r="K127" s="640">
        <v>1</v>
      </c>
      <c r="L127" s="619">
        <v>30</v>
      </c>
      <c r="M127" s="620">
        <v>3680.7000000000003</v>
      </c>
    </row>
    <row r="128" spans="1:13" ht="14.4" customHeight="1" x14ac:dyDescent="0.3">
      <c r="A128" s="615" t="s">
        <v>478</v>
      </c>
      <c r="B128" s="616" t="s">
        <v>2496</v>
      </c>
      <c r="C128" s="616" t="s">
        <v>1954</v>
      </c>
      <c r="D128" s="616" t="s">
        <v>1955</v>
      </c>
      <c r="E128" s="616" t="s">
        <v>1956</v>
      </c>
      <c r="F128" s="619"/>
      <c r="G128" s="619"/>
      <c r="H128" s="640">
        <v>0</v>
      </c>
      <c r="I128" s="619">
        <v>38</v>
      </c>
      <c r="J128" s="619">
        <v>4662.2455856617789</v>
      </c>
      <c r="K128" s="640">
        <v>1</v>
      </c>
      <c r="L128" s="619">
        <v>38</v>
      </c>
      <c r="M128" s="620">
        <v>4662.2455856617789</v>
      </c>
    </row>
    <row r="129" spans="1:13" ht="14.4" customHeight="1" x14ac:dyDescent="0.3">
      <c r="A129" s="615" t="s">
        <v>478</v>
      </c>
      <c r="B129" s="616" t="s">
        <v>2496</v>
      </c>
      <c r="C129" s="616" t="s">
        <v>1959</v>
      </c>
      <c r="D129" s="616" t="s">
        <v>1960</v>
      </c>
      <c r="E129" s="616" t="s">
        <v>1956</v>
      </c>
      <c r="F129" s="619"/>
      <c r="G129" s="619"/>
      <c r="H129" s="640">
        <v>0</v>
      </c>
      <c r="I129" s="619">
        <v>28</v>
      </c>
      <c r="J129" s="619">
        <v>3639.16</v>
      </c>
      <c r="K129" s="640">
        <v>1</v>
      </c>
      <c r="L129" s="619">
        <v>28</v>
      </c>
      <c r="M129" s="620">
        <v>3639.16</v>
      </c>
    </row>
    <row r="130" spans="1:13" ht="14.4" customHeight="1" x14ac:dyDescent="0.3">
      <c r="A130" s="615" t="s">
        <v>478</v>
      </c>
      <c r="B130" s="616" t="s">
        <v>2496</v>
      </c>
      <c r="C130" s="616" t="s">
        <v>1964</v>
      </c>
      <c r="D130" s="616" t="s">
        <v>1965</v>
      </c>
      <c r="E130" s="616" t="s">
        <v>1890</v>
      </c>
      <c r="F130" s="619"/>
      <c r="G130" s="619"/>
      <c r="H130" s="640">
        <v>0</v>
      </c>
      <c r="I130" s="619">
        <v>8</v>
      </c>
      <c r="J130" s="619">
        <v>245.36000000000004</v>
      </c>
      <c r="K130" s="640">
        <v>1</v>
      </c>
      <c r="L130" s="619">
        <v>8</v>
      </c>
      <c r="M130" s="620">
        <v>245.36000000000004</v>
      </c>
    </row>
    <row r="131" spans="1:13" ht="14.4" customHeight="1" thickBot="1" x14ac:dyDescent="0.35">
      <c r="A131" s="621" t="s">
        <v>478</v>
      </c>
      <c r="B131" s="622" t="s">
        <v>2496</v>
      </c>
      <c r="C131" s="622" t="s">
        <v>1961</v>
      </c>
      <c r="D131" s="622" t="s">
        <v>1962</v>
      </c>
      <c r="E131" s="622" t="s">
        <v>1890</v>
      </c>
      <c r="F131" s="625"/>
      <c r="G131" s="625"/>
      <c r="H131" s="633">
        <v>0</v>
      </c>
      <c r="I131" s="625">
        <v>8</v>
      </c>
      <c r="J131" s="625">
        <v>245.36</v>
      </c>
      <c r="K131" s="633">
        <v>1</v>
      </c>
      <c r="L131" s="625">
        <v>8</v>
      </c>
      <c r="M131" s="626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2139</v>
      </c>
      <c r="C3" s="439">
        <f>SUM(C6:C1048576)</f>
        <v>820</v>
      </c>
      <c r="D3" s="439">
        <f>SUM(D6:D1048576)</f>
        <v>1180</v>
      </c>
      <c r="E3" s="440">
        <f>SUM(E6:E1048576)</f>
        <v>0</v>
      </c>
      <c r="F3" s="437">
        <f>IF(SUM($B3:$E3)=0,"",B3/SUM($B3:$E3))</f>
        <v>0.51679149553032133</v>
      </c>
      <c r="G3" s="435">
        <f t="shared" ref="G3:I3" si="0">IF(SUM($B3:$E3)=0,"",C3/SUM($B3:$E3))</f>
        <v>0.19811548683256824</v>
      </c>
      <c r="H3" s="435">
        <f t="shared" si="0"/>
        <v>0.28509301763711042</v>
      </c>
      <c r="I3" s="436">
        <f t="shared" si="0"/>
        <v>0</v>
      </c>
      <c r="J3" s="439">
        <f>SUM(J6:J1048576)</f>
        <v>125</v>
      </c>
      <c r="K3" s="439">
        <f>SUM(K6:K1048576)</f>
        <v>308</v>
      </c>
      <c r="L3" s="439">
        <f>SUM(L6:L1048576)</f>
        <v>1180</v>
      </c>
      <c r="M3" s="440">
        <f>SUM(M6:M1048576)</f>
        <v>0</v>
      </c>
      <c r="N3" s="437">
        <f>IF(SUM($J3:$M3)=0,"",J3/SUM($J3:$M3))</f>
        <v>7.7495350278983258E-2</v>
      </c>
      <c r="O3" s="435">
        <f t="shared" ref="O3:Q3" si="1">IF(SUM($J3:$M3)=0,"",K3/SUM($J3:$M3))</f>
        <v>0.19094854308741477</v>
      </c>
      <c r="P3" s="435">
        <f t="shared" si="1"/>
        <v>0.73155610663360193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2508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2509</v>
      </c>
      <c r="B7" s="663">
        <v>2139</v>
      </c>
      <c r="C7" s="625">
        <v>820</v>
      </c>
      <c r="D7" s="625">
        <v>1180</v>
      </c>
      <c r="E7" s="626"/>
      <c r="F7" s="661">
        <v>0.51679149553032133</v>
      </c>
      <c r="G7" s="633">
        <v>0.19811548683256824</v>
      </c>
      <c r="H7" s="633">
        <v>0.28509301763711042</v>
      </c>
      <c r="I7" s="665">
        <v>0</v>
      </c>
      <c r="J7" s="663">
        <v>125</v>
      </c>
      <c r="K7" s="625">
        <v>308</v>
      </c>
      <c r="L7" s="625">
        <v>1180</v>
      </c>
      <c r="M7" s="626"/>
      <c r="N7" s="661">
        <v>7.7495350278983258E-2</v>
      </c>
      <c r="O7" s="633">
        <v>0.19094854308741477</v>
      </c>
      <c r="P7" s="633">
        <v>0.73155610663360193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473</v>
      </c>
      <c r="B5" s="598" t="s">
        <v>474</v>
      </c>
      <c r="C5" s="599" t="s">
        <v>475</v>
      </c>
      <c r="D5" s="599" t="s">
        <v>475</v>
      </c>
      <c r="E5" s="599"/>
      <c r="F5" s="599" t="s">
        <v>475</v>
      </c>
      <c r="G5" s="599" t="s">
        <v>475</v>
      </c>
      <c r="H5" s="599" t="s">
        <v>475</v>
      </c>
      <c r="I5" s="600" t="s">
        <v>475</v>
      </c>
      <c r="J5" s="601" t="s">
        <v>61</v>
      </c>
    </row>
    <row r="6" spans="1:10" ht="14.4" customHeight="1" x14ac:dyDescent="0.3">
      <c r="A6" s="597" t="s">
        <v>473</v>
      </c>
      <c r="B6" s="598" t="s">
        <v>303</v>
      </c>
      <c r="C6" s="599">
        <v>191.21737999999999</v>
      </c>
      <c r="D6" s="599">
        <v>346.50421999999998</v>
      </c>
      <c r="E6" s="599"/>
      <c r="F6" s="599">
        <v>277.95903999999996</v>
      </c>
      <c r="G6" s="599">
        <v>400.00003611179403</v>
      </c>
      <c r="H6" s="599">
        <v>-122.04099611179407</v>
      </c>
      <c r="I6" s="600">
        <v>0.69489753726500803</v>
      </c>
      <c r="J6" s="601" t="s">
        <v>1</v>
      </c>
    </row>
    <row r="7" spans="1:10" ht="14.4" customHeight="1" x14ac:dyDescent="0.3">
      <c r="A7" s="597" t="s">
        <v>473</v>
      </c>
      <c r="B7" s="598" t="s">
        <v>304</v>
      </c>
      <c r="C7" s="599">
        <v>0.36951999999999996</v>
      </c>
      <c r="D7" s="599">
        <v>1.1046899999999999</v>
      </c>
      <c r="E7" s="599"/>
      <c r="F7" s="599">
        <v>0</v>
      </c>
      <c r="G7" s="599">
        <v>0.6666667268526667</v>
      </c>
      <c r="H7" s="599">
        <v>-0.6666667268526667</v>
      </c>
      <c r="I7" s="600">
        <v>0</v>
      </c>
      <c r="J7" s="601" t="s">
        <v>1</v>
      </c>
    </row>
    <row r="8" spans="1:10" ht="14.4" customHeight="1" x14ac:dyDescent="0.3">
      <c r="A8" s="597" t="s">
        <v>473</v>
      </c>
      <c r="B8" s="598" t="s">
        <v>305</v>
      </c>
      <c r="C8" s="599">
        <v>250.30672999999999</v>
      </c>
      <c r="D8" s="599">
        <v>237.19225999999995</v>
      </c>
      <c r="E8" s="599"/>
      <c r="F8" s="599">
        <v>275.96378000000004</v>
      </c>
      <c r="G8" s="599">
        <v>253.33335620413598</v>
      </c>
      <c r="H8" s="599">
        <v>22.630423795864061</v>
      </c>
      <c r="I8" s="600">
        <v>1.0893306121821102</v>
      </c>
      <c r="J8" s="601" t="s">
        <v>1</v>
      </c>
    </row>
    <row r="9" spans="1:10" ht="14.4" customHeight="1" x14ac:dyDescent="0.3">
      <c r="A9" s="597" t="s">
        <v>473</v>
      </c>
      <c r="B9" s="598" t="s">
        <v>306</v>
      </c>
      <c r="C9" s="599">
        <v>1259.384440000001</v>
      </c>
      <c r="D9" s="599">
        <v>1368.0959100000011</v>
      </c>
      <c r="E9" s="599"/>
      <c r="F9" s="599">
        <v>1469.0759700000001</v>
      </c>
      <c r="G9" s="599">
        <v>1502.0001355997865</v>
      </c>
      <c r="H9" s="599">
        <v>-32.92416559978642</v>
      </c>
      <c r="I9" s="600">
        <v>0.97807978520145811</v>
      </c>
      <c r="J9" s="601" t="s">
        <v>1</v>
      </c>
    </row>
    <row r="10" spans="1:10" ht="14.4" customHeight="1" x14ac:dyDescent="0.3">
      <c r="A10" s="597" t="s">
        <v>473</v>
      </c>
      <c r="B10" s="598" t="s">
        <v>307</v>
      </c>
      <c r="C10" s="599">
        <v>61.953999999999994</v>
      </c>
      <c r="D10" s="599">
        <v>67.44695999999999</v>
      </c>
      <c r="E10" s="599"/>
      <c r="F10" s="599">
        <v>87.811819999999997</v>
      </c>
      <c r="G10" s="599">
        <v>60.000005416768666</v>
      </c>
      <c r="H10" s="599">
        <v>27.811814583231332</v>
      </c>
      <c r="I10" s="600">
        <v>1.4635302012065909</v>
      </c>
      <c r="J10" s="601" t="s">
        <v>1</v>
      </c>
    </row>
    <row r="11" spans="1:10" ht="14.4" customHeight="1" x14ac:dyDescent="0.3">
      <c r="A11" s="597" t="s">
        <v>473</v>
      </c>
      <c r="B11" s="598" t="s">
        <v>308</v>
      </c>
      <c r="C11" s="599">
        <v>8.5600500000000004</v>
      </c>
      <c r="D11" s="599">
        <v>17.863940000000003</v>
      </c>
      <c r="E11" s="599"/>
      <c r="F11" s="599">
        <v>11.11872</v>
      </c>
      <c r="G11" s="599">
        <v>13.333334537059335</v>
      </c>
      <c r="H11" s="599">
        <v>-2.2146145370593349</v>
      </c>
      <c r="I11" s="600">
        <v>0.83390392471561225</v>
      </c>
      <c r="J11" s="601" t="s">
        <v>1</v>
      </c>
    </row>
    <row r="12" spans="1:10" ht="14.4" customHeight="1" x14ac:dyDescent="0.3">
      <c r="A12" s="597" t="s">
        <v>473</v>
      </c>
      <c r="B12" s="598" t="s">
        <v>309</v>
      </c>
      <c r="C12" s="599">
        <v>12.95743</v>
      </c>
      <c r="D12" s="599">
        <v>17.45844</v>
      </c>
      <c r="E12" s="599"/>
      <c r="F12" s="599">
        <v>19.554069999999999</v>
      </c>
      <c r="G12" s="599">
        <v>16.666668171324666</v>
      </c>
      <c r="H12" s="599">
        <v>2.8874018286753333</v>
      </c>
      <c r="I12" s="600">
        <v>1.1732440940801332</v>
      </c>
      <c r="J12" s="601" t="s">
        <v>1</v>
      </c>
    </row>
    <row r="13" spans="1:10" ht="14.4" customHeight="1" x14ac:dyDescent="0.3">
      <c r="A13" s="597" t="s">
        <v>473</v>
      </c>
      <c r="B13" s="598" t="s">
        <v>310</v>
      </c>
      <c r="C13" s="599">
        <v>111.566</v>
      </c>
      <c r="D13" s="599">
        <v>142.49759999999998</v>
      </c>
      <c r="E13" s="599"/>
      <c r="F13" s="599">
        <v>128.88726</v>
      </c>
      <c r="G13" s="599">
        <v>120.000010833538</v>
      </c>
      <c r="H13" s="599">
        <v>8.8872491664619986</v>
      </c>
      <c r="I13" s="600">
        <v>1.0740604030343817</v>
      </c>
      <c r="J13" s="601" t="s">
        <v>1</v>
      </c>
    </row>
    <row r="14" spans="1:10" ht="14.4" customHeight="1" x14ac:dyDescent="0.3">
      <c r="A14" s="597" t="s">
        <v>473</v>
      </c>
      <c r="B14" s="598" t="s">
        <v>311</v>
      </c>
      <c r="C14" s="599">
        <v>105.19305999999999</v>
      </c>
      <c r="D14" s="599">
        <v>152.39170999999999</v>
      </c>
      <c r="E14" s="599"/>
      <c r="F14" s="599">
        <v>98.432330000000007</v>
      </c>
      <c r="G14" s="599">
        <v>133.33334537059798</v>
      </c>
      <c r="H14" s="599">
        <v>-34.901015370597975</v>
      </c>
      <c r="I14" s="600">
        <v>0.73824240835185573</v>
      </c>
      <c r="J14" s="601" t="s">
        <v>1</v>
      </c>
    </row>
    <row r="15" spans="1:10" ht="14.4" customHeight="1" x14ac:dyDescent="0.3">
      <c r="A15" s="597" t="s">
        <v>473</v>
      </c>
      <c r="B15" s="598" t="s">
        <v>312</v>
      </c>
      <c r="C15" s="599" t="s">
        <v>475</v>
      </c>
      <c r="D15" s="599">
        <v>106.56882000000002</v>
      </c>
      <c r="E15" s="599"/>
      <c r="F15" s="599">
        <v>117.25623999999999</v>
      </c>
      <c r="G15" s="599">
        <v>104.66667611591934</v>
      </c>
      <c r="H15" s="599">
        <v>12.589563884080647</v>
      </c>
      <c r="I15" s="600">
        <v>1.1202824466321792</v>
      </c>
      <c r="J15" s="601" t="s">
        <v>1</v>
      </c>
    </row>
    <row r="16" spans="1:10" ht="14.4" customHeight="1" x14ac:dyDescent="0.3">
      <c r="A16" s="597" t="s">
        <v>473</v>
      </c>
      <c r="B16" s="598" t="s">
        <v>313</v>
      </c>
      <c r="C16" s="599">
        <v>2.4383000000000004</v>
      </c>
      <c r="D16" s="599">
        <v>1.6932800000000001</v>
      </c>
      <c r="E16" s="599"/>
      <c r="F16" s="599">
        <v>2.5697300000000003</v>
      </c>
      <c r="G16" s="599">
        <v>2.6666669074113334</v>
      </c>
      <c r="H16" s="599">
        <v>-9.6936907411333095E-2</v>
      </c>
      <c r="I16" s="600">
        <v>0.9636486630025215</v>
      </c>
      <c r="J16" s="601" t="s">
        <v>1</v>
      </c>
    </row>
    <row r="17" spans="1:10" ht="14.4" customHeight="1" x14ac:dyDescent="0.3">
      <c r="A17" s="597" t="s">
        <v>473</v>
      </c>
      <c r="B17" s="598" t="s">
        <v>476</v>
      </c>
      <c r="C17" s="599">
        <v>2003.946910000001</v>
      </c>
      <c r="D17" s="599">
        <v>2458.8178300000009</v>
      </c>
      <c r="E17" s="599"/>
      <c r="F17" s="599">
        <v>2488.6289600000005</v>
      </c>
      <c r="G17" s="599">
        <v>2606.6669019951883</v>
      </c>
      <c r="H17" s="599">
        <v>-118.03794199518779</v>
      </c>
      <c r="I17" s="600">
        <v>0.95471690613601623</v>
      </c>
      <c r="J17" s="601" t="s">
        <v>477</v>
      </c>
    </row>
    <row r="19" spans="1:10" ht="14.4" customHeight="1" x14ac:dyDescent="0.3">
      <c r="A19" s="597" t="s">
        <v>473</v>
      </c>
      <c r="B19" s="598" t="s">
        <v>474</v>
      </c>
      <c r="C19" s="599" t="s">
        <v>475</v>
      </c>
      <c r="D19" s="599" t="s">
        <v>475</v>
      </c>
      <c r="E19" s="599"/>
      <c r="F19" s="599" t="s">
        <v>475</v>
      </c>
      <c r="G19" s="599" t="s">
        <v>475</v>
      </c>
      <c r="H19" s="599" t="s">
        <v>475</v>
      </c>
      <c r="I19" s="600" t="s">
        <v>475</v>
      </c>
      <c r="J19" s="601" t="s">
        <v>61</v>
      </c>
    </row>
    <row r="20" spans="1:10" ht="14.4" customHeight="1" x14ac:dyDescent="0.3">
      <c r="A20" s="597" t="s">
        <v>478</v>
      </c>
      <c r="B20" s="598" t="s">
        <v>479</v>
      </c>
      <c r="C20" s="599" t="s">
        <v>475</v>
      </c>
      <c r="D20" s="599" t="s">
        <v>475</v>
      </c>
      <c r="E20" s="599"/>
      <c r="F20" s="599" t="s">
        <v>475</v>
      </c>
      <c r="G20" s="599" t="s">
        <v>475</v>
      </c>
      <c r="H20" s="599" t="s">
        <v>475</v>
      </c>
      <c r="I20" s="600" t="s">
        <v>475</v>
      </c>
      <c r="J20" s="601" t="s">
        <v>0</v>
      </c>
    </row>
    <row r="21" spans="1:10" ht="14.4" customHeight="1" x14ac:dyDescent="0.3">
      <c r="A21" s="597" t="s">
        <v>478</v>
      </c>
      <c r="B21" s="598" t="s">
        <v>303</v>
      </c>
      <c r="C21" s="599">
        <v>191.21737999999999</v>
      </c>
      <c r="D21" s="599">
        <v>346.50421999999998</v>
      </c>
      <c r="E21" s="599"/>
      <c r="F21" s="599">
        <v>277.95903999999996</v>
      </c>
      <c r="G21" s="599">
        <v>400.00003611179403</v>
      </c>
      <c r="H21" s="599">
        <v>-122.04099611179407</v>
      </c>
      <c r="I21" s="600">
        <v>0.69489753726500803</v>
      </c>
      <c r="J21" s="601" t="s">
        <v>1</v>
      </c>
    </row>
    <row r="22" spans="1:10" ht="14.4" customHeight="1" x14ac:dyDescent="0.3">
      <c r="A22" s="597" t="s">
        <v>478</v>
      </c>
      <c r="B22" s="598" t="s">
        <v>304</v>
      </c>
      <c r="C22" s="599">
        <v>0.36951999999999996</v>
      </c>
      <c r="D22" s="599">
        <v>1.1046899999999999</v>
      </c>
      <c r="E22" s="599"/>
      <c r="F22" s="599">
        <v>0</v>
      </c>
      <c r="G22" s="599">
        <v>0.6666667268526667</v>
      </c>
      <c r="H22" s="599">
        <v>-0.6666667268526667</v>
      </c>
      <c r="I22" s="600">
        <v>0</v>
      </c>
      <c r="J22" s="601" t="s">
        <v>1</v>
      </c>
    </row>
    <row r="23" spans="1:10" ht="14.4" customHeight="1" x14ac:dyDescent="0.3">
      <c r="A23" s="597" t="s">
        <v>478</v>
      </c>
      <c r="B23" s="598" t="s">
        <v>305</v>
      </c>
      <c r="C23" s="599">
        <v>250.30672999999999</v>
      </c>
      <c r="D23" s="599">
        <v>237.19225999999995</v>
      </c>
      <c r="E23" s="599"/>
      <c r="F23" s="599">
        <v>275.96378000000004</v>
      </c>
      <c r="G23" s="599">
        <v>253.33335620413598</v>
      </c>
      <c r="H23" s="599">
        <v>22.630423795864061</v>
      </c>
      <c r="I23" s="600">
        <v>1.0893306121821102</v>
      </c>
      <c r="J23" s="601" t="s">
        <v>1</v>
      </c>
    </row>
    <row r="24" spans="1:10" ht="14.4" customHeight="1" x14ac:dyDescent="0.3">
      <c r="A24" s="597" t="s">
        <v>478</v>
      </c>
      <c r="B24" s="598" t="s">
        <v>306</v>
      </c>
      <c r="C24" s="599">
        <v>1259.384440000001</v>
      </c>
      <c r="D24" s="599">
        <v>1368.0959100000011</v>
      </c>
      <c r="E24" s="599"/>
      <c r="F24" s="599">
        <v>1469.0759700000001</v>
      </c>
      <c r="G24" s="599">
        <v>1502.0001355997865</v>
      </c>
      <c r="H24" s="599">
        <v>-32.92416559978642</v>
      </c>
      <c r="I24" s="600">
        <v>0.97807978520145811</v>
      </c>
      <c r="J24" s="601" t="s">
        <v>1</v>
      </c>
    </row>
    <row r="25" spans="1:10" ht="14.4" customHeight="1" x14ac:dyDescent="0.3">
      <c r="A25" s="597" t="s">
        <v>478</v>
      </c>
      <c r="B25" s="598" t="s">
        <v>307</v>
      </c>
      <c r="C25" s="599">
        <v>61.953999999999994</v>
      </c>
      <c r="D25" s="599">
        <v>67.44695999999999</v>
      </c>
      <c r="E25" s="599"/>
      <c r="F25" s="599">
        <v>87.811819999999997</v>
      </c>
      <c r="G25" s="599">
        <v>60.000005416768666</v>
      </c>
      <c r="H25" s="599">
        <v>27.811814583231332</v>
      </c>
      <c r="I25" s="600">
        <v>1.4635302012065909</v>
      </c>
      <c r="J25" s="601" t="s">
        <v>1</v>
      </c>
    </row>
    <row r="26" spans="1:10" ht="14.4" customHeight="1" x14ac:dyDescent="0.3">
      <c r="A26" s="597" t="s">
        <v>478</v>
      </c>
      <c r="B26" s="598" t="s">
        <v>308</v>
      </c>
      <c r="C26" s="599">
        <v>8.5600500000000004</v>
      </c>
      <c r="D26" s="599">
        <v>17.863940000000003</v>
      </c>
      <c r="E26" s="599"/>
      <c r="F26" s="599">
        <v>11.11872</v>
      </c>
      <c r="G26" s="599">
        <v>13.333334537059335</v>
      </c>
      <c r="H26" s="599">
        <v>-2.2146145370593349</v>
      </c>
      <c r="I26" s="600">
        <v>0.83390392471561225</v>
      </c>
      <c r="J26" s="601" t="s">
        <v>1</v>
      </c>
    </row>
    <row r="27" spans="1:10" ht="14.4" customHeight="1" x14ac:dyDescent="0.3">
      <c r="A27" s="597" t="s">
        <v>478</v>
      </c>
      <c r="B27" s="598" t="s">
        <v>309</v>
      </c>
      <c r="C27" s="599">
        <v>12.95743</v>
      </c>
      <c r="D27" s="599">
        <v>17.45844</v>
      </c>
      <c r="E27" s="599"/>
      <c r="F27" s="599">
        <v>19.554069999999999</v>
      </c>
      <c r="G27" s="599">
        <v>16.666668171324666</v>
      </c>
      <c r="H27" s="599">
        <v>2.8874018286753333</v>
      </c>
      <c r="I27" s="600">
        <v>1.1732440940801332</v>
      </c>
      <c r="J27" s="601" t="s">
        <v>1</v>
      </c>
    </row>
    <row r="28" spans="1:10" ht="14.4" customHeight="1" x14ac:dyDescent="0.3">
      <c r="A28" s="597" t="s">
        <v>478</v>
      </c>
      <c r="B28" s="598" t="s">
        <v>310</v>
      </c>
      <c r="C28" s="599">
        <v>111.566</v>
      </c>
      <c r="D28" s="599">
        <v>142.49759999999998</v>
      </c>
      <c r="E28" s="599"/>
      <c r="F28" s="599">
        <v>128.88726</v>
      </c>
      <c r="G28" s="599">
        <v>120.000010833538</v>
      </c>
      <c r="H28" s="599">
        <v>8.8872491664619986</v>
      </c>
      <c r="I28" s="600">
        <v>1.0740604030343817</v>
      </c>
      <c r="J28" s="601" t="s">
        <v>1</v>
      </c>
    </row>
    <row r="29" spans="1:10" ht="14.4" customHeight="1" x14ac:dyDescent="0.3">
      <c r="A29" s="597" t="s">
        <v>478</v>
      </c>
      <c r="B29" s="598" t="s">
        <v>311</v>
      </c>
      <c r="C29" s="599">
        <v>105.19305999999999</v>
      </c>
      <c r="D29" s="599">
        <v>152.39170999999999</v>
      </c>
      <c r="E29" s="599"/>
      <c r="F29" s="599">
        <v>98.432330000000007</v>
      </c>
      <c r="G29" s="599">
        <v>133.33334537059798</v>
      </c>
      <c r="H29" s="599">
        <v>-34.901015370597975</v>
      </c>
      <c r="I29" s="600">
        <v>0.73824240835185573</v>
      </c>
      <c r="J29" s="601" t="s">
        <v>1</v>
      </c>
    </row>
    <row r="30" spans="1:10" ht="14.4" customHeight="1" x14ac:dyDescent="0.3">
      <c r="A30" s="597" t="s">
        <v>478</v>
      </c>
      <c r="B30" s="598" t="s">
        <v>312</v>
      </c>
      <c r="C30" s="599" t="s">
        <v>475</v>
      </c>
      <c r="D30" s="599">
        <v>106.56882000000002</v>
      </c>
      <c r="E30" s="599"/>
      <c r="F30" s="599">
        <v>117.25623999999999</v>
      </c>
      <c r="G30" s="599">
        <v>104.66667611591934</v>
      </c>
      <c r="H30" s="599">
        <v>12.589563884080647</v>
      </c>
      <c r="I30" s="600">
        <v>1.1202824466321792</v>
      </c>
      <c r="J30" s="601" t="s">
        <v>1</v>
      </c>
    </row>
    <row r="31" spans="1:10" ht="14.4" customHeight="1" x14ac:dyDescent="0.3">
      <c r="A31" s="597" t="s">
        <v>478</v>
      </c>
      <c r="B31" s="598" t="s">
        <v>313</v>
      </c>
      <c r="C31" s="599">
        <v>2.4383000000000004</v>
      </c>
      <c r="D31" s="599">
        <v>1.6932800000000001</v>
      </c>
      <c r="E31" s="599"/>
      <c r="F31" s="599">
        <v>2.5697300000000003</v>
      </c>
      <c r="G31" s="599">
        <v>2.6666669074113334</v>
      </c>
      <c r="H31" s="599">
        <v>-9.6936907411333095E-2</v>
      </c>
      <c r="I31" s="600">
        <v>0.9636486630025215</v>
      </c>
      <c r="J31" s="601" t="s">
        <v>1</v>
      </c>
    </row>
    <row r="32" spans="1:10" ht="14.4" customHeight="1" x14ac:dyDescent="0.3">
      <c r="A32" s="597" t="s">
        <v>478</v>
      </c>
      <c r="B32" s="598" t="s">
        <v>480</v>
      </c>
      <c r="C32" s="599">
        <v>2003.946910000001</v>
      </c>
      <c r="D32" s="599">
        <v>2458.8178300000009</v>
      </c>
      <c r="E32" s="599"/>
      <c r="F32" s="599">
        <v>2488.6289600000005</v>
      </c>
      <c r="G32" s="599">
        <v>2606.6669019951883</v>
      </c>
      <c r="H32" s="599">
        <v>-118.03794199518779</v>
      </c>
      <c r="I32" s="600">
        <v>0.95471690613601623</v>
      </c>
      <c r="J32" s="601" t="s">
        <v>481</v>
      </c>
    </row>
    <row r="33" spans="1:10" ht="14.4" customHeight="1" x14ac:dyDescent="0.3">
      <c r="A33" s="597" t="s">
        <v>475</v>
      </c>
      <c r="B33" s="598" t="s">
        <v>475</v>
      </c>
      <c r="C33" s="599" t="s">
        <v>475</v>
      </c>
      <c r="D33" s="599" t="s">
        <v>475</v>
      </c>
      <c r="E33" s="599"/>
      <c r="F33" s="599" t="s">
        <v>475</v>
      </c>
      <c r="G33" s="599" t="s">
        <v>475</v>
      </c>
      <c r="H33" s="599" t="s">
        <v>475</v>
      </c>
      <c r="I33" s="600" t="s">
        <v>475</v>
      </c>
      <c r="J33" s="601" t="s">
        <v>482</v>
      </c>
    </row>
    <row r="34" spans="1:10" ht="14.4" customHeight="1" x14ac:dyDescent="0.3">
      <c r="A34" s="597" t="s">
        <v>473</v>
      </c>
      <c r="B34" s="598" t="s">
        <v>476</v>
      </c>
      <c r="C34" s="599">
        <v>2003.946910000001</v>
      </c>
      <c r="D34" s="599">
        <v>2458.8178300000009</v>
      </c>
      <c r="E34" s="599"/>
      <c r="F34" s="599">
        <v>2488.6289600000005</v>
      </c>
      <c r="G34" s="599">
        <v>2606.6669019951883</v>
      </c>
      <c r="H34" s="599">
        <v>-118.03794199518779</v>
      </c>
      <c r="I34" s="600">
        <v>0.95471690613601623</v>
      </c>
      <c r="J34" s="601" t="s">
        <v>477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3153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5.525274910465094</v>
      </c>
      <c r="J3" s="192">
        <f>SUBTOTAL(9,J5:J1048576)</f>
        <v>450383</v>
      </c>
      <c r="K3" s="193">
        <f>SUBTOTAL(9,K5:K1048576)</f>
        <v>2488489.8900000006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473</v>
      </c>
      <c r="B5" s="610" t="s">
        <v>2258</v>
      </c>
      <c r="C5" s="611" t="s">
        <v>478</v>
      </c>
      <c r="D5" s="612" t="s">
        <v>2259</v>
      </c>
      <c r="E5" s="611" t="s">
        <v>3133</v>
      </c>
      <c r="F5" s="612" t="s">
        <v>3134</v>
      </c>
      <c r="G5" s="611" t="s">
        <v>2510</v>
      </c>
      <c r="H5" s="611" t="s">
        <v>2511</v>
      </c>
      <c r="I5" s="613">
        <v>156.11000000000001</v>
      </c>
      <c r="J5" s="613">
        <v>1</v>
      </c>
      <c r="K5" s="614">
        <v>156.11000000000001</v>
      </c>
    </row>
    <row r="6" spans="1:11" ht="14.4" customHeight="1" x14ac:dyDescent="0.3">
      <c r="A6" s="615" t="s">
        <v>473</v>
      </c>
      <c r="B6" s="616" t="s">
        <v>2258</v>
      </c>
      <c r="C6" s="617" t="s">
        <v>478</v>
      </c>
      <c r="D6" s="618" t="s">
        <v>2259</v>
      </c>
      <c r="E6" s="617" t="s">
        <v>3133</v>
      </c>
      <c r="F6" s="618" t="s">
        <v>3134</v>
      </c>
      <c r="G6" s="617" t="s">
        <v>2512</v>
      </c>
      <c r="H6" s="617" t="s">
        <v>2513</v>
      </c>
      <c r="I6" s="619">
        <v>4.8437500000000009</v>
      </c>
      <c r="J6" s="619">
        <v>650</v>
      </c>
      <c r="K6" s="620">
        <v>3149</v>
      </c>
    </row>
    <row r="7" spans="1:11" ht="14.4" customHeight="1" x14ac:dyDescent="0.3">
      <c r="A7" s="615" t="s">
        <v>473</v>
      </c>
      <c r="B7" s="616" t="s">
        <v>2258</v>
      </c>
      <c r="C7" s="617" t="s">
        <v>478</v>
      </c>
      <c r="D7" s="618" t="s">
        <v>2259</v>
      </c>
      <c r="E7" s="617" t="s">
        <v>3133</v>
      </c>
      <c r="F7" s="618" t="s">
        <v>3134</v>
      </c>
      <c r="G7" s="617" t="s">
        <v>2514</v>
      </c>
      <c r="H7" s="617" t="s">
        <v>2515</v>
      </c>
      <c r="I7" s="619">
        <v>93.728000000000009</v>
      </c>
      <c r="J7" s="619">
        <v>46</v>
      </c>
      <c r="K7" s="620">
        <v>4311.4800000000005</v>
      </c>
    </row>
    <row r="8" spans="1:11" ht="14.4" customHeight="1" x14ac:dyDescent="0.3">
      <c r="A8" s="615" t="s">
        <v>473</v>
      </c>
      <c r="B8" s="616" t="s">
        <v>2258</v>
      </c>
      <c r="C8" s="617" t="s">
        <v>478</v>
      </c>
      <c r="D8" s="618" t="s">
        <v>2259</v>
      </c>
      <c r="E8" s="617" t="s">
        <v>3133</v>
      </c>
      <c r="F8" s="618" t="s">
        <v>3134</v>
      </c>
      <c r="G8" s="617" t="s">
        <v>2516</v>
      </c>
      <c r="H8" s="617" t="s">
        <v>2517</v>
      </c>
      <c r="I8" s="619">
        <v>2.5033333333333334</v>
      </c>
      <c r="J8" s="619">
        <v>60</v>
      </c>
      <c r="K8" s="620">
        <v>150.19999999999999</v>
      </c>
    </row>
    <row r="9" spans="1:11" ht="14.4" customHeight="1" x14ac:dyDescent="0.3">
      <c r="A9" s="615" t="s">
        <v>473</v>
      </c>
      <c r="B9" s="616" t="s">
        <v>2258</v>
      </c>
      <c r="C9" s="617" t="s">
        <v>478</v>
      </c>
      <c r="D9" s="618" t="s">
        <v>2259</v>
      </c>
      <c r="E9" s="617" t="s">
        <v>3133</v>
      </c>
      <c r="F9" s="618" t="s">
        <v>3134</v>
      </c>
      <c r="G9" s="617" t="s">
        <v>2518</v>
      </c>
      <c r="H9" s="617" t="s">
        <v>2519</v>
      </c>
      <c r="I9" s="619">
        <v>3.2675000000000001</v>
      </c>
      <c r="J9" s="619">
        <v>100</v>
      </c>
      <c r="K9" s="620">
        <v>326.60000000000002</v>
      </c>
    </row>
    <row r="10" spans="1:11" ht="14.4" customHeight="1" x14ac:dyDescent="0.3">
      <c r="A10" s="615" t="s">
        <v>473</v>
      </c>
      <c r="B10" s="616" t="s">
        <v>2258</v>
      </c>
      <c r="C10" s="617" t="s">
        <v>478</v>
      </c>
      <c r="D10" s="618" t="s">
        <v>2259</v>
      </c>
      <c r="E10" s="617" t="s">
        <v>3133</v>
      </c>
      <c r="F10" s="618" t="s">
        <v>3134</v>
      </c>
      <c r="G10" s="617" t="s">
        <v>2520</v>
      </c>
      <c r="H10" s="617" t="s">
        <v>2521</v>
      </c>
      <c r="I10" s="619">
        <v>3.9675000000000002</v>
      </c>
      <c r="J10" s="619">
        <v>100</v>
      </c>
      <c r="K10" s="620">
        <v>396.80000000000007</v>
      </c>
    </row>
    <row r="11" spans="1:11" ht="14.4" customHeight="1" x14ac:dyDescent="0.3">
      <c r="A11" s="615" t="s">
        <v>473</v>
      </c>
      <c r="B11" s="616" t="s">
        <v>2258</v>
      </c>
      <c r="C11" s="617" t="s">
        <v>478</v>
      </c>
      <c r="D11" s="618" t="s">
        <v>2259</v>
      </c>
      <c r="E11" s="617" t="s">
        <v>3133</v>
      </c>
      <c r="F11" s="618" t="s">
        <v>3134</v>
      </c>
      <c r="G11" s="617" t="s">
        <v>2522</v>
      </c>
      <c r="H11" s="617" t="s">
        <v>2523</v>
      </c>
      <c r="I11" s="619">
        <v>2.1800000000000002</v>
      </c>
      <c r="J11" s="619">
        <v>40</v>
      </c>
      <c r="K11" s="620">
        <v>87.2</v>
      </c>
    </row>
    <row r="12" spans="1:11" ht="14.4" customHeight="1" x14ac:dyDescent="0.3">
      <c r="A12" s="615" t="s">
        <v>473</v>
      </c>
      <c r="B12" s="616" t="s">
        <v>2258</v>
      </c>
      <c r="C12" s="617" t="s">
        <v>478</v>
      </c>
      <c r="D12" s="618" t="s">
        <v>2259</v>
      </c>
      <c r="E12" s="617" t="s">
        <v>3133</v>
      </c>
      <c r="F12" s="618" t="s">
        <v>3134</v>
      </c>
      <c r="G12" s="617" t="s">
        <v>2524</v>
      </c>
      <c r="H12" s="617" t="s">
        <v>2525</v>
      </c>
      <c r="I12" s="619">
        <v>2.88</v>
      </c>
      <c r="J12" s="619">
        <v>40</v>
      </c>
      <c r="K12" s="620">
        <v>115.2</v>
      </c>
    </row>
    <row r="13" spans="1:11" ht="14.4" customHeight="1" x14ac:dyDescent="0.3">
      <c r="A13" s="615" t="s">
        <v>473</v>
      </c>
      <c r="B13" s="616" t="s">
        <v>2258</v>
      </c>
      <c r="C13" s="617" t="s">
        <v>478</v>
      </c>
      <c r="D13" s="618" t="s">
        <v>2259</v>
      </c>
      <c r="E13" s="617" t="s">
        <v>3133</v>
      </c>
      <c r="F13" s="618" t="s">
        <v>3134</v>
      </c>
      <c r="G13" s="617" t="s">
        <v>2526</v>
      </c>
      <c r="H13" s="617" t="s">
        <v>2527</v>
      </c>
      <c r="I13" s="619">
        <v>4.3049999999999997</v>
      </c>
      <c r="J13" s="619">
        <v>50</v>
      </c>
      <c r="K13" s="620">
        <v>215.3</v>
      </c>
    </row>
    <row r="14" spans="1:11" ht="14.4" customHeight="1" x14ac:dyDescent="0.3">
      <c r="A14" s="615" t="s">
        <v>473</v>
      </c>
      <c r="B14" s="616" t="s">
        <v>2258</v>
      </c>
      <c r="C14" s="617" t="s">
        <v>478</v>
      </c>
      <c r="D14" s="618" t="s">
        <v>2259</v>
      </c>
      <c r="E14" s="617" t="s">
        <v>3133</v>
      </c>
      <c r="F14" s="618" t="s">
        <v>3134</v>
      </c>
      <c r="G14" s="617" t="s">
        <v>2528</v>
      </c>
      <c r="H14" s="617" t="s">
        <v>2529</v>
      </c>
      <c r="I14" s="619">
        <v>9.2955555555555556</v>
      </c>
      <c r="J14" s="619">
        <v>400</v>
      </c>
      <c r="K14" s="620">
        <v>3718.2799999999997</v>
      </c>
    </row>
    <row r="15" spans="1:11" ht="14.4" customHeight="1" x14ac:dyDescent="0.3">
      <c r="A15" s="615" t="s">
        <v>473</v>
      </c>
      <c r="B15" s="616" t="s">
        <v>2258</v>
      </c>
      <c r="C15" s="617" t="s">
        <v>478</v>
      </c>
      <c r="D15" s="618" t="s">
        <v>2259</v>
      </c>
      <c r="E15" s="617" t="s">
        <v>3133</v>
      </c>
      <c r="F15" s="618" t="s">
        <v>3134</v>
      </c>
      <c r="G15" s="617" t="s">
        <v>2530</v>
      </c>
      <c r="H15" s="617" t="s">
        <v>2531</v>
      </c>
      <c r="I15" s="619">
        <v>67.760000000000005</v>
      </c>
      <c r="J15" s="619">
        <v>25</v>
      </c>
      <c r="K15" s="620">
        <v>1694</v>
      </c>
    </row>
    <row r="16" spans="1:11" ht="14.4" customHeight="1" x14ac:dyDescent="0.3">
      <c r="A16" s="615" t="s">
        <v>473</v>
      </c>
      <c r="B16" s="616" t="s">
        <v>2258</v>
      </c>
      <c r="C16" s="617" t="s">
        <v>478</v>
      </c>
      <c r="D16" s="618" t="s">
        <v>2259</v>
      </c>
      <c r="E16" s="617" t="s">
        <v>3133</v>
      </c>
      <c r="F16" s="618" t="s">
        <v>3134</v>
      </c>
      <c r="G16" s="617" t="s">
        <v>2532</v>
      </c>
      <c r="H16" s="617" t="s">
        <v>2533</v>
      </c>
      <c r="I16" s="619">
        <v>3.56</v>
      </c>
      <c r="J16" s="619">
        <v>20</v>
      </c>
      <c r="K16" s="620">
        <v>71.2</v>
      </c>
    </row>
    <row r="17" spans="1:11" ht="14.4" customHeight="1" x14ac:dyDescent="0.3">
      <c r="A17" s="615" t="s">
        <v>473</v>
      </c>
      <c r="B17" s="616" t="s">
        <v>2258</v>
      </c>
      <c r="C17" s="617" t="s">
        <v>478</v>
      </c>
      <c r="D17" s="618" t="s">
        <v>2259</v>
      </c>
      <c r="E17" s="617" t="s">
        <v>3133</v>
      </c>
      <c r="F17" s="618" t="s">
        <v>3134</v>
      </c>
      <c r="G17" s="617" t="s">
        <v>2534</v>
      </c>
      <c r="H17" s="617" t="s">
        <v>2535</v>
      </c>
      <c r="I17" s="619">
        <v>210.63499999999999</v>
      </c>
      <c r="J17" s="619">
        <v>2</v>
      </c>
      <c r="K17" s="620">
        <v>421.27</v>
      </c>
    </row>
    <row r="18" spans="1:11" ht="14.4" customHeight="1" x14ac:dyDescent="0.3">
      <c r="A18" s="615" t="s">
        <v>473</v>
      </c>
      <c r="B18" s="616" t="s">
        <v>2258</v>
      </c>
      <c r="C18" s="617" t="s">
        <v>478</v>
      </c>
      <c r="D18" s="618" t="s">
        <v>2259</v>
      </c>
      <c r="E18" s="617" t="s">
        <v>3133</v>
      </c>
      <c r="F18" s="618" t="s">
        <v>3134</v>
      </c>
      <c r="G18" s="617" t="s">
        <v>2536</v>
      </c>
      <c r="H18" s="617" t="s">
        <v>2537</v>
      </c>
      <c r="I18" s="619">
        <v>0.42111111111111105</v>
      </c>
      <c r="J18" s="619">
        <v>22000</v>
      </c>
      <c r="K18" s="620">
        <v>9270</v>
      </c>
    </row>
    <row r="19" spans="1:11" ht="14.4" customHeight="1" x14ac:dyDescent="0.3">
      <c r="A19" s="615" t="s">
        <v>473</v>
      </c>
      <c r="B19" s="616" t="s">
        <v>2258</v>
      </c>
      <c r="C19" s="617" t="s">
        <v>478</v>
      </c>
      <c r="D19" s="618" t="s">
        <v>2259</v>
      </c>
      <c r="E19" s="617" t="s">
        <v>3133</v>
      </c>
      <c r="F19" s="618" t="s">
        <v>3134</v>
      </c>
      <c r="G19" s="617" t="s">
        <v>2538</v>
      </c>
      <c r="H19" s="617" t="s">
        <v>2539</v>
      </c>
      <c r="I19" s="619">
        <v>28.731000000000002</v>
      </c>
      <c r="J19" s="619">
        <v>646</v>
      </c>
      <c r="K19" s="620">
        <v>18560.300000000003</v>
      </c>
    </row>
    <row r="20" spans="1:11" ht="14.4" customHeight="1" x14ac:dyDescent="0.3">
      <c r="A20" s="615" t="s">
        <v>473</v>
      </c>
      <c r="B20" s="616" t="s">
        <v>2258</v>
      </c>
      <c r="C20" s="617" t="s">
        <v>478</v>
      </c>
      <c r="D20" s="618" t="s">
        <v>2259</v>
      </c>
      <c r="E20" s="617" t="s">
        <v>3133</v>
      </c>
      <c r="F20" s="618" t="s">
        <v>3134</v>
      </c>
      <c r="G20" s="617" t="s">
        <v>2540</v>
      </c>
      <c r="H20" s="617" t="s">
        <v>2541</v>
      </c>
      <c r="I20" s="619">
        <v>46.32</v>
      </c>
      <c r="J20" s="619">
        <v>36</v>
      </c>
      <c r="K20" s="620">
        <v>1667.52</v>
      </c>
    </row>
    <row r="21" spans="1:11" ht="14.4" customHeight="1" x14ac:dyDescent="0.3">
      <c r="A21" s="615" t="s">
        <v>473</v>
      </c>
      <c r="B21" s="616" t="s">
        <v>2258</v>
      </c>
      <c r="C21" s="617" t="s">
        <v>478</v>
      </c>
      <c r="D21" s="618" t="s">
        <v>2259</v>
      </c>
      <c r="E21" s="617" t="s">
        <v>3133</v>
      </c>
      <c r="F21" s="618" t="s">
        <v>3134</v>
      </c>
      <c r="G21" s="617" t="s">
        <v>2542</v>
      </c>
      <c r="H21" s="617" t="s">
        <v>2543</v>
      </c>
      <c r="I21" s="619">
        <v>6.2399999999999993</v>
      </c>
      <c r="J21" s="619">
        <v>205</v>
      </c>
      <c r="K21" s="620">
        <v>1279.5</v>
      </c>
    </row>
    <row r="22" spans="1:11" ht="14.4" customHeight="1" x14ac:dyDescent="0.3">
      <c r="A22" s="615" t="s">
        <v>473</v>
      </c>
      <c r="B22" s="616" t="s">
        <v>2258</v>
      </c>
      <c r="C22" s="617" t="s">
        <v>478</v>
      </c>
      <c r="D22" s="618" t="s">
        <v>2259</v>
      </c>
      <c r="E22" s="617" t="s">
        <v>3133</v>
      </c>
      <c r="F22" s="618" t="s">
        <v>3134</v>
      </c>
      <c r="G22" s="617" t="s">
        <v>2544</v>
      </c>
      <c r="H22" s="617" t="s">
        <v>2545</v>
      </c>
      <c r="I22" s="619">
        <v>3.01</v>
      </c>
      <c r="J22" s="619">
        <v>1000</v>
      </c>
      <c r="K22" s="620">
        <v>3010</v>
      </c>
    </row>
    <row r="23" spans="1:11" ht="14.4" customHeight="1" x14ac:dyDescent="0.3">
      <c r="A23" s="615" t="s">
        <v>473</v>
      </c>
      <c r="B23" s="616" t="s">
        <v>2258</v>
      </c>
      <c r="C23" s="617" t="s">
        <v>478</v>
      </c>
      <c r="D23" s="618" t="s">
        <v>2259</v>
      </c>
      <c r="E23" s="617" t="s">
        <v>3133</v>
      </c>
      <c r="F23" s="618" t="s">
        <v>3134</v>
      </c>
      <c r="G23" s="617" t="s">
        <v>2546</v>
      </c>
      <c r="H23" s="617" t="s">
        <v>2547</v>
      </c>
      <c r="I23" s="619">
        <v>0.88</v>
      </c>
      <c r="J23" s="619">
        <v>2500</v>
      </c>
      <c r="K23" s="620">
        <v>2200</v>
      </c>
    </row>
    <row r="24" spans="1:11" ht="14.4" customHeight="1" x14ac:dyDescent="0.3">
      <c r="A24" s="615" t="s">
        <v>473</v>
      </c>
      <c r="B24" s="616" t="s">
        <v>2258</v>
      </c>
      <c r="C24" s="617" t="s">
        <v>478</v>
      </c>
      <c r="D24" s="618" t="s">
        <v>2259</v>
      </c>
      <c r="E24" s="617" t="s">
        <v>3133</v>
      </c>
      <c r="F24" s="618" t="s">
        <v>3134</v>
      </c>
      <c r="G24" s="617" t="s">
        <v>2548</v>
      </c>
      <c r="H24" s="617" t="s">
        <v>2549</v>
      </c>
      <c r="I24" s="619">
        <v>1.4214285714285713</v>
      </c>
      <c r="J24" s="619">
        <v>1400</v>
      </c>
      <c r="K24" s="620">
        <v>1991.79</v>
      </c>
    </row>
    <row r="25" spans="1:11" ht="14.4" customHeight="1" x14ac:dyDescent="0.3">
      <c r="A25" s="615" t="s">
        <v>473</v>
      </c>
      <c r="B25" s="616" t="s">
        <v>2258</v>
      </c>
      <c r="C25" s="617" t="s">
        <v>478</v>
      </c>
      <c r="D25" s="618" t="s">
        <v>2259</v>
      </c>
      <c r="E25" s="617" t="s">
        <v>3133</v>
      </c>
      <c r="F25" s="618" t="s">
        <v>3134</v>
      </c>
      <c r="G25" s="617" t="s">
        <v>2550</v>
      </c>
      <c r="H25" s="617" t="s">
        <v>2551</v>
      </c>
      <c r="I25" s="619">
        <v>0.15</v>
      </c>
      <c r="J25" s="619">
        <v>100</v>
      </c>
      <c r="K25" s="620">
        <v>15</v>
      </c>
    </row>
    <row r="26" spans="1:11" ht="14.4" customHeight="1" x14ac:dyDescent="0.3">
      <c r="A26" s="615" t="s">
        <v>473</v>
      </c>
      <c r="B26" s="616" t="s">
        <v>2258</v>
      </c>
      <c r="C26" s="617" t="s">
        <v>478</v>
      </c>
      <c r="D26" s="618" t="s">
        <v>2259</v>
      </c>
      <c r="E26" s="617" t="s">
        <v>3133</v>
      </c>
      <c r="F26" s="618" t="s">
        <v>3134</v>
      </c>
      <c r="G26" s="617" t="s">
        <v>2552</v>
      </c>
      <c r="H26" s="617" t="s">
        <v>2553</v>
      </c>
      <c r="I26" s="619">
        <v>86.38</v>
      </c>
      <c r="J26" s="619">
        <v>60</v>
      </c>
      <c r="K26" s="620">
        <v>5182.57</v>
      </c>
    </row>
    <row r="27" spans="1:11" ht="14.4" customHeight="1" x14ac:dyDescent="0.3">
      <c r="A27" s="615" t="s">
        <v>473</v>
      </c>
      <c r="B27" s="616" t="s">
        <v>2258</v>
      </c>
      <c r="C27" s="617" t="s">
        <v>478</v>
      </c>
      <c r="D27" s="618" t="s">
        <v>2259</v>
      </c>
      <c r="E27" s="617" t="s">
        <v>3133</v>
      </c>
      <c r="F27" s="618" t="s">
        <v>3134</v>
      </c>
      <c r="G27" s="617" t="s">
        <v>2554</v>
      </c>
      <c r="H27" s="617" t="s">
        <v>2555</v>
      </c>
      <c r="I27" s="619">
        <v>233.79</v>
      </c>
      <c r="J27" s="619">
        <v>20</v>
      </c>
      <c r="K27" s="620">
        <v>4675.8999999999996</v>
      </c>
    </row>
    <row r="28" spans="1:11" ht="14.4" customHeight="1" x14ac:dyDescent="0.3">
      <c r="A28" s="615" t="s">
        <v>473</v>
      </c>
      <c r="B28" s="616" t="s">
        <v>2258</v>
      </c>
      <c r="C28" s="617" t="s">
        <v>478</v>
      </c>
      <c r="D28" s="618" t="s">
        <v>2259</v>
      </c>
      <c r="E28" s="617" t="s">
        <v>3133</v>
      </c>
      <c r="F28" s="618" t="s">
        <v>3134</v>
      </c>
      <c r="G28" s="617" t="s">
        <v>2556</v>
      </c>
      <c r="H28" s="617" t="s">
        <v>2557</v>
      </c>
      <c r="I28" s="619">
        <v>0.434</v>
      </c>
      <c r="J28" s="619">
        <v>8000</v>
      </c>
      <c r="K28" s="620">
        <v>3460</v>
      </c>
    </row>
    <row r="29" spans="1:11" ht="14.4" customHeight="1" x14ac:dyDescent="0.3">
      <c r="A29" s="615" t="s">
        <v>473</v>
      </c>
      <c r="B29" s="616" t="s">
        <v>2258</v>
      </c>
      <c r="C29" s="617" t="s">
        <v>478</v>
      </c>
      <c r="D29" s="618" t="s">
        <v>2259</v>
      </c>
      <c r="E29" s="617" t="s">
        <v>3133</v>
      </c>
      <c r="F29" s="618" t="s">
        <v>3134</v>
      </c>
      <c r="G29" s="617" t="s">
        <v>2558</v>
      </c>
      <c r="H29" s="617" t="s">
        <v>2559</v>
      </c>
      <c r="I29" s="619">
        <v>25.552500000000002</v>
      </c>
      <c r="J29" s="619">
        <v>96</v>
      </c>
      <c r="K29" s="620">
        <v>2452.94</v>
      </c>
    </row>
    <row r="30" spans="1:11" ht="14.4" customHeight="1" x14ac:dyDescent="0.3">
      <c r="A30" s="615" t="s">
        <v>473</v>
      </c>
      <c r="B30" s="616" t="s">
        <v>2258</v>
      </c>
      <c r="C30" s="617" t="s">
        <v>478</v>
      </c>
      <c r="D30" s="618" t="s">
        <v>2259</v>
      </c>
      <c r="E30" s="617" t="s">
        <v>3133</v>
      </c>
      <c r="F30" s="618" t="s">
        <v>3134</v>
      </c>
      <c r="G30" s="617" t="s">
        <v>2560</v>
      </c>
      <c r="H30" s="617" t="s">
        <v>2561</v>
      </c>
      <c r="I30" s="619">
        <v>22.147272727272732</v>
      </c>
      <c r="J30" s="619">
        <v>750</v>
      </c>
      <c r="K30" s="620">
        <v>16610.5</v>
      </c>
    </row>
    <row r="31" spans="1:11" ht="14.4" customHeight="1" x14ac:dyDescent="0.3">
      <c r="A31" s="615" t="s">
        <v>473</v>
      </c>
      <c r="B31" s="616" t="s">
        <v>2258</v>
      </c>
      <c r="C31" s="617" t="s">
        <v>478</v>
      </c>
      <c r="D31" s="618" t="s">
        <v>2259</v>
      </c>
      <c r="E31" s="617" t="s">
        <v>3133</v>
      </c>
      <c r="F31" s="618" t="s">
        <v>3134</v>
      </c>
      <c r="G31" s="617" t="s">
        <v>2562</v>
      </c>
      <c r="H31" s="617" t="s">
        <v>2563</v>
      </c>
      <c r="I31" s="619">
        <v>30.175454545454553</v>
      </c>
      <c r="J31" s="619">
        <v>575</v>
      </c>
      <c r="K31" s="620">
        <v>17350.75</v>
      </c>
    </row>
    <row r="32" spans="1:11" ht="14.4" customHeight="1" x14ac:dyDescent="0.3">
      <c r="A32" s="615" t="s">
        <v>473</v>
      </c>
      <c r="B32" s="616" t="s">
        <v>2258</v>
      </c>
      <c r="C32" s="617" t="s">
        <v>478</v>
      </c>
      <c r="D32" s="618" t="s">
        <v>2259</v>
      </c>
      <c r="E32" s="617" t="s">
        <v>3133</v>
      </c>
      <c r="F32" s="618" t="s">
        <v>3134</v>
      </c>
      <c r="G32" s="617" t="s">
        <v>2564</v>
      </c>
      <c r="H32" s="617" t="s">
        <v>2565</v>
      </c>
      <c r="I32" s="619">
        <v>272.43</v>
      </c>
      <c r="J32" s="619">
        <v>12</v>
      </c>
      <c r="K32" s="620">
        <v>3269.2</v>
      </c>
    </row>
    <row r="33" spans="1:11" ht="14.4" customHeight="1" x14ac:dyDescent="0.3">
      <c r="A33" s="615" t="s">
        <v>473</v>
      </c>
      <c r="B33" s="616" t="s">
        <v>2258</v>
      </c>
      <c r="C33" s="617" t="s">
        <v>478</v>
      </c>
      <c r="D33" s="618" t="s">
        <v>2259</v>
      </c>
      <c r="E33" s="617" t="s">
        <v>3133</v>
      </c>
      <c r="F33" s="618" t="s">
        <v>3134</v>
      </c>
      <c r="G33" s="617" t="s">
        <v>2566</v>
      </c>
      <c r="H33" s="617" t="s">
        <v>2567</v>
      </c>
      <c r="I33" s="619">
        <v>1.25</v>
      </c>
      <c r="J33" s="619">
        <v>5000</v>
      </c>
      <c r="K33" s="620">
        <v>6269.7999999999993</v>
      </c>
    </row>
    <row r="34" spans="1:11" ht="14.4" customHeight="1" x14ac:dyDescent="0.3">
      <c r="A34" s="615" t="s">
        <v>473</v>
      </c>
      <c r="B34" s="616" t="s">
        <v>2258</v>
      </c>
      <c r="C34" s="617" t="s">
        <v>478</v>
      </c>
      <c r="D34" s="618" t="s">
        <v>2259</v>
      </c>
      <c r="E34" s="617" t="s">
        <v>3133</v>
      </c>
      <c r="F34" s="618" t="s">
        <v>3134</v>
      </c>
      <c r="G34" s="617" t="s">
        <v>2568</v>
      </c>
      <c r="H34" s="617" t="s">
        <v>2569</v>
      </c>
      <c r="I34" s="619">
        <v>13.053999999999998</v>
      </c>
      <c r="J34" s="619">
        <v>640</v>
      </c>
      <c r="K34" s="620">
        <v>8346.3000000000011</v>
      </c>
    </row>
    <row r="35" spans="1:11" ht="14.4" customHeight="1" x14ac:dyDescent="0.3">
      <c r="A35" s="615" t="s">
        <v>473</v>
      </c>
      <c r="B35" s="616" t="s">
        <v>2258</v>
      </c>
      <c r="C35" s="617" t="s">
        <v>478</v>
      </c>
      <c r="D35" s="618" t="s">
        <v>2259</v>
      </c>
      <c r="E35" s="617" t="s">
        <v>3133</v>
      </c>
      <c r="F35" s="618" t="s">
        <v>3134</v>
      </c>
      <c r="G35" s="617" t="s">
        <v>2570</v>
      </c>
      <c r="H35" s="617" t="s">
        <v>2571</v>
      </c>
      <c r="I35" s="619">
        <v>1.38</v>
      </c>
      <c r="J35" s="619">
        <v>200</v>
      </c>
      <c r="K35" s="620">
        <v>276</v>
      </c>
    </row>
    <row r="36" spans="1:11" ht="14.4" customHeight="1" x14ac:dyDescent="0.3">
      <c r="A36" s="615" t="s">
        <v>473</v>
      </c>
      <c r="B36" s="616" t="s">
        <v>2258</v>
      </c>
      <c r="C36" s="617" t="s">
        <v>478</v>
      </c>
      <c r="D36" s="618" t="s">
        <v>2259</v>
      </c>
      <c r="E36" s="617" t="s">
        <v>3133</v>
      </c>
      <c r="F36" s="618" t="s">
        <v>3134</v>
      </c>
      <c r="G36" s="617" t="s">
        <v>2572</v>
      </c>
      <c r="H36" s="617" t="s">
        <v>2573</v>
      </c>
      <c r="I36" s="619">
        <v>8.59</v>
      </c>
      <c r="J36" s="619">
        <v>480</v>
      </c>
      <c r="K36" s="620">
        <v>4123.2</v>
      </c>
    </row>
    <row r="37" spans="1:11" ht="14.4" customHeight="1" x14ac:dyDescent="0.3">
      <c r="A37" s="615" t="s">
        <v>473</v>
      </c>
      <c r="B37" s="616" t="s">
        <v>2258</v>
      </c>
      <c r="C37" s="617" t="s">
        <v>478</v>
      </c>
      <c r="D37" s="618" t="s">
        <v>2259</v>
      </c>
      <c r="E37" s="617" t="s">
        <v>3133</v>
      </c>
      <c r="F37" s="618" t="s">
        <v>3134</v>
      </c>
      <c r="G37" s="617" t="s">
        <v>2574</v>
      </c>
      <c r="H37" s="617" t="s">
        <v>2575</v>
      </c>
      <c r="I37" s="619">
        <v>3.94</v>
      </c>
      <c r="J37" s="619">
        <v>4190</v>
      </c>
      <c r="K37" s="620">
        <v>16527.009999999998</v>
      </c>
    </row>
    <row r="38" spans="1:11" ht="14.4" customHeight="1" x14ac:dyDescent="0.3">
      <c r="A38" s="615" t="s">
        <v>473</v>
      </c>
      <c r="B38" s="616" t="s">
        <v>2258</v>
      </c>
      <c r="C38" s="617" t="s">
        <v>478</v>
      </c>
      <c r="D38" s="618" t="s">
        <v>2259</v>
      </c>
      <c r="E38" s="617" t="s">
        <v>3133</v>
      </c>
      <c r="F38" s="618" t="s">
        <v>3134</v>
      </c>
      <c r="G38" s="617" t="s">
        <v>2576</v>
      </c>
      <c r="H38" s="617" t="s">
        <v>2577</v>
      </c>
      <c r="I38" s="619">
        <v>0.44</v>
      </c>
      <c r="J38" s="619">
        <v>3300</v>
      </c>
      <c r="K38" s="620">
        <v>1452</v>
      </c>
    </row>
    <row r="39" spans="1:11" ht="14.4" customHeight="1" x14ac:dyDescent="0.3">
      <c r="A39" s="615" t="s">
        <v>473</v>
      </c>
      <c r="B39" s="616" t="s">
        <v>2258</v>
      </c>
      <c r="C39" s="617" t="s">
        <v>478</v>
      </c>
      <c r="D39" s="618" t="s">
        <v>2259</v>
      </c>
      <c r="E39" s="617" t="s">
        <v>3133</v>
      </c>
      <c r="F39" s="618" t="s">
        <v>3134</v>
      </c>
      <c r="G39" s="617" t="s">
        <v>2578</v>
      </c>
      <c r="H39" s="617" t="s">
        <v>2579</v>
      </c>
      <c r="I39" s="619">
        <v>347.31</v>
      </c>
      <c r="J39" s="619">
        <v>5</v>
      </c>
      <c r="K39" s="620">
        <v>1736.55</v>
      </c>
    </row>
    <row r="40" spans="1:11" ht="14.4" customHeight="1" x14ac:dyDescent="0.3">
      <c r="A40" s="615" t="s">
        <v>473</v>
      </c>
      <c r="B40" s="616" t="s">
        <v>2258</v>
      </c>
      <c r="C40" s="617" t="s">
        <v>478</v>
      </c>
      <c r="D40" s="618" t="s">
        <v>2259</v>
      </c>
      <c r="E40" s="617" t="s">
        <v>3133</v>
      </c>
      <c r="F40" s="618" t="s">
        <v>3134</v>
      </c>
      <c r="G40" s="617" t="s">
        <v>2578</v>
      </c>
      <c r="H40" s="617" t="s">
        <v>2580</v>
      </c>
      <c r="I40" s="619">
        <v>347.31</v>
      </c>
      <c r="J40" s="619">
        <v>5</v>
      </c>
      <c r="K40" s="620">
        <v>1736.5500000000002</v>
      </c>
    </row>
    <row r="41" spans="1:11" ht="14.4" customHeight="1" x14ac:dyDescent="0.3">
      <c r="A41" s="615" t="s">
        <v>473</v>
      </c>
      <c r="B41" s="616" t="s">
        <v>2258</v>
      </c>
      <c r="C41" s="617" t="s">
        <v>478</v>
      </c>
      <c r="D41" s="618" t="s">
        <v>2259</v>
      </c>
      <c r="E41" s="617" t="s">
        <v>3133</v>
      </c>
      <c r="F41" s="618" t="s">
        <v>3134</v>
      </c>
      <c r="G41" s="617" t="s">
        <v>2581</v>
      </c>
      <c r="H41" s="617" t="s">
        <v>2582</v>
      </c>
      <c r="I41" s="619">
        <v>8.5776923076923062</v>
      </c>
      <c r="J41" s="619">
        <v>408</v>
      </c>
      <c r="K41" s="620">
        <v>3499.6800000000003</v>
      </c>
    </row>
    <row r="42" spans="1:11" ht="14.4" customHeight="1" x14ac:dyDescent="0.3">
      <c r="A42" s="615" t="s">
        <v>473</v>
      </c>
      <c r="B42" s="616" t="s">
        <v>2258</v>
      </c>
      <c r="C42" s="617" t="s">
        <v>478</v>
      </c>
      <c r="D42" s="618" t="s">
        <v>2259</v>
      </c>
      <c r="E42" s="617" t="s">
        <v>3133</v>
      </c>
      <c r="F42" s="618" t="s">
        <v>3134</v>
      </c>
      <c r="G42" s="617" t="s">
        <v>2583</v>
      </c>
      <c r="H42" s="617" t="s">
        <v>2584</v>
      </c>
      <c r="I42" s="619">
        <v>27.875</v>
      </c>
      <c r="J42" s="619">
        <v>58</v>
      </c>
      <c r="K42" s="620">
        <v>1616.78</v>
      </c>
    </row>
    <row r="43" spans="1:11" ht="14.4" customHeight="1" x14ac:dyDescent="0.3">
      <c r="A43" s="615" t="s">
        <v>473</v>
      </c>
      <c r="B43" s="616" t="s">
        <v>2258</v>
      </c>
      <c r="C43" s="617" t="s">
        <v>478</v>
      </c>
      <c r="D43" s="618" t="s">
        <v>2259</v>
      </c>
      <c r="E43" s="617" t="s">
        <v>3133</v>
      </c>
      <c r="F43" s="618" t="s">
        <v>3134</v>
      </c>
      <c r="G43" s="617" t="s">
        <v>2585</v>
      </c>
      <c r="H43" s="617" t="s">
        <v>2586</v>
      </c>
      <c r="I43" s="619">
        <v>0.62857142857142845</v>
      </c>
      <c r="J43" s="619">
        <v>7000</v>
      </c>
      <c r="K43" s="620">
        <v>4400</v>
      </c>
    </row>
    <row r="44" spans="1:11" ht="14.4" customHeight="1" x14ac:dyDescent="0.3">
      <c r="A44" s="615" t="s">
        <v>473</v>
      </c>
      <c r="B44" s="616" t="s">
        <v>2258</v>
      </c>
      <c r="C44" s="617" t="s">
        <v>478</v>
      </c>
      <c r="D44" s="618" t="s">
        <v>2259</v>
      </c>
      <c r="E44" s="617" t="s">
        <v>3133</v>
      </c>
      <c r="F44" s="618" t="s">
        <v>3134</v>
      </c>
      <c r="G44" s="617" t="s">
        <v>2587</v>
      </c>
      <c r="H44" s="617" t="s">
        <v>2588</v>
      </c>
      <c r="I44" s="619">
        <v>159.55000000000001</v>
      </c>
      <c r="J44" s="619">
        <v>20</v>
      </c>
      <c r="K44" s="620">
        <v>3191.04</v>
      </c>
    </row>
    <row r="45" spans="1:11" ht="14.4" customHeight="1" x14ac:dyDescent="0.3">
      <c r="A45" s="615" t="s">
        <v>473</v>
      </c>
      <c r="B45" s="616" t="s">
        <v>2258</v>
      </c>
      <c r="C45" s="617" t="s">
        <v>478</v>
      </c>
      <c r="D45" s="618" t="s">
        <v>2259</v>
      </c>
      <c r="E45" s="617" t="s">
        <v>3133</v>
      </c>
      <c r="F45" s="618" t="s">
        <v>3134</v>
      </c>
      <c r="G45" s="617" t="s">
        <v>2589</v>
      </c>
      <c r="H45" s="617" t="s">
        <v>2590</v>
      </c>
      <c r="I45" s="619">
        <v>3.2449999999999997</v>
      </c>
      <c r="J45" s="619">
        <v>800</v>
      </c>
      <c r="K45" s="620">
        <v>2596</v>
      </c>
    </row>
    <row r="46" spans="1:11" ht="14.4" customHeight="1" x14ac:dyDescent="0.3">
      <c r="A46" s="615" t="s">
        <v>473</v>
      </c>
      <c r="B46" s="616" t="s">
        <v>2258</v>
      </c>
      <c r="C46" s="617" t="s">
        <v>478</v>
      </c>
      <c r="D46" s="618" t="s">
        <v>2259</v>
      </c>
      <c r="E46" s="617" t="s">
        <v>3133</v>
      </c>
      <c r="F46" s="618" t="s">
        <v>3134</v>
      </c>
      <c r="G46" s="617" t="s">
        <v>2591</v>
      </c>
      <c r="H46" s="617" t="s">
        <v>2592</v>
      </c>
      <c r="I46" s="619">
        <v>1.29</v>
      </c>
      <c r="J46" s="619">
        <v>11585</v>
      </c>
      <c r="K46" s="620">
        <v>14944.65</v>
      </c>
    </row>
    <row r="47" spans="1:11" ht="14.4" customHeight="1" x14ac:dyDescent="0.3">
      <c r="A47" s="615" t="s">
        <v>473</v>
      </c>
      <c r="B47" s="616" t="s">
        <v>2258</v>
      </c>
      <c r="C47" s="617" t="s">
        <v>478</v>
      </c>
      <c r="D47" s="618" t="s">
        <v>2259</v>
      </c>
      <c r="E47" s="617" t="s">
        <v>3133</v>
      </c>
      <c r="F47" s="618" t="s">
        <v>3134</v>
      </c>
      <c r="G47" s="617" t="s">
        <v>2593</v>
      </c>
      <c r="H47" s="617" t="s">
        <v>2594</v>
      </c>
      <c r="I47" s="619">
        <v>9.0183333333333326</v>
      </c>
      <c r="J47" s="619">
        <v>530</v>
      </c>
      <c r="K47" s="620">
        <v>4779.6000000000004</v>
      </c>
    </row>
    <row r="48" spans="1:11" ht="14.4" customHeight="1" x14ac:dyDescent="0.3">
      <c r="A48" s="615" t="s">
        <v>473</v>
      </c>
      <c r="B48" s="616" t="s">
        <v>2258</v>
      </c>
      <c r="C48" s="617" t="s">
        <v>478</v>
      </c>
      <c r="D48" s="618" t="s">
        <v>2259</v>
      </c>
      <c r="E48" s="617" t="s">
        <v>3133</v>
      </c>
      <c r="F48" s="618" t="s">
        <v>3134</v>
      </c>
      <c r="G48" s="617" t="s">
        <v>2595</v>
      </c>
      <c r="H48" s="617" t="s">
        <v>2596</v>
      </c>
      <c r="I48" s="619">
        <v>46.707999999999998</v>
      </c>
      <c r="J48" s="619">
        <v>7</v>
      </c>
      <c r="K48" s="620">
        <v>329.08</v>
      </c>
    </row>
    <row r="49" spans="1:11" ht="14.4" customHeight="1" x14ac:dyDescent="0.3">
      <c r="A49" s="615" t="s">
        <v>473</v>
      </c>
      <c r="B49" s="616" t="s">
        <v>2258</v>
      </c>
      <c r="C49" s="617" t="s">
        <v>478</v>
      </c>
      <c r="D49" s="618" t="s">
        <v>2259</v>
      </c>
      <c r="E49" s="617" t="s">
        <v>3133</v>
      </c>
      <c r="F49" s="618" t="s">
        <v>3134</v>
      </c>
      <c r="G49" s="617" t="s">
        <v>2597</v>
      </c>
      <c r="H49" s="617" t="s">
        <v>2598</v>
      </c>
      <c r="I49" s="619">
        <v>29.9</v>
      </c>
      <c r="J49" s="619">
        <v>30</v>
      </c>
      <c r="K49" s="620">
        <v>897</v>
      </c>
    </row>
    <row r="50" spans="1:11" ht="14.4" customHeight="1" x14ac:dyDescent="0.3">
      <c r="A50" s="615" t="s">
        <v>473</v>
      </c>
      <c r="B50" s="616" t="s">
        <v>2258</v>
      </c>
      <c r="C50" s="617" t="s">
        <v>478</v>
      </c>
      <c r="D50" s="618" t="s">
        <v>2259</v>
      </c>
      <c r="E50" s="617" t="s">
        <v>3133</v>
      </c>
      <c r="F50" s="618" t="s">
        <v>3134</v>
      </c>
      <c r="G50" s="617" t="s">
        <v>2599</v>
      </c>
      <c r="H50" s="617" t="s">
        <v>2600</v>
      </c>
      <c r="I50" s="619">
        <v>123.185</v>
      </c>
      <c r="J50" s="619">
        <v>20</v>
      </c>
      <c r="K50" s="620">
        <v>2463.6800000000003</v>
      </c>
    </row>
    <row r="51" spans="1:11" ht="14.4" customHeight="1" x14ac:dyDescent="0.3">
      <c r="A51" s="615" t="s">
        <v>473</v>
      </c>
      <c r="B51" s="616" t="s">
        <v>2258</v>
      </c>
      <c r="C51" s="617" t="s">
        <v>478</v>
      </c>
      <c r="D51" s="618" t="s">
        <v>2259</v>
      </c>
      <c r="E51" s="617" t="s">
        <v>3133</v>
      </c>
      <c r="F51" s="618" t="s">
        <v>3134</v>
      </c>
      <c r="G51" s="617" t="s">
        <v>2601</v>
      </c>
      <c r="H51" s="617" t="s">
        <v>2602</v>
      </c>
      <c r="I51" s="619">
        <v>7.51</v>
      </c>
      <c r="J51" s="619">
        <v>160</v>
      </c>
      <c r="K51" s="620">
        <v>1201.5999999999999</v>
      </c>
    </row>
    <row r="52" spans="1:11" ht="14.4" customHeight="1" x14ac:dyDescent="0.3">
      <c r="A52" s="615" t="s">
        <v>473</v>
      </c>
      <c r="B52" s="616" t="s">
        <v>2258</v>
      </c>
      <c r="C52" s="617" t="s">
        <v>478</v>
      </c>
      <c r="D52" s="618" t="s">
        <v>2259</v>
      </c>
      <c r="E52" s="617" t="s">
        <v>3133</v>
      </c>
      <c r="F52" s="618" t="s">
        <v>3134</v>
      </c>
      <c r="G52" s="617" t="s">
        <v>2603</v>
      </c>
      <c r="H52" s="617" t="s">
        <v>2604</v>
      </c>
      <c r="I52" s="619">
        <v>0.85625000000000007</v>
      </c>
      <c r="J52" s="619">
        <v>1600</v>
      </c>
      <c r="K52" s="620">
        <v>1369</v>
      </c>
    </row>
    <row r="53" spans="1:11" ht="14.4" customHeight="1" x14ac:dyDescent="0.3">
      <c r="A53" s="615" t="s">
        <v>473</v>
      </c>
      <c r="B53" s="616" t="s">
        <v>2258</v>
      </c>
      <c r="C53" s="617" t="s">
        <v>478</v>
      </c>
      <c r="D53" s="618" t="s">
        <v>2259</v>
      </c>
      <c r="E53" s="617" t="s">
        <v>3133</v>
      </c>
      <c r="F53" s="618" t="s">
        <v>3134</v>
      </c>
      <c r="G53" s="617" t="s">
        <v>2605</v>
      </c>
      <c r="H53" s="617" t="s">
        <v>2606</v>
      </c>
      <c r="I53" s="619">
        <v>1.5162499999999999</v>
      </c>
      <c r="J53" s="619">
        <v>1150</v>
      </c>
      <c r="K53" s="620">
        <v>1743</v>
      </c>
    </row>
    <row r="54" spans="1:11" ht="14.4" customHeight="1" x14ac:dyDescent="0.3">
      <c r="A54" s="615" t="s">
        <v>473</v>
      </c>
      <c r="B54" s="616" t="s">
        <v>2258</v>
      </c>
      <c r="C54" s="617" t="s">
        <v>478</v>
      </c>
      <c r="D54" s="618" t="s">
        <v>2259</v>
      </c>
      <c r="E54" s="617" t="s">
        <v>3133</v>
      </c>
      <c r="F54" s="618" t="s">
        <v>3134</v>
      </c>
      <c r="G54" s="617" t="s">
        <v>2607</v>
      </c>
      <c r="H54" s="617" t="s">
        <v>2608</v>
      </c>
      <c r="I54" s="619">
        <v>2.0649999999999999</v>
      </c>
      <c r="J54" s="619">
        <v>500</v>
      </c>
      <c r="K54" s="620">
        <v>1032</v>
      </c>
    </row>
    <row r="55" spans="1:11" ht="14.4" customHeight="1" x14ac:dyDescent="0.3">
      <c r="A55" s="615" t="s">
        <v>473</v>
      </c>
      <c r="B55" s="616" t="s">
        <v>2258</v>
      </c>
      <c r="C55" s="617" t="s">
        <v>478</v>
      </c>
      <c r="D55" s="618" t="s">
        <v>2259</v>
      </c>
      <c r="E55" s="617" t="s">
        <v>3133</v>
      </c>
      <c r="F55" s="618" t="s">
        <v>3134</v>
      </c>
      <c r="G55" s="617" t="s">
        <v>2609</v>
      </c>
      <c r="H55" s="617" t="s">
        <v>2610</v>
      </c>
      <c r="I55" s="619">
        <v>733.68</v>
      </c>
      <c r="J55" s="619">
        <v>1</v>
      </c>
      <c r="K55" s="620">
        <v>733.68</v>
      </c>
    </row>
    <row r="56" spans="1:11" ht="14.4" customHeight="1" x14ac:dyDescent="0.3">
      <c r="A56" s="615" t="s">
        <v>473</v>
      </c>
      <c r="B56" s="616" t="s">
        <v>2258</v>
      </c>
      <c r="C56" s="617" t="s">
        <v>478</v>
      </c>
      <c r="D56" s="618" t="s">
        <v>2259</v>
      </c>
      <c r="E56" s="617" t="s">
        <v>3133</v>
      </c>
      <c r="F56" s="618" t="s">
        <v>3134</v>
      </c>
      <c r="G56" s="617" t="s">
        <v>2611</v>
      </c>
      <c r="H56" s="617" t="s">
        <v>2612</v>
      </c>
      <c r="I56" s="619">
        <v>66.72</v>
      </c>
      <c r="J56" s="619">
        <v>30</v>
      </c>
      <c r="K56" s="620">
        <v>2001.72</v>
      </c>
    </row>
    <row r="57" spans="1:11" ht="14.4" customHeight="1" x14ac:dyDescent="0.3">
      <c r="A57" s="615" t="s">
        <v>473</v>
      </c>
      <c r="B57" s="616" t="s">
        <v>2258</v>
      </c>
      <c r="C57" s="617" t="s">
        <v>478</v>
      </c>
      <c r="D57" s="618" t="s">
        <v>2259</v>
      </c>
      <c r="E57" s="617" t="s">
        <v>3133</v>
      </c>
      <c r="F57" s="618" t="s">
        <v>3134</v>
      </c>
      <c r="G57" s="617" t="s">
        <v>2613</v>
      </c>
      <c r="H57" s="617" t="s">
        <v>2614</v>
      </c>
      <c r="I57" s="619">
        <v>3.01</v>
      </c>
      <c r="J57" s="619">
        <v>50</v>
      </c>
      <c r="K57" s="620">
        <v>150.49</v>
      </c>
    </row>
    <row r="58" spans="1:11" ht="14.4" customHeight="1" x14ac:dyDescent="0.3">
      <c r="A58" s="615" t="s">
        <v>473</v>
      </c>
      <c r="B58" s="616" t="s">
        <v>2258</v>
      </c>
      <c r="C58" s="617" t="s">
        <v>478</v>
      </c>
      <c r="D58" s="618" t="s">
        <v>2259</v>
      </c>
      <c r="E58" s="617" t="s">
        <v>3133</v>
      </c>
      <c r="F58" s="618" t="s">
        <v>3134</v>
      </c>
      <c r="G58" s="617" t="s">
        <v>2615</v>
      </c>
      <c r="H58" s="617" t="s">
        <v>2616</v>
      </c>
      <c r="I58" s="619">
        <v>659.91</v>
      </c>
      <c r="J58" s="619">
        <v>24</v>
      </c>
      <c r="K58" s="620">
        <v>15837.8</v>
      </c>
    </row>
    <row r="59" spans="1:11" ht="14.4" customHeight="1" x14ac:dyDescent="0.3">
      <c r="A59" s="615" t="s">
        <v>473</v>
      </c>
      <c r="B59" s="616" t="s">
        <v>2258</v>
      </c>
      <c r="C59" s="617" t="s">
        <v>478</v>
      </c>
      <c r="D59" s="618" t="s">
        <v>2259</v>
      </c>
      <c r="E59" s="617" t="s">
        <v>3133</v>
      </c>
      <c r="F59" s="618" t="s">
        <v>3134</v>
      </c>
      <c r="G59" s="617" t="s">
        <v>2617</v>
      </c>
      <c r="H59" s="617" t="s">
        <v>2618</v>
      </c>
      <c r="I59" s="619">
        <v>834.62</v>
      </c>
      <c r="J59" s="619">
        <v>2</v>
      </c>
      <c r="K59" s="620">
        <v>1669.24</v>
      </c>
    </row>
    <row r="60" spans="1:11" ht="14.4" customHeight="1" x14ac:dyDescent="0.3">
      <c r="A60" s="615" t="s">
        <v>473</v>
      </c>
      <c r="B60" s="616" t="s">
        <v>2258</v>
      </c>
      <c r="C60" s="617" t="s">
        <v>478</v>
      </c>
      <c r="D60" s="618" t="s">
        <v>2259</v>
      </c>
      <c r="E60" s="617" t="s">
        <v>3133</v>
      </c>
      <c r="F60" s="618" t="s">
        <v>3134</v>
      </c>
      <c r="G60" s="617" t="s">
        <v>2619</v>
      </c>
      <c r="H60" s="617" t="s">
        <v>2620</v>
      </c>
      <c r="I60" s="619">
        <v>9.7771428571428576</v>
      </c>
      <c r="J60" s="619">
        <v>280</v>
      </c>
      <c r="K60" s="620">
        <v>2736.95</v>
      </c>
    </row>
    <row r="61" spans="1:11" ht="14.4" customHeight="1" x14ac:dyDescent="0.3">
      <c r="A61" s="615" t="s">
        <v>473</v>
      </c>
      <c r="B61" s="616" t="s">
        <v>2258</v>
      </c>
      <c r="C61" s="617" t="s">
        <v>478</v>
      </c>
      <c r="D61" s="618" t="s">
        <v>2259</v>
      </c>
      <c r="E61" s="617" t="s">
        <v>3133</v>
      </c>
      <c r="F61" s="618" t="s">
        <v>3134</v>
      </c>
      <c r="G61" s="617" t="s">
        <v>2621</v>
      </c>
      <c r="H61" s="617" t="s">
        <v>2622</v>
      </c>
      <c r="I61" s="619">
        <v>185.976</v>
      </c>
      <c r="J61" s="619">
        <v>60</v>
      </c>
      <c r="K61" s="620">
        <v>11158.56</v>
      </c>
    </row>
    <row r="62" spans="1:11" ht="14.4" customHeight="1" x14ac:dyDescent="0.3">
      <c r="A62" s="615" t="s">
        <v>473</v>
      </c>
      <c r="B62" s="616" t="s">
        <v>2258</v>
      </c>
      <c r="C62" s="617" t="s">
        <v>478</v>
      </c>
      <c r="D62" s="618" t="s">
        <v>2259</v>
      </c>
      <c r="E62" s="617" t="s">
        <v>3133</v>
      </c>
      <c r="F62" s="618" t="s">
        <v>3134</v>
      </c>
      <c r="G62" s="617" t="s">
        <v>2623</v>
      </c>
      <c r="H62" s="617" t="s">
        <v>2624</v>
      </c>
      <c r="I62" s="619">
        <v>2.67</v>
      </c>
      <c r="J62" s="619">
        <v>45</v>
      </c>
      <c r="K62" s="620">
        <v>120.15</v>
      </c>
    </row>
    <row r="63" spans="1:11" ht="14.4" customHeight="1" x14ac:dyDescent="0.3">
      <c r="A63" s="615" t="s">
        <v>473</v>
      </c>
      <c r="B63" s="616" t="s">
        <v>2258</v>
      </c>
      <c r="C63" s="617" t="s">
        <v>478</v>
      </c>
      <c r="D63" s="618" t="s">
        <v>2259</v>
      </c>
      <c r="E63" s="617" t="s">
        <v>3133</v>
      </c>
      <c r="F63" s="618" t="s">
        <v>3134</v>
      </c>
      <c r="G63" s="617" t="s">
        <v>2625</v>
      </c>
      <c r="H63" s="617" t="s">
        <v>2626</v>
      </c>
      <c r="I63" s="619">
        <v>5.2739999999999991</v>
      </c>
      <c r="J63" s="619">
        <v>450</v>
      </c>
      <c r="K63" s="620">
        <v>2373.5</v>
      </c>
    </row>
    <row r="64" spans="1:11" ht="14.4" customHeight="1" x14ac:dyDescent="0.3">
      <c r="A64" s="615" t="s">
        <v>473</v>
      </c>
      <c r="B64" s="616" t="s">
        <v>2258</v>
      </c>
      <c r="C64" s="617" t="s">
        <v>478</v>
      </c>
      <c r="D64" s="618" t="s">
        <v>2259</v>
      </c>
      <c r="E64" s="617" t="s">
        <v>3133</v>
      </c>
      <c r="F64" s="618" t="s">
        <v>3134</v>
      </c>
      <c r="G64" s="617" t="s">
        <v>2627</v>
      </c>
      <c r="H64" s="617" t="s">
        <v>2628</v>
      </c>
      <c r="I64" s="619">
        <v>314.80500000000001</v>
      </c>
      <c r="J64" s="619">
        <v>4</v>
      </c>
      <c r="K64" s="620">
        <v>1259.23</v>
      </c>
    </row>
    <row r="65" spans="1:11" ht="14.4" customHeight="1" x14ac:dyDescent="0.3">
      <c r="A65" s="615" t="s">
        <v>473</v>
      </c>
      <c r="B65" s="616" t="s">
        <v>2258</v>
      </c>
      <c r="C65" s="617" t="s">
        <v>478</v>
      </c>
      <c r="D65" s="618" t="s">
        <v>2259</v>
      </c>
      <c r="E65" s="617" t="s">
        <v>3133</v>
      </c>
      <c r="F65" s="618" t="s">
        <v>3134</v>
      </c>
      <c r="G65" s="617" t="s">
        <v>2629</v>
      </c>
      <c r="H65" s="617" t="s">
        <v>2630</v>
      </c>
      <c r="I65" s="619">
        <v>118.91000000000001</v>
      </c>
      <c r="J65" s="619">
        <v>70</v>
      </c>
      <c r="K65" s="620">
        <v>8304.380000000001</v>
      </c>
    </row>
    <row r="66" spans="1:11" ht="14.4" customHeight="1" x14ac:dyDescent="0.3">
      <c r="A66" s="615" t="s">
        <v>473</v>
      </c>
      <c r="B66" s="616" t="s">
        <v>2258</v>
      </c>
      <c r="C66" s="617" t="s">
        <v>478</v>
      </c>
      <c r="D66" s="618" t="s">
        <v>2259</v>
      </c>
      <c r="E66" s="617" t="s">
        <v>3133</v>
      </c>
      <c r="F66" s="618" t="s">
        <v>3134</v>
      </c>
      <c r="G66" s="617" t="s">
        <v>2631</v>
      </c>
      <c r="H66" s="617" t="s">
        <v>2632</v>
      </c>
      <c r="I66" s="619">
        <v>5.8639999999999999</v>
      </c>
      <c r="J66" s="619">
        <v>500</v>
      </c>
      <c r="K66" s="620">
        <v>2933</v>
      </c>
    </row>
    <row r="67" spans="1:11" ht="14.4" customHeight="1" x14ac:dyDescent="0.3">
      <c r="A67" s="615" t="s">
        <v>473</v>
      </c>
      <c r="B67" s="616" t="s">
        <v>2258</v>
      </c>
      <c r="C67" s="617" t="s">
        <v>478</v>
      </c>
      <c r="D67" s="618" t="s">
        <v>2259</v>
      </c>
      <c r="E67" s="617" t="s">
        <v>3133</v>
      </c>
      <c r="F67" s="618" t="s">
        <v>3134</v>
      </c>
      <c r="G67" s="617" t="s">
        <v>2633</v>
      </c>
      <c r="H67" s="617" t="s">
        <v>2634</v>
      </c>
      <c r="I67" s="619">
        <v>153</v>
      </c>
      <c r="J67" s="619">
        <v>20</v>
      </c>
      <c r="K67" s="620">
        <v>3059.96</v>
      </c>
    </row>
    <row r="68" spans="1:11" ht="14.4" customHeight="1" x14ac:dyDescent="0.3">
      <c r="A68" s="615" t="s">
        <v>473</v>
      </c>
      <c r="B68" s="616" t="s">
        <v>2258</v>
      </c>
      <c r="C68" s="617" t="s">
        <v>478</v>
      </c>
      <c r="D68" s="618" t="s">
        <v>2259</v>
      </c>
      <c r="E68" s="617" t="s">
        <v>3133</v>
      </c>
      <c r="F68" s="618" t="s">
        <v>3134</v>
      </c>
      <c r="G68" s="617" t="s">
        <v>2635</v>
      </c>
      <c r="H68" s="617" t="s">
        <v>2636</v>
      </c>
      <c r="I68" s="619">
        <v>314.8</v>
      </c>
      <c r="J68" s="619">
        <v>5</v>
      </c>
      <c r="K68" s="620">
        <v>1574</v>
      </c>
    </row>
    <row r="69" spans="1:11" ht="14.4" customHeight="1" x14ac:dyDescent="0.3">
      <c r="A69" s="615" t="s">
        <v>473</v>
      </c>
      <c r="B69" s="616" t="s">
        <v>2258</v>
      </c>
      <c r="C69" s="617" t="s">
        <v>478</v>
      </c>
      <c r="D69" s="618" t="s">
        <v>2259</v>
      </c>
      <c r="E69" s="617" t="s">
        <v>3133</v>
      </c>
      <c r="F69" s="618" t="s">
        <v>3134</v>
      </c>
      <c r="G69" s="617" t="s">
        <v>2637</v>
      </c>
      <c r="H69" s="617" t="s">
        <v>2638</v>
      </c>
      <c r="I69" s="619">
        <v>8.7716666666666665</v>
      </c>
      <c r="J69" s="619">
        <v>1440</v>
      </c>
      <c r="K69" s="620">
        <v>12635.270000000002</v>
      </c>
    </row>
    <row r="70" spans="1:11" ht="14.4" customHeight="1" x14ac:dyDescent="0.3">
      <c r="A70" s="615" t="s">
        <v>473</v>
      </c>
      <c r="B70" s="616" t="s">
        <v>2258</v>
      </c>
      <c r="C70" s="617" t="s">
        <v>478</v>
      </c>
      <c r="D70" s="618" t="s">
        <v>2259</v>
      </c>
      <c r="E70" s="617" t="s">
        <v>3133</v>
      </c>
      <c r="F70" s="618" t="s">
        <v>3134</v>
      </c>
      <c r="G70" s="617" t="s">
        <v>2639</v>
      </c>
      <c r="H70" s="617" t="s">
        <v>2640</v>
      </c>
      <c r="I70" s="619">
        <v>314.8</v>
      </c>
      <c r="J70" s="619">
        <v>5</v>
      </c>
      <c r="K70" s="620">
        <v>1574</v>
      </c>
    </row>
    <row r="71" spans="1:11" ht="14.4" customHeight="1" x14ac:dyDescent="0.3">
      <c r="A71" s="615" t="s">
        <v>473</v>
      </c>
      <c r="B71" s="616" t="s">
        <v>2258</v>
      </c>
      <c r="C71" s="617" t="s">
        <v>478</v>
      </c>
      <c r="D71" s="618" t="s">
        <v>2259</v>
      </c>
      <c r="E71" s="617" t="s">
        <v>3133</v>
      </c>
      <c r="F71" s="618" t="s">
        <v>3134</v>
      </c>
      <c r="G71" s="617" t="s">
        <v>2641</v>
      </c>
      <c r="H71" s="617" t="s">
        <v>2642</v>
      </c>
      <c r="I71" s="619">
        <v>2.9</v>
      </c>
      <c r="J71" s="619">
        <v>300</v>
      </c>
      <c r="K71" s="620">
        <v>869.40000000000009</v>
      </c>
    </row>
    <row r="72" spans="1:11" ht="14.4" customHeight="1" x14ac:dyDescent="0.3">
      <c r="A72" s="615" t="s">
        <v>473</v>
      </c>
      <c r="B72" s="616" t="s">
        <v>2258</v>
      </c>
      <c r="C72" s="617" t="s">
        <v>478</v>
      </c>
      <c r="D72" s="618" t="s">
        <v>2259</v>
      </c>
      <c r="E72" s="617" t="s">
        <v>3133</v>
      </c>
      <c r="F72" s="618" t="s">
        <v>3134</v>
      </c>
      <c r="G72" s="617" t="s">
        <v>2643</v>
      </c>
      <c r="H72" s="617" t="s">
        <v>2644</v>
      </c>
      <c r="I72" s="619">
        <v>1.18</v>
      </c>
      <c r="J72" s="619">
        <v>100</v>
      </c>
      <c r="K72" s="620">
        <v>118</v>
      </c>
    </row>
    <row r="73" spans="1:11" ht="14.4" customHeight="1" x14ac:dyDescent="0.3">
      <c r="A73" s="615" t="s">
        <v>473</v>
      </c>
      <c r="B73" s="616" t="s">
        <v>2258</v>
      </c>
      <c r="C73" s="617" t="s">
        <v>478</v>
      </c>
      <c r="D73" s="618" t="s">
        <v>2259</v>
      </c>
      <c r="E73" s="617" t="s">
        <v>3133</v>
      </c>
      <c r="F73" s="618" t="s">
        <v>3134</v>
      </c>
      <c r="G73" s="617" t="s">
        <v>2645</v>
      </c>
      <c r="H73" s="617" t="s">
        <v>2646</v>
      </c>
      <c r="I73" s="619">
        <v>10.523333333333332</v>
      </c>
      <c r="J73" s="619">
        <v>90</v>
      </c>
      <c r="K73" s="620">
        <v>947.1</v>
      </c>
    </row>
    <row r="74" spans="1:11" ht="14.4" customHeight="1" x14ac:dyDescent="0.3">
      <c r="A74" s="615" t="s">
        <v>473</v>
      </c>
      <c r="B74" s="616" t="s">
        <v>2258</v>
      </c>
      <c r="C74" s="617" t="s">
        <v>478</v>
      </c>
      <c r="D74" s="618" t="s">
        <v>2259</v>
      </c>
      <c r="E74" s="617" t="s">
        <v>3133</v>
      </c>
      <c r="F74" s="618" t="s">
        <v>3134</v>
      </c>
      <c r="G74" s="617" t="s">
        <v>2647</v>
      </c>
      <c r="H74" s="617" t="s">
        <v>2648</v>
      </c>
      <c r="I74" s="619">
        <v>8.625</v>
      </c>
      <c r="J74" s="619">
        <v>60</v>
      </c>
      <c r="K74" s="620">
        <v>517.5</v>
      </c>
    </row>
    <row r="75" spans="1:11" ht="14.4" customHeight="1" x14ac:dyDescent="0.3">
      <c r="A75" s="615" t="s">
        <v>473</v>
      </c>
      <c r="B75" s="616" t="s">
        <v>2258</v>
      </c>
      <c r="C75" s="617" t="s">
        <v>478</v>
      </c>
      <c r="D75" s="618" t="s">
        <v>2259</v>
      </c>
      <c r="E75" s="617" t="s">
        <v>3133</v>
      </c>
      <c r="F75" s="618" t="s">
        <v>3134</v>
      </c>
      <c r="G75" s="617" t="s">
        <v>2649</v>
      </c>
      <c r="H75" s="617" t="s">
        <v>2650</v>
      </c>
      <c r="I75" s="619">
        <v>7.59</v>
      </c>
      <c r="J75" s="619">
        <v>31</v>
      </c>
      <c r="K75" s="620">
        <v>235.29</v>
      </c>
    </row>
    <row r="76" spans="1:11" ht="14.4" customHeight="1" x14ac:dyDescent="0.3">
      <c r="A76" s="615" t="s">
        <v>473</v>
      </c>
      <c r="B76" s="616" t="s">
        <v>2258</v>
      </c>
      <c r="C76" s="617" t="s">
        <v>478</v>
      </c>
      <c r="D76" s="618" t="s">
        <v>2259</v>
      </c>
      <c r="E76" s="617" t="s">
        <v>3133</v>
      </c>
      <c r="F76" s="618" t="s">
        <v>3134</v>
      </c>
      <c r="G76" s="617" t="s">
        <v>2651</v>
      </c>
      <c r="H76" s="617" t="s">
        <v>2652</v>
      </c>
      <c r="I76" s="619">
        <v>573.85</v>
      </c>
      <c r="J76" s="619">
        <v>0</v>
      </c>
      <c r="K76" s="620">
        <v>0</v>
      </c>
    </row>
    <row r="77" spans="1:11" ht="14.4" customHeight="1" x14ac:dyDescent="0.3">
      <c r="A77" s="615" t="s">
        <v>473</v>
      </c>
      <c r="B77" s="616" t="s">
        <v>2258</v>
      </c>
      <c r="C77" s="617" t="s">
        <v>478</v>
      </c>
      <c r="D77" s="618" t="s">
        <v>2259</v>
      </c>
      <c r="E77" s="617" t="s">
        <v>3133</v>
      </c>
      <c r="F77" s="618" t="s">
        <v>3134</v>
      </c>
      <c r="G77" s="617" t="s">
        <v>2653</v>
      </c>
      <c r="H77" s="617" t="s">
        <v>2654</v>
      </c>
      <c r="I77" s="619">
        <v>309.35000000000002</v>
      </c>
      <c r="J77" s="619">
        <v>5</v>
      </c>
      <c r="K77" s="620">
        <v>1546.75</v>
      </c>
    </row>
    <row r="78" spans="1:11" ht="14.4" customHeight="1" x14ac:dyDescent="0.3">
      <c r="A78" s="615" t="s">
        <v>473</v>
      </c>
      <c r="B78" s="616" t="s">
        <v>2258</v>
      </c>
      <c r="C78" s="617" t="s">
        <v>478</v>
      </c>
      <c r="D78" s="618" t="s">
        <v>2259</v>
      </c>
      <c r="E78" s="617" t="s">
        <v>3133</v>
      </c>
      <c r="F78" s="618" t="s">
        <v>3134</v>
      </c>
      <c r="G78" s="617" t="s">
        <v>2655</v>
      </c>
      <c r="H78" s="617" t="s">
        <v>2656</v>
      </c>
      <c r="I78" s="619">
        <v>11.83</v>
      </c>
      <c r="J78" s="619">
        <v>300</v>
      </c>
      <c r="K78" s="620">
        <v>3549.95</v>
      </c>
    </row>
    <row r="79" spans="1:11" ht="14.4" customHeight="1" x14ac:dyDescent="0.3">
      <c r="A79" s="615" t="s">
        <v>473</v>
      </c>
      <c r="B79" s="616" t="s">
        <v>2258</v>
      </c>
      <c r="C79" s="617" t="s">
        <v>478</v>
      </c>
      <c r="D79" s="618" t="s">
        <v>2259</v>
      </c>
      <c r="E79" s="617" t="s">
        <v>3133</v>
      </c>
      <c r="F79" s="618" t="s">
        <v>3134</v>
      </c>
      <c r="G79" s="617" t="s">
        <v>2657</v>
      </c>
      <c r="H79" s="617" t="s">
        <v>2658</v>
      </c>
      <c r="I79" s="619">
        <v>99.71</v>
      </c>
      <c r="J79" s="619">
        <v>60</v>
      </c>
      <c r="K79" s="620">
        <v>5982.36</v>
      </c>
    </row>
    <row r="80" spans="1:11" ht="14.4" customHeight="1" x14ac:dyDescent="0.3">
      <c r="A80" s="615" t="s">
        <v>473</v>
      </c>
      <c r="B80" s="616" t="s">
        <v>2258</v>
      </c>
      <c r="C80" s="617" t="s">
        <v>478</v>
      </c>
      <c r="D80" s="618" t="s">
        <v>2259</v>
      </c>
      <c r="E80" s="617" t="s">
        <v>3133</v>
      </c>
      <c r="F80" s="618" t="s">
        <v>3134</v>
      </c>
      <c r="G80" s="617" t="s">
        <v>2659</v>
      </c>
      <c r="H80" s="617" t="s">
        <v>2660</v>
      </c>
      <c r="I80" s="619">
        <v>124.55</v>
      </c>
      <c r="J80" s="619">
        <v>30</v>
      </c>
      <c r="K80" s="620">
        <v>3736.37</v>
      </c>
    </row>
    <row r="81" spans="1:11" ht="14.4" customHeight="1" x14ac:dyDescent="0.3">
      <c r="A81" s="615" t="s">
        <v>473</v>
      </c>
      <c r="B81" s="616" t="s">
        <v>2258</v>
      </c>
      <c r="C81" s="617" t="s">
        <v>478</v>
      </c>
      <c r="D81" s="618" t="s">
        <v>2259</v>
      </c>
      <c r="E81" s="617" t="s">
        <v>3135</v>
      </c>
      <c r="F81" s="618" t="s">
        <v>3136</v>
      </c>
      <c r="G81" s="617" t="s">
        <v>2661</v>
      </c>
      <c r="H81" s="617" t="s">
        <v>2662</v>
      </c>
      <c r="I81" s="619">
        <v>471.9</v>
      </c>
      <c r="J81" s="619">
        <v>10</v>
      </c>
      <c r="K81" s="620">
        <v>4719</v>
      </c>
    </row>
    <row r="82" spans="1:11" ht="14.4" customHeight="1" x14ac:dyDescent="0.3">
      <c r="A82" s="615" t="s">
        <v>473</v>
      </c>
      <c r="B82" s="616" t="s">
        <v>2258</v>
      </c>
      <c r="C82" s="617" t="s">
        <v>478</v>
      </c>
      <c r="D82" s="618" t="s">
        <v>2259</v>
      </c>
      <c r="E82" s="617" t="s">
        <v>3135</v>
      </c>
      <c r="F82" s="618" t="s">
        <v>3136</v>
      </c>
      <c r="G82" s="617" t="s">
        <v>2663</v>
      </c>
      <c r="H82" s="617" t="s">
        <v>2664</v>
      </c>
      <c r="I82" s="619">
        <v>2299</v>
      </c>
      <c r="J82" s="619">
        <v>9</v>
      </c>
      <c r="K82" s="620">
        <v>20691</v>
      </c>
    </row>
    <row r="83" spans="1:11" ht="14.4" customHeight="1" x14ac:dyDescent="0.3">
      <c r="A83" s="615" t="s">
        <v>473</v>
      </c>
      <c r="B83" s="616" t="s">
        <v>2258</v>
      </c>
      <c r="C83" s="617" t="s">
        <v>478</v>
      </c>
      <c r="D83" s="618" t="s">
        <v>2259</v>
      </c>
      <c r="E83" s="617" t="s">
        <v>3135</v>
      </c>
      <c r="F83" s="618" t="s">
        <v>3136</v>
      </c>
      <c r="G83" s="617" t="s">
        <v>2665</v>
      </c>
      <c r="H83" s="617" t="s">
        <v>2666</v>
      </c>
      <c r="I83" s="619">
        <v>268.61999999999995</v>
      </c>
      <c r="J83" s="619">
        <v>600</v>
      </c>
      <c r="K83" s="620">
        <v>161172</v>
      </c>
    </row>
    <row r="84" spans="1:11" ht="14.4" customHeight="1" x14ac:dyDescent="0.3">
      <c r="A84" s="615" t="s">
        <v>473</v>
      </c>
      <c r="B84" s="616" t="s">
        <v>2258</v>
      </c>
      <c r="C84" s="617" t="s">
        <v>478</v>
      </c>
      <c r="D84" s="618" t="s">
        <v>2259</v>
      </c>
      <c r="E84" s="617" t="s">
        <v>3135</v>
      </c>
      <c r="F84" s="618" t="s">
        <v>3136</v>
      </c>
      <c r="G84" s="617" t="s">
        <v>2667</v>
      </c>
      <c r="H84" s="617" t="s">
        <v>2668</v>
      </c>
      <c r="I84" s="619">
        <v>58.37</v>
      </c>
      <c r="J84" s="619">
        <v>230</v>
      </c>
      <c r="K84" s="620">
        <v>13425.16</v>
      </c>
    </row>
    <row r="85" spans="1:11" ht="14.4" customHeight="1" x14ac:dyDescent="0.3">
      <c r="A85" s="615" t="s">
        <v>473</v>
      </c>
      <c r="B85" s="616" t="s">
        <v>2258</v>
      </c>
      <c r="C85" s="617" t="s">
        <v>478</v>
      </c>
      <c r="D85" s="618" t="s">
        <v>2259</v>
      </c>
      <c r="E85" s="617" t="s">
        <v>3135</v>
      </c>
      <c r="F85" s="618" t="s">
        <v>3136</v>
      </c>
      <c r="G85" s="617" t="s">
        <v>2669</v>
      </c>
      <c r="H85" s="617" t="s">
        <v>2670</v>
      </c>
      <c r="I85" s="619">
        <v>37.51</v>
      </c>
      <c r="J85" s="619">
        <v>1532</v>
      </c>
      <c r="K85" s="620">
        <v>57465.319999999992</v>
      </c>
    </row>
    <row r="86" spans="1:11" ht="14.4" customHeight="1" x14ac:dyDescent="0.3">
      <c r="A86" s="615" t="s">
        <v>473</v>
      </c>
      <c r="B86" s="616" t="s">
        <v>2258</v>
      </c>
      <c r="C86" s="617" t="s">
        <v>478</v>
      </c>
      <c r="D86" s="618" t="s">
        <v>2259</v>
      </c>
      <c r="E86" s="617" t="s">
        <v>3135</v>
      </c>
      <c r="F86" s="618" t="s">
        <v>3136</v>
      </c>
      <c r="G86" s="617" t="s">
        <v>2671</v>
      </c>
      <c r="H86" s="617" t="s">
        <v>2672</v>
      </c>
      <c r="I86" s="619">
        <v>0.25833333333333336</v>
      </c>
      <c r="J86" s="619">
        <v>600</v>
      </c>
      <c r="K86" s="620">
        <v>155</v>
      </c>
    </row>
    <row r="87" spans="1:11" ht="14.4" customHeight="1" x14ac:dyDescent="0.3">
      <c r="A87" s="615" t="s">
        <v>473</v>
      </c>
      <c r="B87" s="616" t="s">
        <v>2258</v>
      </c>
      <c r="C87" s="617" t="s">
        <v>478</v>
      </c>
      <c r="D87" s="618" t="s">
        <v>2259</v>
      </c>
      <c r="E87" s="617" t="s">
        <v>3135</v>
      </c>
      <c r="F87" s="618" t="s">
        <v>3136</v>
      </c>
      <c r="G87" s="617" t="s">
        <v>2673</v>
      </c>
      <c r="H87" s="617" t="s">
        <v>2674</v>
      </c>
      <c r="I87" s="619">
        <v>11.143750000000001</v>
      </c>
      <c r="J87" s="619">
        <v>3500</v>
      </c>
      <c r="K87" s="620">
        <v>39004.800000000003</v>
      </c>
    </row>
    <row r="88" spans="1:11" ht="14.4" customHeight="1" x14ac:dyDescent="0.3">
      <c r="A88" s="615" t="s">
        <v>473</v>
      </c>
      <c r="B88" s="616" t="s">
        <v>2258</v>
      </c>
      <c r="C88" s="617" t="s">
        <v>478</v>
      </c>
      <c r="D88" s="618" t="s">
        <v>2259</v>
      </c>
      <c r="E88" s="617" t="s">
        <v>3135</v>
      </c>
      <c r="F88" s="618" t="s">
        <v>3136</v>
      </c>
      <c r="G88" s="617" t="s">
        <v>2675</v>
      </c>
      <c r="H88" s="617" t="s">
        <v>2676</v>
      </c>
      <c r="I88" s="619">
        <v>1.0928571428571427</v>
      </c>
      <c r="J88" s="619">
        <v>20000</v>
      </c>
      <c r="K88" s="620">
        <v>21861</v>
      </c>
    </row>
    <row r="89" spans="1:11" ht="14.4" customHeight="1" x14ac:dyDescent="0.3">
      <c r="A89" s="615" t="s">
        <v>473</v>
      </c>
      <c r="B89" s="616" t="s">
        <v>2258</v>
      </c>
      <c r="C89" s="617" t="s">
        <v>478</v>
      </c>
      <c r="D89" s="618" t="s">
        <v>2259</v>
      </c>
      <c r="E89" s="617" t="s">
        <v>3135</v>
      </c>
      <c r="F89" s="618" t="s">
        <v>3136</v>
      </c>
      <c r="G89" s="617" t="s">
        <v>2677</v>
      </c>
      <c r="H89" s="617" t="s">
        <v>2678</v>
      </c>
      <c r="I89" s="619">
        <v>1.6733333333333333</v>
      </c>
      <c r="J89" s="619">
        <v>16540</v>
      </c>
      <c r="K89" s="620">
        <v>27683.48</v>
      </c>
    </row>
    <row r="90" spans="1:11" ht="14.4" customHeight="1" x14ac:dyDescent="0.3">
      <c r="A90" s="615" t="s">
        <v>473</v>
      </c>
      <c r="B90" s="616" t="s">
        <v>2258</v>
      </c>
      <c r="C90" s="617" t="s">
        <v>478</v>
      </c>
      <c r="D90" s="618" t="s">
        <v>2259</v>
      </c>
      <c r="E90" s="617" t="s">
        <v>3135</v>
      </c>
      <c r="F90" s="618" t="s">
        <v>3136</v>
      </c>
      <c r="G90" s="617" t="s">
        <v>2679</v>
      </c>
      <c r="H90" s="617" t="s">
        <v>2680</v>
      </c>
      <c r="I90" s="619">
        <v>0.47727272727272729</v>
      </c>
      <c r="J90" s="619">
        <v>16500</v>
      </c>
      <c r="K90" s="620">
        <v>7880</v>
      </c>
    </row>
    <row r="91" spans="1:11" ht="14.4" customHeight="1" x14ac:dyDescent="0.3">
      <c r="A91" s="615" t="s">
        <v>473</v>
      </c>
      <c r="B91" s="616" t="s">
        <v>2258</v>
      </c>
      <c r="C91" s="617" t="s">
        <v>478</v>
      </c>
      <c r="D91" s="618" t="s">
        <v>2259</v>
      </c>
      <c r="E91" s="617" t="s">
        <v>3135</v>
      </c>
      <c r="F91" s="618" t="s">
        <v>3136</v>
      </c>
      <c r="G91" s="617" t="s">
        <v>2681</v>
      </c>
      <c r="H91" s="617" t="s">
        <v>2682</v>
      </c>
      <c r="I91" s="619">
        <v>0.67</v>
      </c>
      <c r="J91" s="619">
        <v>9500</v>
      </c>
      <c r="K91" s="620">
        <v>6365</v>
      </c>
    </row>
    <row r="92" spans="1:11" ht="14.4" customHeight="1" x14ac:dyDescent="0.3">
      <c r="A92" s="615" t="s">
        <v>473</v>
      </c>
      <c r="B92" s="616" t="s">
        <v>2258</v>
      </c>
      <c r="C92" s="617" t="s">
        <v>478</v>
      </c>
      <c r="D92" s="618" t="s">
        <v>2259</v>
      </c>
      <c r="E92" s="617" t="s">
        <v>3135</v>
      </c>
      <c r="F92" s="618" t="s">
        <v>3136</v>
      </c>
      <c r="G92" s="617" t="s">
        <v>2683</v>
      </c>
      <c r="H92" s="617" t="s">
        <v>2684</v>
      </c>
      <c r="I92" s="619">
        <v>3.1380000000000003</v>
      </c>
      <c r="J92" s="619">
        <v>1000</v>
      </c>
      <c r="K92" s="620">
        <v>3137</v>
      </c>
    </row>
    <row r="93" spans="1:11" ht="14.4" customHeight="1" x14ac:dyDescent="0.3">
      <c r="A93" s="615" t="s">
        <v>473</v>
      </c>
      <c r="B93" s="616" t="s">
        <v>2258</v>
      </c>
      <c r="C93" s="617" t="s">
        <v>478</v>
      </c>
      <c r="D93" s="618" t="s">
        <v>2259</v>
      </c>
      <c r="E93" s="617" t="s">
        <v>3135</v>
      </c>
      <c r="F93" s="618" t="s">
        <v>3136</v>
      </c>
      <c r="G93" s="617" t="s">
        <v>2685</v>
      </c>
      <c r="H93" s="617" t="s">
        <v>2686</v>
      </c>
      <c r="I93" s="619">
        <v>6.29</v>
      </c>
      <c r="J93" s="619">
        <v>5</v>
      </c>
      <c r="K93" s="620">
        <v>31.45</v>
      </c>
    </row>
    <row r="94" spans="1:11" ht="14.4" customHeight="1" x14ac:dyDescent="0.3">
      <c r="A94" s="615" t="s">
        <v>473</v>
      </c>
      <c r="B94" s="616" t="s">
        <v>2258</v>
      </c>
      <c r="C94" s="617" t="s">
        <v>478</v>
      </c>
      <c r="D94" s="618" t="s">
        <v>2259</v>
      </c>
      <c r="E94" s="617" t="s">
        <v>3135</v>
      </c>
      <c r="F94" s="618" t="s">
        <v>3136</v>
      </c>
      <c r="G94" s="617" t="s">
        <v>2687</v>
      </c>
      <c r="H94" s="617" t="s">
        <v>2688</v>
      </c>
      <c r="I94" s="619">
        <v>23.35</v>
      </c>
      <c r="J94" s="619">
        <v>120</v>
      </c>
      <c r="K94" s="620">
        <v>2802.36</v>
      </c>
    </row>
    <row r="95" spans="1:11" ht="14.4" customHeight="1" x14ac:dyDescent="0.3">
      <c r="A95" s="615" t="s">
        <v>473</v>
      </c>
      <c r="B95" s="616" t="s">
        <v>2258</v>
      </c>
      <c r="C95" s="617" t="s">
        <v>478</v>
      </c>
      <c r="D95" s="618" t="s">
        <v>2259</v>
      </c>
      <c r="E95" s="617" t="s">
        <v>3135</v>
      </c>
      <c r="F95" s="618" t="s">
        <v>3136</v>
      </c>
      <c r="G95" s="617" t="s">
        <v>2689</v>
      </c>
      <c r="H95" s="617" t="s">
        <v>2690</v>
      </c>
      <c r="I95" s="619">
        <v>6.2949999999999999</v>
      </c>
      <c r="J95" s="619">
        <v>25</v>
      </c>
      <c r="K95" s="620">
        <v>157.4</v>
      </c>
    </row>
    <row r="96" spans="1:11" ht="14.4" customHeight="1" x14ac:dyDescent="0.3">
      <c r="A96" s="615" t="s">
        <v>473</v>
      </c>
      <c r="B96" s="616" t="s">
        <v>2258</v>
      </c>
      <c r="C96" s="617" t="s">
        <v>478</v>
      </c>
      <c r="D96" s="618" t="s">
        <v>2259</v>
      </c>
      <c r="E96" s="617" t="s">
        <v>3135</v>
      </c>
      <c r="F96" s="618" t="s">
        <v>3136</v>
      </c>
      <c r="G96" s="617" t="s">
        <v>2691</v>
      </c>
      <c r="H96" s="617" t="s">
        <v>2692</v>
      </c>
      <c r="I96" s="619">
        <v>6.2949999999999999</v>
      </c>
      <c r="J96" s="619">
        <v>10</v>
      </c>
      <c r="K96" s="620">
        <v>62.95</v>
      </c>
    </row>
    <row r="97" spans="1:11" ht="14.4" customHeight="1" x14ac:dyDescent="0.3">
      <c r="A97" s="615" t="s">
        <v>473</v>
      </c>
      <c r="B97" s="616" t="s">
        <v>2258</v>
      </c>
      <c r="C97" s="617" t="s">
        <v>478</v>
      </c>
      <c r="D97" s="618" t="s">
        <v>2259</v>
      </c>
      <c r="E97" s="617" t="s">
        <v>3135</v>
      </c>
      <c r="F97" s="618" t="s">
        <v>3136</v>
      </c>
      <c r="G97" s="617" t="s">
        <v>2693</v>
      </c>
      <c r="H97" s="617" t="s">
        <v>2694</v>
      </c>
      <c r="I97" s="619">
        <v>6.2325000000000008</v>
      </c>
      <c r="J97" s="619">
        <v>1230</v>
      </c>
      <c r="K97" s="620">
        <v>7667.4</v>
      </c>
    </row>
    <row r="98" spans="1:11" ht="14.4" customHeight="1" x14ac:dyDescent="0.3">
      <c r="A98" s="615" t="s">
        <v>473</v>
      </c>
      <c r="B98" s="616" t="s">
        <v>2258</v>
      </c>
      <c r="C98" s="617" t="s">
        <v>478</v>
      </c>
      <c r="D98" s="618" t="s">
        <v>2259</v>
      </c>
      <c r="E98" s="617" t="s">
        <v>3135</v>
      </c>
      <c r="F98" s="618" t="s">
        <v>3136</v>
      </c>
      <c r="G98" s="617" t="s">
        <v>2693</v>
      </c>
      <c r="H98" s="617" t="s">
        <v>2695</v>
      </c>
      <c r="I98" s="619">
        <v>6.2350000000000003</v>
      </c>
      <c r="J98" s="619">
        <v>310</v>
      </c>
      <c r="K98" s="620">
        <v>1932.3</v>
      </c>
    </row>
    <row r="99" spans="1:11" ht="14.4" customHeight="1" x14ac:dyDescent="0.3">
      <c r="A99" s="615" t="s">
        <v>473</v>
      </c>
      <c r="B99" s="616" t="s">
        <v>2258</v>
      </c>
      <c r="C99" s="617" t="s">
        <v>478</v>
      </c>
      <c r="D99" s="618" t="s">
        <v>2259</v>
      </c>
      <c r="E99" s="617" t="s">
        <v>3135</v>
      </c>
      <c r="F99" s="618" t="s">
        <v>3136</v>
      </c>
      <c r="G99" s="617" t="s">
        <v>2696</v>
      </c>
      <c r="H99" s="617" t="s">
        <v>2697</v>
      </c>
      <c r="I99" s="619">
        <v>204.40833333333333</v>
      </c>
      <c r="J99" s="619">
        <v>320</v>
      </c>
      <c r="K99" s="620">
        <v>65410.53</v>
      </c>
    </row>
    <row r="100" spans="1:11" ht="14.4" customHeight="1" x14ac:dyDescent="0.3">
      <c r="A100" s="615" t="s">
        <v>473</v>
      </c>
      <c r="B100" s="616" t="s">
        <v>2258</v>
      </c>
      <c r="C100" s="617" t="s">
        <v>478</v>
      </c>
      <c r="D100" s="618" t="s">
        <v>2259</v>
      </c>
      <c r="E100" s="617" t="s">
        <v>3135</v>
      </c>
      <c r="F100" s="618" t="s">
        <v>3136</v>
      </c>
      <c r="G100" s="617" t="s">
        <v>2698</v>
      </c>
      <c r="H100" s="617" t="s">
        <v>2699</v>
      </c>
      <c r="I100" s="619">
        <v>58.56</v>
      </c>
      <c r="J100" s="619">
        <v>3</v>
      </c>
      <c r="K100" s="620">
        <v>175.68</v>
      </c>
    </row>
    <row r="101" spans="1:11" ht="14.4" customHeight="1" x14ac:dyDescent="0.3">
      <c r="A101" s="615" t="s">
        <v>473</v>
      </c>
      <c r="B101" s="616" t="s">
        <v>2258</v>
      </c>
      <c r="C101" s="617" t="s">
        <v>478</v>
      </c>
      <c r="D101" s="618" t="s">
        <v>2259</v>
      </c>
      <c r="E101" s="617" t="s">
        <v>3135</v>
      </c>
      <c r="F101" s="618" t="s">
        <v>3136</v>
      </c>
      <c r="G101" s="617" t="s">
        <v>2700</v>
      </c>
      <c r="H101" s="617" t="s">
        <v>2701</v>
      </c>
      <c r="I101" s="619">
        <v>6.1712500000000006</v>
      </c>
      <c r="J101" s="619">
        <v>2050</v>
      </c>
      <c r="K101" s="620">
        <v>12651</v>
      </c>
    </row>
    <row r="102" spans="1:11" ht="14.4" customHeight="1" x14ac:dyDescent="0.3">
      <c r="A102" s="615" t="s">
        <v>473</v>
      </c>
      <c r="B102" s="616" t="s">
        <v>2258</v>
      </c>
      <c r="C102" s="617" t="s">
        <v>478</v>
      </c>
      <c r="D102" s="618" t="s">
        <v>2259</v>
      </c>
      <c r="E102" s="617" t="s">
        <v>3135</v>
      </c>
      <c r="F102" s="618" t="s">
        <v>3136</v>
      </c>
      <c r="G102" s="617" t="s">
        <v>2702</v>
      </c>
      <c r="H102" s="617" t="s">
        <v>2703</v>
      </c>
      <c r="I102" s="619">
        <v>45.5</v>
      </c>
      <c r="J102" s="619">
        <v>140</v>
      </c>
      <c r="K102" s="620">
        <v>6369.43</v>
      </c>
    </row>
    <row r="103" spans="1:11" ht="14.4" customHeight="1" x14ac:dyDescent="0.3">
      <c r="A103" s="615" t="s">
        <v>473</v>
      </c>
      <c r="B103" s="616" t="s">
        <v>2258</v>
      </c>
      <c r="C103" s="617" t="s">
        <v>478</v>
      </c>
      <c r="D103" s="618" t="s">
        <v>2259</v>
      </c>
      <c r="E103" s="617" t="s">
        <v>3135</v>
      </c>
      <c r="F103" s="618" t="s">
        <v>3136</v>
      </c>
      <c r="G103" s="617" t="s">
        <v>2704</v>
      </c>
      <c r="H103" s="617" t="s">
        <v>2705</v>
      </c>
      <c r="I103" s="619">
        <v>646.76</v>
      </c>
      <c r="J103" s="619">
        <v>10</v>
      </c>
      <c r="K103" s="620">
        <v>6467.61</v>
      </c>
    </row>
    <row r="104" spans="1:11" ht="14.4" customHeight="1" x14ac:dyDescent="0.3">
      <c r="A104" s="615" t="s">
        <v>473</v>
      </c>
      <c r="B104" s="616" t="s">
        <v>2258</v>
      </c>
      <c r="C104" s="617" t="s">
        <v>478</v>
      </c>
      <c r="D104" s="618" t="s">
        <v>2259</v>
      </c>
      <c r="E104" s="617" t="s">
        <v>3135</v>
      </c>
      <c r="F104" s="618" t="s">
        <v>3136</v>
      </c>
      <c r="G104" s="617" t="s">
        <v>2706</v>
      </c>
      <c r="H104" s="617" t="s">
        <v>2707</v>
      </c>
      <c r="I104" s="619">
        <v>102.85000000000001</v>
      </c>
      <c r="J104" s="619">
        <v>126</v>
      </c>
      <c r="K104" s="620">
        <v>12959.1</v>
      </c>
    </row>
    <row r="105" spans="1:11" ht="14.4" customHeight="1" x14ac:dyDescent="0.3">
      <c r="A105" s="615" t="s">
        <v>473</v>
      </c>
      <c r="B105" s="616" t="s">
        <v>2258</v>
      </c>
      <c r="C105" s="617" t="s">
        <v>478</v>
      </c>
      <c r="D105" s="618" t="s">
        <v>2259</v>
      </c>
      <c r="E105" s="617" t="s">
        <v>3135</v>
      </c>
      <c r="F105" s="618" t="s">
        <v>3136</v>
      </c>
      <c r="G105" s="617" t="s">
        <v>2708</v>
      </c>
      <c r="H105" s="617" t="s">
        <v>2709</v>
      </c>
      <c r="I105" s="619">
        <v>17.899999999999999</v>
      </c>
      <c r="J105" s="619">
        <v>20</v>
      </c>
      <c r="K105" s="620">
        <v>358</v>
      </c>
    </row>
    <row r="106" spans="1:11" ht="14.4" customHeight="1" x14ac:dyDescent="0.3">
      <c r="A106" s="615" t="s">
        <v>473</v>
      </c>
      <c r="B106" s="616" t="s">
        <v>2258</v>
      </c>
      <c r="C106" s="617" t="s">
        <v>478</v>
      </c>
      <c r="D106" s="618" t="s">
        <v>2259</v>
      </c>
      <c r="E106" s="617" t="s">
        <v>3135</v>
      </c>
      <c r="F106" s="618" t="s">
        <v>3136</v>
      </c>
      <c r="G106" s="617" t="s">
        <v>2710</v>
      </c>
      <c r="H106" s="617" t="s">
        <v>2711</v>
      </c>
      <c r="I106" s="619">
        <v>17.903333333333332</v>
      </c>
      <c r="J106" s="619">
        <v>20</v>
      </c>
      <c r="K106" s="620">
        <v>358.1</v>
      </c>
    </row>
    <row r="107" spans="1:11" ht="14.4" customHeight="1" x14ac:dyDescent="0.3">
      <c r="A107" s="615" t="s">
        <v>473</v>
      </c>
      <c r="B107" s="616" t="s">
        <v>2258</v>
      </c>
      <c r="C107" s="617" t="s">
        <v>478</v>
      </c>
      <c r="D107" s="618" t="s">
        <v>2259</v>
      </c>
      <c r="E107" s="617" t="s">
        <v>3135</v>
      </c>
      <c r="F107" s="618" t="s">
        <v>3136</v>
      </c>
      <c r="G107" s="617" t="s">
        <v>2712</v>
      </c>
      <c r="H107" s="617" t="s">
        <v>2713</v>
      </c>
      <c r="I107" s="619">
        <v>108.87666666666667</v>
      </c>
      <c r="J107" s="619">
        <v>80</v>
      </c>
      <c r="K107" s="620">
        <v>8710.06</v>
      </c>
    </row>
    <row r="108" spans="1:11" ht="14.4" customHeight="1" x14ac:dyDescent="0.3">
      <c r="A108" s="615" t="s">
        <v>473</v>
      </c>
      <c r="B108" s="616" t="s">
        <v>2258</v>
      </c>
      <c r="C108" s="617" t="s">
        <v>478</v>
      </c>
      <c r="D108" s="618" t="s">
        <v>2259</v>
      </c>
      <c r="E108" s="617" t="s">
        <v>3135</v>
      </c>
      <c r="F108" s="618" t="s">
        <v>3136</v>
      </c>
      <c r="G108" s="617" t="s">
        <v>2714</v>
      </c>
      <c r="H108" s="617" t="s">
        <v>2715</v>
      </c>
      <c r="I108" s="619">
        <v>206.042</v>
      </c>
      <c r="J108" s="619">
        <v>60</v>
      </c>
      <c r="K108" s="620">
        <v>12362.52</v>
      </c>
    </row>
    <row r="109" spans="1:11" ht="14.4" customHeight="1" x14ac:dyDescent="0.3">
      <c r="A109" s="615" t="s">
        <v>473</v>
      </c>
      <c r="B109" s="616" t="s">
        <v>2258</v>
      </c>
      <c r="C109" s="617" t="s">
        <v>478</v>
      </c>
      <c r="D109" s="618" t="s">
        <v>2259</v>
      </c>
      <c r="E109" s="617" t="s">
        <v>3135</v>
      </c>
      <c r="F109" s="618" t="s">
        <v>3136</v>
      </c>
      <c r="G109" s="617" t="s">
        <v>2716</v>
      </c>
      <c r="H109" s="617" t="s">
        <v>2717</v>
      </c>
      <c r="I109" s="619">
        <v>16.450000000000003</v>
      </c>
      <c r="J109" s="619">
        <v>348</v>
      </c>
      <c r="K109" s="620">
        <v>5724.41</v>
      </c>
    </row>
    <row r="110" spans="1:11" ht="14.4" customHeight="1" x14ac:dyDescent="0.3">
      <c r="A110" s="615" t="s">
        <v>473</v>
      </c>
      <c r="B110" s="616" t="s">
        <v>2258</v>
      </c>
      <c r="C110" s="617" t="s">
        <v>478</v>
      </c>
      <c r="D110" s="618" t="s">
        <v>2259</v>
      </c>
      <c r="E110" s="617" t="s">
        <v>3135</v>
      </c>
      <c r="F110" s="618" t="s">
        <v>3136</v>
      </c>
      <c r="G110" s="617" t="s">
        <v>2718</v>
      </c>
      <c r="H110" s="617" t="s">
        <v>2719</v>
      </c>
      <c r="I110" s="619">
        <v>9.68</v>
      </c>
      <c r="J110" s="619">
        <v>15</v>
      </c>
      <c r="K110" s="620">
        <v>145.19999999999999</v>
      </c>
    </row>
    <row r="111" spans="1:11" ht="14.4" customHeight="1" x14ac:dyDescent="0.3">
      <c r="A111" s="615" t="s">
        <v>473</v>
      </c>
      <c r="B111" s="616" t="s">
        <v>2258</v>
      </c>
      <c r="C111" s="617" t="s">
        <v>478</v>
      </c>
      <c r="D111" s="618" t="s">
        <v>2259</v>
      </c>
      <c r="E111" s="617" t="s">
        <v>3135</v>
      </c>
      <c r="F111" s="618" t="s">
        <v>3136</v>
      </c>
      <c r="G111" s="617" t="s">
        <v>2720</v>
      </c>
      <c r="H111" s="617" t="s">
        <v>2721</v>
      </c>
      <c r="I111" s="619">
        <v>121</v>
      </c>
      <c r="J111" s="619">
        <v>62</v>
      </c>
      <c r="K111" s="620">
        <v>7502</v>
      </c>
    </row>
    <row r="112" spans="1:11" ht="14.4" customHeight="1" x14ac:dyDescent="0.3">
      <c r="A112" s="615" t="s">
        <v>473</v>
      </c>
      <c r="B112" s="616" t="s">
        <v>2258</v>
      </c>
      <c r="C112" s="617" t="s">
        <v>478</v>
      </c>
      <c r="D112" s="618" t="s">
        <v>2259</v>
      </c>
      <c r="E112" s="617" t="s">
        <v>3135</v>
      </c>
      <c r="F112" s="618" t="s">
        <v>3136</v>
      </c>
      <c r="G112" s="617" t="s">
        <v>2722</v>
      </c>
      <c r="H112" s="617" t="s">
        <v>2723</v>
      </c>
      <c r="I112" s="619">
        <v>1.81</v>
      </c>
      <c r="J112" s="619">
        <v>10</v>
      </c>
      <c r="K112" s="620">
        <v>18.100000000000001</v>
      </c>
    </row>
    <row r="113" spans="1:11" ht="14.4" customHeight="1" x14ac:dyDescent="0.3">
      <c r="A113" s="615" t="s">
        <v>473</v>
      </c>
      <c r="B113" s="616" t="s">
        <v>2258</v>
      </c>
      <c r="C113" s="617" t="s">
        <v>478</v>
      </c>
      <c r="D113" s="618" t="s">
        <v>2259</v>
      </c>
      <c r="E113" s="617" t="s">
        <v>3135</v>
      </c>
      <c r="F113" s="618" t="s">
        <v>3136</v>
      </c>
      <c r="G113" s="617" t="s">
        <v>2724</v>
      </c>
      <c r="H113" s="617" t="s">
        <v>2725</v>
      </c>
      <c r="I113" s="619">
        <v>1.895</v>
      </c>
      <c r="J113" s="619">
        <v>100</v>
      </c>
      <c r="K113" s="620">
        <v>189.5</v>
      </c>
    </row>
    <row r="114" spans="1:11" ht="14.4" customHeight="1" x14ac:dyDescent="0.3">
      <c r="A114" s="615" t="s">
        <v>473</v>
      </c>
      <c r="B114" s="616" t="s">
        <v>2258</v>
      </c>
      <c r="C114" s="617" t="s">
        <v>478</v>
      </c>
      <c r="D114" s="618" t="s">
        <v>2259</v>
      </c>
      <c r="E114" s="617" t="s">
        <v>3135</v>
      </c>
      <c r="F114" s="618" t="s">
        <v>3136</v>
      </c>
      <c r="G114" s="617" t="s">
        <v>2726</v>
      </c>
      <c r="H114" s="617" t="s">
        <v>2727</v>
      </c>
      <c r="I114" s="619">
        <v>1.9846666666666661</v>
      </c>
      <c r="J114" s="619">
        <v>3800</v>
      </c>
      <c r="K114" s="620">
        <v>7541.5</v>
      </c>
    </row>
    <row r="115" spans="1:11" ht="14.4" customHeight="1" x14ac:dyDescent="0.3">
      <c r="A115" s="615" t="s">
        <v>473</v>
      </c>
      <c r="B115" s="616" t="s">
        <v>2258</v>
      </c>
      <c r="C115" s="617" t="s">
        <v>478</v>
      </c>
      <c r="D115" s="618" t="s">
        <v>2259</v>
      </c>
      <c r="E115" s="617" t="s">
        <v>3135</v>
      </c>
      <c r="F115" s="618" t="s">
        <v>3136</v>
      </c>
      <c r="G115" s="617" t="s">
        <v>2728</v>
      </c>
      <c r="H115" s="617" t="s">
        <v>2729</v>
      </c>
      <c r="I115" s="619">
        <v>2.0460000000000003</v>
      </c>
      <c r="J115" s="619">
        <v>450</v>
      </c>
      <c r="K115" s="620">
        <v>920.5</v>
      </c>
    </row>
    <row r="116" spans="1:11" ht="14.4" customHeight="1" x14ac:dyDescent="0.3">
      <c r="A116" s="615" t="s">
        <v>473</v>
      </c>
      <c r="B116" s="616" t="s">
        <v>2258</v>
      </c>
      <c r="C116" s="617" t="s">
        <v>478</v>
      </c>
      <c r="D116" s="618" t="s">
        <v>2259</v>
      </c>
      <c r="E116" s="617" t="s">
        <v>3135</v>
      </c>
      <c r="F116" s="618" t="s">
        <v>3136</v>
      </c>
      <c r="G116" s="617" t="s">
        <v>2730</v>
      </c>
      <c r="H116" s="617" t="s">
        <v>2731</v>
      </c>
      <c r="I116" s="619">
        <v>3.0933333333333333</v>
      </c>
      <c r="J116" s="619">
        <v>800</v>
      </c>
      <c r="K116" s="620">
        <v>2474</v>
      </c>
    </row>
    <row r="117" spans="1:11" ht="14.4" customHeight="1" x14ac:dyDescent="0.3">
      <c r="A117" s="615" t="s">
        <v>473</v>
      </c>
      <c r="B117" s="616" t="s">
        <v>2258</v>
      </c>
      <c r="C117" s="617" t="s">
        <v>478</v>
      </c>
      <c r="D117" s="618" t="s">
        <v>2259</v>
      </c>
      <c r="E117" s="617" t="s">
        <v>3135</v>
      </c>
      <c r="F117" s="618" t="s">
        <v>3136</v>
      </c>
      <c r="G117" s="617" t="s">
        <v>2732</v>
      </c>
      <c r="H117" s="617" t="s">
        <v>2733</v>
      </c>
      <c r="I117" s="619">
        <v>1.9262499999999998</v>
      </c>
      <c r="J117" s="619">
        <v>650</v>
      </c>
      <c r="K117" s="620">
        <v>1252</v>
      </c>
    </row>
    <row r="118" spans="1:11" ht="14.4" customHeight="1" x14ac:dyDescent="0.3">
      <c r="A118" s="615" t="s">
        <v>473</v>
      </c>
      <c r="B118" s="616" t="s">
        <v>2258</v>
      </c>
      <c r="C118" s="617" t="s">
        <v>478</v>
      </c>
      <c r="D118" s="618" t="s">
        <v>2259</v>
      </c>
      <c r="E118" s="617" t="s">
        <v>3135</v>
      </c>
      <c r="F118" s="618" t="s">
        <v>3136</v>
      </c>
      <c r="G118" s="617" t="s">
        <v>2734</v>
      </c>
      <c r="H118" s="617" t="s">
        <v>2735</v>
      </c>
      <c r="I118" s="619">
        <v>2.5299999999999998</v>
      </c>
      <c r="J118" s="619">
        <v>100</v>
      </c>
      <c r="K118" s="620">
        <v>253</v>
      </c>
    </row>
    <row r="119" spans="1:11" ht="14.4" customHeight="1" x14ac:dyDescent="0.3">
      <c r="A119" s="615" t="s">
        <v>473</v>
      </c>
      <c r="B119" s="616" t="s">
        <v>2258</v>
      </c>
      <c r="C119" s="617" t="s">
        <v>478</v>
      </c>
      <c r="D119" s="618" t="s">
        <v>2259</v>
      </c>
      <c r="E119" s="617" t="s">
        <v>3135</v>
      </c>
      <c r="F119" s="618" t="s">
        <v>3136</v>
      </c>
      <c r="G119" s="617" t="s">
        <v>2736</v>
      </c>
      <c r="H119" s="617" t="s">
        <v>2737</v>
      </c>
      <c r="I119" s="619">
        <v>4.8150000000000004</v>
      </c>
      <c r="J119" s="619">
        <v>4300</v>
      </c>
      <c r="K119" s="620">
        <v>20706</v>
      </c>
    </row>
    <row r="120" spans="1:11" ht="14.4" customHeight="1" x14ac:dyDescent="0.3">
      <c r="A120" s="615" t="s">
        <v>473</v>
      </c>
      <c r="B120" s="616" t="s">
        <v>2258</v>
      </c>
      <c r="C120" s="617" t="s">
        <v>478</v>
      </c>
      <c r="D120" s="618" t="s">
        <v>2259</v>
      </c>
      <c r="E120" s="617" t="s">
        <v>3135</v>
      </c>
      <c r="F120" s="618" t="s">
        <v>3136</v>
      </c>
      <c r="G120" s="617" t="s">
        <v>2738</v>
      </c>
      <c r="H120" s="617" t="s">
        <v>2739</v>
      </c>
      <c r="I120" s="619">
        <v>0.02</v>
      </c>
      <c r="J120" s="619">
        <v>100</v>
      </c>
      <c r="K120" s="620">
        <v>2</v>
      </c>
    </row>
    <row r="121" spans="1:11" ht="14.4" customHeight="1" x14ac:dyDescent="0.3">
      <c r="A121" s="615" t="s">
        <v>473</v>
      </c>
      <c r="B121" s="616" t="s">
        <v>2258</v>
      </c>
      <c r="C121" s="617" t="s">
        <v>478</v>
      </c>
      <c r="D121" s="618" t="s">
        <v>2259</v>
      </c>
      <c r="E121" s="617" t="s">
        <v>3135</v>
      </c>
      <c r="F121" s="618" t="s">
        <v>3136</v>
      </c>
      <c r="G121" s="617" t="s">
        <v>2740</v>
      </c>
      <c r="H121" s="617" t="s">
        <v>2741</v>
      </c>
      <c r="I121" s="619">
        <v>1.9966666666666668</v>
      </c>
      <c r="J121" s="619">
        <v>125</v>
      </c>
      <c r="K121" s="620">
        <v>249.7</v>
      </c>
    </row>
    <row r="122" spans="1:11" ht="14.4" customHeight="1" x14ac:dyDescent="0.3">
      <c r="A122" s="615" t="s">
        <v>473</v>
      </c>
      <c r="B122" s="616" t="s">
        <v>2258</v>
      </c>
      <c r="C122" s="617" t="s">
        <v>478</v>
      </c>
      <c r="D122" s="618" t="s">
        <v>2259</v>
      </c>
      <c r="E122" s="617" t="s">
        <v>3135</v>
      </c>
      <c r="F122" s="618" t="s">
        <v>3136</v>
      </c>
      <c r="G122" s="617" t="s">
        <v>2742</v>
      </c>
      <c r="H122" s="617" t="s">
        <v>2743</v>
      </c>
      <c r="I122" s="619">
        <v>3.0728571428571425</v>
      </c>
      <c r="J122" s="619">
        <v>1500</v>
      </c>
      <c r="K122" s="620">
        <v>4608.5</v>
      </c>
    </row>
    <row r="123" spans="1:11" ht="14.4" customHeight="1" x14ac:dyDescent="0.3">
      <c r="A123" s="615" t="s">
        <v>473</v>
      </c>
      <c r="B123" s="616" t="s">
        <v>2258</v>
      </c>
      <c r="C123" s="617" t="s">
        <v>478</v>
      </c>
      <c r="D123" s="618" t="s">
        <v>2259</v>
      </c>
      <c r="E123" s="617" t="s">
        <v>3135</v>
      </c>
      <c r="F123" s="618" t="s">
        <v>3136</v>
      </c>
      <c r="G123" s="617" t="s">
        <v>2744</v>
      </c>
      <c r="H123" s="617" t="s">
        <v>2745</v>
      </c>
      <c r="I123" s="619">
        <v>2.1664285714285718</v>
      </c>
      <c r="J123" s="619">
        <v>2000</v>
      </c>
      <c r="K123" s="620">
        <v>4331.5</v>
      </c>
    </row>
    <row r="124" spans="1:11" ht="14.4" customHeight="1" x14ac:dyDescent="0.3">
      <c r="A124" s="615" t="s">
        <v>473</v>
      </c>
      <c r="B124" s="616" t="s">
        <v>2258</v>
      </c>
      <c r="C124" s="617" t="s">
        <v>478</v>
      </c>
      <c r="D124" s="618" t="s">
        <v>2259</v>
      </c>
      <c r="E124" s="617" t="s">
        <v>3135</v>
      </c>
      <c r="F124" s="618" t="s">
        <v>3136</v>
      </c>
      <c r="G124" s="617" t="s">
        <v>2746</v>
      </c>
      <c r="H124" s="617" t="s">
        <v>2747</v>
      </c>
      <c r="I124" s="619">
        <v>2.6966666666666663</v>
      </c>
      <c r="J124" s="619">
        <v>1400</v>
      </c>
      <c r="K124" s="620">
        <v>3777</v>
      </c>
    </row>
    <row r="125" spans="1:11" ht="14.4" customHeight="1" x14ac:dyDescent="0.3">
      <c r="A125" s="615" t="s">
        <v>473</v>
      </c>
      <c r="B125" s="616" t="s">
        <v>2258</v>
      </c>
      <c r="C125" s="617" t="s">
        <v>478</v>
      </c>
      <c r="D125" s="618" t="s">
        <v>2259</v>
      </c>
      <c r="E125" s="617" t="s">
        <v>3135</v>
      </c>
      <c r="F125" s="618" t="s">
        <v>3136</v>
      </c>
      <c r="G125" s="617" t="s">
        <v>2748</v>
      </c>
      <c r="H125" s="617" t="s">
        <v>2749</v>
      </c>
      <c r="I125" s="619">
        <v>3.9925000000000002</v>
      </c>
      <c r="J125" s="619">
        <v>200</v>
      </c>
      <c r="K125" s="620">
        <v>798.5</v>
      </c>
    </row>
    <row r="126" spans="1:11" ht="14.4" customHeight="1" x14ac:dyDescent="0.3">
      <c r="A126" s="615" t="s">
        <v>473</v>
      </c>
      <c r="B126" s="616" t="s">
        <v>2258</v>
      </c>
      <c r="C126" s="617" t="s">
        <v>478</v>
      </c>
      <c r="D126" s="618" t="s">
        <v>2259</v>
      </c>
      <c r="E126" s="617" t="s">
        <v>3135</v>
      </c>
      <c r="F126" s="618" t="s">
        <v>3136</v>
      </c>
      <c r="G126" s="617" t="s">
        <v>2750</v>
      </c>
      <c r="H126" s="617" t="s">
        <v>2751</v>
      </c>
      <c r="I126" s="619">
        <v>90.992000000000004</v>
      </c>
      <c r="J126" s="619">
        <v>250</v>
      </c>
      <c r="K126" s="620">
        <v>22748</v>
      </c>
    </row>
    <row r="127" spans="1:11" ht="14.4" customHeight="1" x14ac:dyDescent="0.3">
      <c r="A127" s="615" t="s">
        <v>473</v>
      </c>
      <c r="B127" s="616" t="s">
        <v>2258</v>
      </c>
      <c r="C127" s="617" t="s">
        <v>478</v>
      </c>
      <c r="D127" s="618" t="s">
        <v>2259</v>
      </c>
      <c r="E127" s="617" t="s">
        <v>3135</v>
      </c>
      <c r="F127" s="618" t="s">
        <v>3136</v>
      </c>
      <c r="G127" s="617" t="s">
        <v>2752</v>
      </c>
      <c r="H127" s="617" t="s">
        <v>2753</v>
      </c>
      <c r="I127" s="619">
        <v>2.1770000000000005</v>
      </c>
      <c r="J127" s="619">
        <v>1900</v>
      </c>
      <c r="K127" s="620">
        <v>4133.5</v>
      </c>
    </row>
    <row r="128" spans="1:11" ht="14.4" customHeight="1" x14ac:dyDescent="0.3">
      <c r="A128" s="615" t="s">
        <v>473</v>
      </c>
      <c r="B128" s="616" t="s">
        <v>2258</v>
      </c>
      <c r="C128" s="617" t="s">
        <v>478</v>
      </c>
      <c r="D128" s="618" t="s">
        <v>2259</v>
      </c>
      <c r="E128" s="617" t="s">
        <v>3135</v>
      </c>
      <c r="F128" s="618" t="s">
        <v>3136</v>
      </c>
      <c r="G128" s="617" t="s">
        <v>2754</v>
      </c>
      <c r="H128" s="617" t="s">
        <v>2755</v>
      </c>
      <c r="I128" s="619">
        <v>58.909999999999982</v>
      </c>
      <c r="J128" s="619">
        <v>350</v>
      </c>
      <c r="K128" s="620">
        <v>20620.25</v>
      </c>
    </row>
    <row r="129" spans="1:11" ht="14.4" customHeight="1" x14ac:dyDescent="0.3">
      <c r="A129" s="615" t="s">
        <v>473</v>
      </c>
      <c r="B129" s="616" t="s">
        <v>2258</v>
      </c>
      <c r="C129" s="617" t="s">
        <v>478</v>
      </c>
      <c r="D129" s="618" t="s">
        <v>2259</v>
      </c>
      <c r="E129" s="617" t="s">
        <v>3135</v>
      </c>
      <c r="F129" s="618" t="s">
        <v>3136</v>
      </c>
      <c r="G129" s="617" t="s">
        <v>2756</v>
      </c>
      <c r="H129" s="617" t="s">
        <v>2757</v>
      </c>
      <c r="I129" s="619">
        <v>39.93</v>
      </c>
      <c r="J129" s="619">
        <v>120</v>
      </c>
      <c r="K129" s="620">
        <v>4791.6000000000004</v>
      </c>
    </row>
    <row r="130" spans="1:11" ht="14.4" customHeight="1" x14ac:dyDescent="0.3">
      <c r="A130" s="615" t="s">
        <v>473</v>
      </c>
      <c r="B130" s="616" t="s">
        <v>2258</v>
      </c>
      <c r="C130" s="617" t="s">
        <v>478</v>
      </c>
      <c r="D130" s="618" t="s">
        <v>2259</v>
      </c>
      <c r="E130" s="617" t="s">
        <v>3135</v>
      </c>
      <c r="F130" s="618" t="s">
        <v>3136</v>
      </c>
      <c r="G130" s="617" t="s">
        <v>2758</v>
      </c>
      <c r="H130" s="617" t="s">
        <v>2759</v>
      </c>
      <c r="I130" s="619">
        <v>29.900000000000002</v>
      </c>
      <c r="J130" s="619">
        <v>950</v>
      </c>
      <c r="K130" s="620">
        <v>28405</v>
      </c>
    </row>
    <row r="131" spans="1:11" ht="14.4" customHeight="1" x14ac:dyDescent="0.3">
      <c r="A131" s="615" t="s">
        <v>473</v>
      </c>
      <c r="B131" s="616" t="s">
        <v>2258</v>
      </c>
      <c r="C131" s="617" t="s">
        <v>478</v>
      </c>
      <c r="D131" s="618" t="s">
        <v>2259</v>
      </c>
      <c r="E131" s="617" t="s">
        <v>3135</v>
      </c>
      <c r="F131" s="618" t="s">
        <v>3136</v>
      </c>
      <c r="G131" s="617" t="s">
        <v>2760</v>
      </c>
      <c r="H131" s="617" t="s">
        <v>2761</v>
      </c>
      <c r="I131" s="619">
        <v>1.9342857142857142</v>
      </c>
      <c r="J131" s="619">
        <v>2500</v>
      </c>
      <c r="K131" s="620">
        <v>4836.1000000000004</v>
      </c>
    </row>
    <row r="132" spans="1:11" ht="14.4" customHeight="1" x14ac:dyDescent="0.3">
      <c r="A132" s="615" t="s">
        <v>473</v>
      </c>
      <c r="B132" s="616" t="s">
        <v>2258</v>
      </c>
      <c r="C132" s="617" t="s">
        <v>478</v>
      </c>
      <c r="D132" s="618" t="s">
        <v>2259</v>
      </c>
      <c r="E132" s="617" t="s">
        <v>3135</v>
      </c>
      <c r="F132" s="618" t="s">
        <v>3136</v>
      </c>
      <c r="G132" s="617" t="s">
        <v>2762</v>
      </c>
      <c r="H132" s="617" t="s">
        <v>2763</v>
      </c>
      <c r="I132" s="619">
        <v>31.070999999999998</v>
      </c>
      <c r="J132" s="619">
        <v>450</v>
      </c>
      <c r="K132" s="620">
        <v>13982.759999999998</v>
      </c>
    </row>
    <row r="133" spans="1:11" ht="14.4" customHeight="1" x14ac:dyDescent="0.3">
      <c r="A133" s="615" t="s">
        <v>473</v>
      </c>
      <c r="B133" s="616" t="s">
        <v>2258</v>
      </c>
      <c r="C133" s="617" t="s">
        <v>478</v>
      </c>
      <c r="D133" s="618" t="s">
        <v>2259</v>
      </c>
      <c r="E133" s="617" t="s">
        <v>3135</v>
      </c>
      <c r="F133" s="618" t="s">
        <v>3136</v>
      </c>
      <c r="G133" s="617" t="s">
        <v>2764</v>
      </c>
      <c r="H133" s="617" t="s">
        <v>2765</v>
      </c>
      <c r="I133" s="619">
        <v>2.9</v>
      </c>
      <c r="J133" s="619">
        <v>100</v>
      </c>
      <c r="K133" s="620">
        <v>290</v>
      </c>
    </row>
    <row r="134" spans="1:11" ht="14.4" customHeight="1" x14ac:dyDescent="0.3">
      <c r="A134" s="615" t="s">
        <v>473</v>
      </c>
      <c r="B134" s="616" t="s">
        <v>2258</v>
      </c>
      <c r="C134" s="617" t="s">
        <v>478</v>
      </c>
      <c r="D134" s="618" t="s">
        <v>2259</v>
      </c>
      <c r="E134" s="617" t="s">
        <v>3135</v>
      </c>
      <c r="F134" s="618" t="s">
        <v>3136</v>
      </c>
      <c r="G134" s="617" t="s">
        <v>2766</v>
      </c>
      <c r="H134" s="617" t="s">
        <v>2767</v>
      </c>
      <c r="I134" s="619">
        <v>2.91</v>
      </c>
      <c r="J134" s="619">
        <v>100</v>
      </c>
      <c r="K134" s="620">
        <v>291</v>
      </c>
    </row>
    <row r="135" spans="1:11" ht="14.4" customHeight="1" x14ac:dyDescent="0.3">
      <c r="A135" s="615" t="s">
        <v>473</v>
      </c>
      <c r="B135" s="616" t="s">
        <v>2258</v>
      </c>
      <c r="C135" s="617" t="s">
        <v>478</v>
      </c>
      <c r="D135" s="618" t="s">
        <v>2259</v>
      </c>
      <c r="E135" s="617" t="s">
        <v>3135</v>
      </c>
      <c r="F135" s="618" t="s">
        <v>3136</v>
      </c>
      <c r="G135" s="617" t="s">
        <v>2768</v>
      </c>
      <c r="H135" s="617" t="s">
        <v>2769</v>
      </c>
      <c r="I135" s="619">
        <v>127.05</v>
      </c>
      <c r="J135" s="619">
        <v>5</v>
      </c>
      <c r="K135" s="620">
        <v>635.25</v>
      </c>
    </row>
    <row r="136" spans="1:11" ht="14.4" customHeight="1" x14ac:dyDescent="0.3">
      <c r="A136" s="615" t="s">
        <v>473</v>
      </c>
      <c r="B136" s="616" t="s">
        <v>2258</v>
      </c>
      <c r="C136" s="617" t="s">
        <v>478</v>
      </c>
      <c r="D136" s="618" t="s">
        <v>2259</v>
      </c>
      <c r="E136" s="617" t="s">
        <v>3135</v>
      </c>
      <c r="F136" s="618" t="s">
        <v>3136</v>
      </c>
      <c r="G136" s="617" t="s">
        <v>2770</v>
      </c>
      <c r="H136" s="617" t="s">
        <v>2771</v>
      </c>
      <c r="I136" s="619">
        <v>82.162499999999994</v>
      </c>
      <c r="J136" s="619">
        <v>72</v>
      </c>
      <c r="K136" s="620">
        <v>5915.62</v>
      </c>
    </row>
    <row r="137" spans="1:11" ht="14.4" customHeight="1" x14ac:dyDescent="0.3">
      <c r="A137" s="615" t="s">
        <v>473</v>
      </c>
      <c r="B137" s="616" t="s">
        <v>2258</v>
      </c>
      <c r="C137" s="617" t="s">
        <v>478</v>
      </c>
      <c r="D137" s="618" t="s">
        <v>2259</v>
      </c>
      <c r="E137" s="617" t="s">
        <v>3135</v>
      </c>
      <c r="F137" s="618" t="s">
        <v>3136</v>
      </c>
      <c r="G137" s="617" t="s">
        <v>2772</v>
      </c>
      <c r="H137" s="617" t="s">
        <v>2773</v>
      </c>
      <c r="I137" s="619">
        <v>314.60000000000002</v>
      </c>
      <c r="J137" s="619">
        <v>80</v>
      </c>
      <c r="K137" s="620">
        <v>25168</v>
      </c>
    </row>
    <row r="138" spans="1:11" ht="14.4" customHeight="1" x14ac:dyDescent="0.3">
      <c r="A138" s="615" t="s">
        <v>473</v>
      </c>
      <c r="B138" s="616" t="s">
        <v>2258</v>
      </c>
      <c r="C138" s="617" t="s">
        <v>478</v>
      </c>
      <c r="D138" s="618" t="s">
        <v>2259</v>
      </c>
      <c r="E138" s="617" t="s">
        <v>3135</v>
      </c>
      <c r="F138" s="618" t="s">
        <v>3136</v>
      </c>
      <c r="G138" s="617" t="s">
        <v>2774</v>
      </c>
      <c r="H138" s="617" t="s">
        <v>2775</v>
      </c>
      <c r="I138" s="619">
        <v>43.16</v>
      </c>
      <c r="J138" s="619">
        <v>100</v>
      </c>
      <c r="K138" s="620">
        <v>4316.08</v>
      </c>
    </row>
    <row r="139" spans="1:11" ht="14.4" customHeight="1" x14ac:dyDescent="0.3">
      <c r="A139" s="615" t="s">
        <v>473</v>
      </c>
      <c r="B139" s="616" t="s">
        <v>2258</v>
      </c>
      <c r="C139" s="617" t="s">
        <v>478</v>
      </c>
      <c r="D139" s="618" t="s">
        <v>2259</v>
      </c>
      <c r="E139" s="617" t="s">
        <v>3135</v>
      </c>
      <c r="F139" s="618" t="s">
        <v>3136</v>
      </c>
      <c r="G139" s="617" t="s">
        <v>2776</v>
      </c>
      <c r="H139" s="617" t="s">
        <v>2777</v>
      </c>
      <c r="I139" s="619">
        <v>47.19</v>
      </c>
      <c r="J139" s="619">
        <v>280</v>
      </c>
      <c r="K139" s="620">
        <v>13213.2</v>
      </c>
    </row>
    <row r="140" spans="1:11" ht="14.4" customHeight="1" x14ac:dyDescent="0.3">
      <c r="A140" s="615" t="s">
        <v>473</v>
      </c>
      <c r="B140" s="616" t="s">
        <v>2258</v>
      </c>
      <c r="C140" s="617" t="s">
        <v>478</v>
      </c>
      <c r="D140" s="618" t="s">
        <v>2259</v>
      </c>
      <c r="E140" s="617" t="s">
        <v>3135</v>
      </c>
      <c r="F140" s="618" t="s">
        <v>3136</v>
      </c>
      <c r="G140" s="617" t="s">
        <v>2778</v>
      </c>
      <c r="H140" s="617" t="s">
        <v>2779</v>
      </c>
      <c r="I140" s="619">
        <v>17.982000000000003</v>
      </c>
      <c r="J140" s="619">
        <v>250</v>
      </c>
      <c r="K140" s="620">
        <v>4495.5</v>
      </c>
    </row>
    <row r="141" spans="1:11" ht="14.4" customHeight="1" x14ac:dyDescent="0.3">
      <c r="A141" s="615" t="s">
        <v>473</v>
      </c>
      <c r="B141" s="616" t="s">
        <v>2258</v>
      </c>
      <c r="C141" s="617" t="s">
        <v>478</v>
      </c>
      <c r="D141" s="618" t="s">
        <v>2259</v>
      </c>
      <c r="E141" s="617" t="s">
        <v>3135</v>
      </c>
      <c r="F141" s="618" t="s">
        <v>3136</v>
      </c>
      <c r="G141" s="617" t="s">
        <v>2780</v>
      </c>
      <c r="H141" s="617" t="s">
        <v>2781</v>
      </c>
      <c r="I141" s="619">
        <v>17.981666666666666</v>
      </c>
      <c r="J141" s="619">
        <v>300</v>
      </c>
      <c r="K141" s="620">
        <v>5394.5</v>
      </c>
    </row>
    <row r="142" spans="1:11" ht="14.4" customHeight="1" x14ac:dyDescent="0.3">
      <c r="A142" s="615" t="s">
        <v>473</v>
      </c>
      <c r="B142" s="616" t="s">
        <v>2258</v>
      </c>
      <c r="C142" s="617" t="s">
        <v>478</v>
      </c>
      <c r="D142" s="618" t="s">
        <v>2259</v>
      </c>
      <c r="E142" s="617" t="s">
        <v>3135</v>
      </c>
      <c r="F142" s="618" t="s">
        <v>3136</v>
      </c>
      <c r="G142" s="617" t="s">
        <v>2782</v>
      </c>
      <c r="H142" s="617" t="s">
        <v>2783</v>
      </c>
      <c r="I142" s="619">
        <v>17.984999999999999</v>
      </c>
      <c r="J142" s="619">
        <v>100</v>
      </c>
      <c r="K142" s="620">
        <v>1798.5</v>
      </c>
    </row>
    <row r="143" spans="1:11" ht="14.4" customHeight="1" x14ac:dyDescent="0.3">
      <c r="A143" s="615" t="s">
        <v>473</v>
      </c>
      <c r="B143" s="616" t="s">
        <v>2258</v>
      </c>
      <c r="C143" s="617" t="s">
        <v>478</v>
      </c>
      <c r="D143" s="618" t="s">
        <v>2259</v>
      </c>
      <c r="E143" s="617" t="s">
        <v>3135</v>
      </c>
      <c r="F143" s="618" t="s">
        <v>3136</v>
      </c>
      <c r="G143" s="617" t="s">
        <v>2784</v>
      </c>
      <c r="H143" s="617" t="s">
        <v>2785</v>
      </c>
      <c r="I143" s="619">
        <v>123.18</v>
      </c>
      <c r="J143" s="619">
        <v>200</v>
      </c>
      <c r="K143" s="620">
        <v>24635.599999999999</v>
      </c>
    </row>
    <row r="144" spans="1:11" ht="14.4" customHeight="1" x14ac:dyDescent="0.3">
      <c r="A144" s="615" t="s">
        <v>473</v>
      </c>
      <c r="B144" s="616" t="s">
        <v>2258</v>
      </c>
      <c r="C144" s="617" t="s">
        <v>478</v>
      </c>
      <c r="D144" s="618" t="s">
        <v>2259</v>
      </c>
      <c r="E144" s="617" t="s">
        <v>3135</v>
      </c>
      <c r="F144" s="618" t="s">
        <v>3136</v>
      </c>
      <c r="G144" s="617" t="s">
        <v>2786</v>
      </c>
      <c r="H144" s="617" t="s">
        <v>2787</v>
      </c>
      <c r="I144" s="619">
        <v>15.003076923076922</v>
      </c>
      <c r="J144" s="619">
        <v>740</v>
      </c>
      <c r="K144" s="620">
        <v>11101.75</v>
      </c>
    </row>
    <row r="145" spans="1:11" ht="14.4" customHeight="1" x14ac:dyDescent="0.3">
      <c r="A145" s="615" t="s">
        <v>473</v>
      </c>
      <c r="B145" s="616" t="s">
        <v>2258</v>
      </c>
      <c r="C145" s="617" t="s">
        <v>478</v>
      </c>
      <c r="D145" s="618" t="s">
        <v>2259</v>
      </c>
      <c r="E145" s="617" t="s">
        <v>3135</v>
      </c>
      <c r="F145" s="618" t="s">
        <v>3136</v>
      </c>
      <c r="G145" s="617" t="s">
        <v>2788</v>
      </c>
      <c r="H145" s="617" t="s">
        <v>2789</v>
      </c>
      <c r="I145" s="619">
        <v>8.9533333333333331</v>
      </c>
      <c r="J145" s="619">
        <v>1000</v>
      </c>
      <c r="K145" s="620">
        <v>8954</v>
      </c>
    </row>
    <row r="146" spans="1:11" ht="14.4" customHeight="1" x14ac:dyDescent="0.3">
      <c r="A146" s="615" t="s">
        <v>473</v>
      </c>
      <c r="B146" s="616" t="s">
        <v>2258</v>
      </c>
      <c r="C146" s="617" t="s">
        <v>478</v>
      </c>
      <c r="D146" s="618" t="s">
        <v>2259</v>
      </c>
      <c r="E146" s="617" t="s">
        <v>3135</v>
      </c>
      <c r="F146" s="618" t="s">
        <v>3136</v>
      </c>
      <c r="G146" s="617" t="s">
        <v>2790</v>
      </c>
      <c r="H146" s="617" t="s">
        <v>2791</v>
      </c>
      <c r="I146" s="619">
        <v>2.5142857142857138</v>
      </c>
      <c r="J146" s="619">
        <v>500</v>
      </c>
      <c r="K146" s="620">
        <v>1256.5</v>
      </c>
    </row>
    <row r="147" spans="1:11" ht="14.4" customHeight="1" x14ac:dyDescent="0.3">
      <c r="A147" s="615" t="s">
        <v>473</v>
      </c>
      <c r="B147" s="616" t="s">
        <v>2258</v>
      </c>
      <c r="C147" s="617" t="s">
        <v>478</v>
      </c>
      <c r="D147" s="618" t="s">
        <v>2259</v>
      </c>
      <c r="E147" s="617" t="s">
        <v>3135</v>
      </c>
      <c r="F147" s="618" t="s">
        <v>3136</v>
      </c>
      <c r="G147" s="617" t="s">
        <v>2792</v>
      </c>
      <c r="H147" s="617" t="s">
        <v>2793</v>
      </c>
      <c r="I147" s="619">
        <v>1.9389999999999996</v>
      </c>
      <c r="J147" s="619">
        <v>2900</v>
      </c>
      <c r="K147" s="620">
        <v>5625</v>
      </c>
    </row>
    <row r="148" spans="1:11" ht="14.4" customHeight="1" x14ac:dyDescent="0.3">
      <c r="A148" s="615" t="s">
        <v>473</v>
      </c>
      <c r="B148" s="616" t="s">
        <v>2258</v>
      </c>
      <c r="C148" s="617" t="s">
        <v>478</v>
      </c>
      <c r="D148" s="618" t="s">
        <v>2259</v>
      </c>
      <c r="E148" s="617" t="s">
        <v>3135</v>
      </c>
      <c r="F148" s="618" t="s">
        <v>3136</v>
      </c>
      <c r="G148" s="617" t="s">
        <v>2794</v>
      </c>
      <c r="H148" s="617" t="s">
        <v>2795</v>
      </c>
      <c r="I148" s="619">
        <v>5.2058333333333335</v>
      </c>
      <c r="J148" s="619">
        <v>7735</v>
      </c>
      <c r="K148" s="620">
        <v>40260.699999999997</v>
      </c>
    </row>
    <row r="149" spans="1:11" ht="14.4" customHeight="1" x14ac:dyDescent="0.3">
      <c r="A149" s="615" t="s">
        <v>473</v>
      </c>
      <c r="B149" s="616" t="s">
        <v>2258</v>
      </c>
      <c r="C149" s="617" t="s">
        <v>478</v>
      </c>
      <c r="D149" s="618" t="s">
        <v>2259</v>
      </c>
      <c r="E149" s="617" t="s">
        <v>3135</v>
      </c>
      <c r="F149" s="618" t="s">
        <v>3136</v>
      </c>
      <c r="G149" s="617" t="s">
        <v>2796</v>
      </c>
      <c r="H149" s="617" t="s">
        <v>2797</v>
      </c>
      <c r="I149" s="619">
        <v>1.2699999999999998</v>
      </c>
      <c r="J149" s="619">
        <v>1125</v>
      </c>
      <c r="K149" s="620">
        <v>1428.75</v>
      </c>
    </row>
    <row r="150" spans="1:11" ht="14.4" customHeight="1" x14ac:dyDescent="0.3">
      <c r="A150" s="615" t="s">
        <v>473</v>
      </c>
      <c r="B150" s="616" t="s">
        <v>2258</v>
      </c>
      <c r="C150" s="617" t="s">
        <v>478</v>
      </c>
      <c r="D150" s="618" t="s">
        <v>2259</v>
      </c>
      <c r="E150" s="617" t="s">
        <v>3135</v>
      </c>
      <c r="F150" s="618" t="s">
        <v>3136</v>
      </c>
      <c r="G150" s="617" t="s">
        <v>2798</v>
      </c>
      <c r="H150" s="617" t="s">
        <v>2799</v>
      </c>
      <c r="I150" s="619">
        <v>21.237142857142857</v>
      </c>
      <c r="J150" s="619">
        <v>270</v>
      </c>
      <c r="K150" s="620">
        <v>5734</v>
      </c>
    </row>
    <row r="151" spans="1:11" ht="14.4" customHeight="1" x14ac:dyDescent="0.3">
      <c r="A151" s="615" t="s">
        <v>473</v>
      </c>
      <c r="B151" s="616" t="s">
        <v>2258</v>
      </c>
      <c r="C151" s="617" t="s">
        <v>478</v>
      </c>
      <c r="D151" s="618" t="s">
        <v>2259</v>
      </c>
      <c r="E151" s="617" t="s">
        <v>3135</v>
      </c>
      <c r="F151" s="618" t="s">
        <v>3136</v>
      </c>
      <c r="G151" s="617" t="s">
        <v>2800</v>
      </c>
      <c r="H151" s="617" t="s">
        <v>2801</v>
      </c>
      <c r="I151" s="619">
        <v>21.235714285714288</v>
      </c>
      <c r="J151" s="619">
        <v>350</v>
      </c>
      <c r="K151" s="620">
        <v>7432.5</v>
      </c>
    </row>
    <row r="152" spans="1:11" ht="14.4" customHeight="1" x14ac:dyDescent="0.3">
      <c r="A152" s="615" t="s">
        <v>473</v>
      </c>
      <c r="B152" s="616" t="s">
        <v>2258</v>
      </c>
      <c r="C152" s="617" t="s">
        <v>478</v>
      </c>
      <c r="D152" s="618" t="s">
        <v>2259</v>
      </c>
      <c r="E152" s="617" t="s">
        <v>3135</v>
      </c>
      <c r="F152" s="618" t="s">
        <v>3136</v>
      </c>
      <c r="G152" s="617" t="s">
        <v>2802</v>
      </c>
      <c r="H152" s="617" t="s">
        <v>2803</v>
      </c>
      <c r="I152" s="619">
        <v>11.494999999999999</v>
      </c>
      <c r="J152" s="619">
        <v>450</v>
      </c>
      <c r="K152" s="620">
        <v>5172.5</v>
      </c>
    </row>
    <row r="153" spans="1:11" ht="14.4" customHeight="1" x14ac:dyDescent="0.3">
      <c r="A153" s="615" t="s">
        <v>473</v>
      </c>
      <c r="B153" s="616" t="s">
        <v>2258</v>
      </c>
      <c r="C153" s="617" t="s">
        <v>478</v>
      </c>
      <c r="D153" s="618" t="s">
        <v>2259</v>
      </c>
      <c r="E153" s="617" t="s">
        <v>3135</v>
      </c>
      <c r="F153" s="618" t="s">
        <v>3136</v>
      </c>
      <c r="G153" s="617" t="s">
        <v>2804</v>
      </c>
      <c r="H153" s="617" t="s">
        <v>2805</v>
      </c>
      <c r="I153" s="619">
        <v>6.6500000000000012</v>
      </c>
      <c r="J153" s="619">
        <v>30</v>
      </c>
      <c r="K153" s="620">
        <v>199.5</v>
      </c>
    </row>
    <row r="154" spans="1:11" ht="14.4" customHeight="1" x14ac:dyDescent="0.3">
      <c r="A154" s="615" t="s">
        <v>473</v>
      </c>
      <c r="B154" s="616" t="s">
        <v>2258</v>
      </c>
      <c r="C154" s="617" t="s">
        <v>478</v>
      </c>
      <c r="D154" s="618" t="s">
        <v>2259</v>
      </c>
      <c r="E154" s="617" t="s">
        <v>3135</v>
      </c>
      <c r="F154" s="618" t="s">
        <v>3136</v>
      </c>
      <c r="G154" s="617" t="s">
        <v>2806</v>
      </c>
      <c r="H154" s="617" t="s">
        <v>2807</v>
      </c>
      <c r="I154" s="619">
        <v>18.150000000000002</v>
      </c>
      <c r="J154" s="619">
        <v>700</v>
      </c>
      <c r="K154" s="620">
        <v>12705</v>
      </c>
    </row>
    <row r="155" spans="1:11" ht="14.4" customHeight="1" x14ac:dyDescent="0.3">
      <c r="A155" s="615" t="s">
        <v>473</v>
      </c>
      <c r="B155" s="616" t="s">
        <v>2258</v>
      </c>
      <c r="C155" s="617" t="s">
        <v>478</v>
      </c>
      <c r="D155" s="618" t="s">
        <v>2259</v>
      </c>
      <c r="E155" s="617" t="s">
        <v>3135</v>
      </c>
      <c r="F155" s="618" t="s">
        <v>3136</v>
      </c>
      <c r="G155" s="617" t="s">
        <v>2808</v>
      </c>
      <c r="H155" s="617" t="s">
        <v>2809</v>
      </c>
      <c r="I155" s="619">
        <v>6.6574999999999998</v>
      </c>
      <c r="J155" s="619">
        <v>80</v>
      </c>
      <c r="K155" s="620">
        <v>532.59999999999991</v>
      </c>
    </row>
    <row r="156" spans="1:11" ht="14.4" customHeight="1" x14ac:dyDescent="0.3">
      <c r="A156" s="615" t="s">
        <v>473</v>
      </c>
      <c r="B156" s="616" t="s">
        <v>2258</v>
      </c>
      <c r="C156" s="617" t="s">
        <v>478</v>
      </c>
      <c r="D156" s="618" t="s">
        <v>2259</v>
      </c>
      <c r="E156" s="617" t="s">
        <v>3135</v>
      </c>
      <c r="F156" s="618" t="s">
        <v>3136</v>
      </c>
      <c r="G156" s="617" t="s">
        <v>2810</v>
      </c>
      <c r="H156" s="617" t="s">
        <v>2811</v>
      </c>
      <c r="I156" s="619">
        <v>6.65</v>
      </c>
      <c r="J156" s="619">
        <v>30</v>
      </c>
      <c r="K156" s="620">
        <v>199.5</v>
      </c>
    </row>
    <row r="157" spans="1:11" ht="14.4" customHeight="1" x14ac:dyDescent="0.3">
      <c r="A157" s="615" t="s">
        <v>473</v>
      </c>
      <c r="B157" s="616" t="s">
        <v>2258</v>
      </c>
      <c r="C157" s="617" t="s">
        <v>478</v>
      </c>
      <c r="D157" s="618" t="s">
        <v>2259</v>
      </c>
      <c r="E157" s="617" t="s">
        <v>3135</v>
      </c>
      <c r="F157" s="618" t="s">
        <v>3136</v>
      </c>
      <c r="G157" s="617" t="s">
        <v>2812</v>
      </c>
      <c r="H157" s="617" t="s">
        <v>2813</v>
      </c>
      <c r="I157" s="619">
        <v>6.6550000000000002</v>
      </c>
      <c r="J157" s="619">
        <v>20</v>
      </c>
      <c r="K157" s="620">
        <v>133.1</v>
      </c>
    </row>
    <row r="158" spans="1:11" ht="14.4" customHeight="1" x14ac:dyDescent="0.3">
      <c r="A158" s="615" t="s">
        <v>473</v>
      </c>
      <c r="B158" s="616" t="s">
        <v>2258</v>
      </c>
      <c r="C158" s="617" t="s">
        <v>478</v>
      </c>
      <c r="D158" s="618" t="s">
        <v>2259</v>
      </c>
      <c r="E158" s="617" t="s">
        <v>3135</v>
      </c>
      <c r="F158" s="618" t="s">
        <v>3136</v>
      </c>
      <c r="G158" s="617" t="s">
        <v>2814</v>
      </c>
      <c r="H158" s="617" t="s">
        <v>2815</v>
      </c>
      <c r="I158" s="619">
        <v>107.69000000000001</v>
      </c>
      <c r="J158" s="619">
        <v>200</v>
      </c>
      <c r="K158" s="620">
        <v>21538</v>
      </c>
    </row>
    <row r="159" spans="1:11" ht="14.4" customHeight="1" x14ac:dyDescent="0.3">
      <c r="A159" s="615" t="s">
        <v>473</v>
      </c>
      <c r="B159" s="616" t="s">
        <v>2258</v>
      </c>
      <c r="C159" s="617" t="s">
        <v>478</v>
      </c>
      <c r="D159" s="618" t="s">
        <v>2259</v>
      </c>
      <c r="E159" s="617" t="s">
        <v>3135</v>
      </c>
      <c r="F159" s="618" t="s">
        <v>3136</v>
      </c>
      <c r="G159" s="617" t="s">
        <v>2816</v>
      </c>
      <c r="H159" s="617" t="s">
        <v>2817</v>
      </c>
      <c r="I159" s="619">
        <v>0.47199999999999998</v>
      </c>
      <c r="J159" s="619">
        <v>2600</v>
      </c>
      <c r="K159" s="620">
        <v>1232</v>
      </c>
    </row>
    <row r="160" spans="1:11" ht="14.4" customHeight="1" x14ac:dyDescent="0.3">
      <c r="A160" s="615" t="s">
        <v>473</v>
      </c>
      <c r="B160" s="616" t="s">
        <v>2258</v>
      </c>
      <c r="C160" s="617" t="s">
        <v>478</v>
      </c>
      <c r="D160" s="618" t="s">
        <v>2259</v>
      </c>
      <c r="E160" s="617" t="s">
        <v>3135</v>
      </c>
      <c r="F160" s="618" t="s">
        <v>3136</v>
      </c>
      <c r="G160" s="617" t="s">
        <v>2818</v>
      </c>
      <c r="H160" s="617" t="s">
        <v>2819</v>
      </c>
      <c r="I160" s="619">
        <v>0.47</v>
      </c>
      <c r="J160" s="619">
        <v>2700</v>
      </c>
      <c r="K160" s="620">
        <v>1269</v>
      </c>
    </row>
    <row r="161" spans="1:11" ht="14.4" customHeight="1" x14ac:dyDescent="0.3">
      <c r="A161" s="615" t="s">
        <v>473</v>
      </c>
      <c r="B161" s="616" t="s">
        <v>2258</v>
      </c>
      <c r="C161" s="617" t="s">
        <v>478</v>
      </c>
      <c r="D161" s="618" t="s">
        <v>2259</v>
      </c>
      <c r="E161" s="617" t="s">
        <v>3135</v>
      </c>
      <c r="F161" s="618" t="s">
        <v>3136</v>
      </c>
      <c r="G161" s="617" t="s">
        <v>2820</v>
      </c>
      <c r="H161" s="617" t="s">
        <v>2821</v>
      </c>
      <c r="I161" s="619">
        <v>4.0285714285714294</v>
      </c>
      <c r="J161" s="619">
        <v>550</v>
      </c>
      <c r="K161" s="620">
        <v>2215.5</v>
      </c>
    </row>
    <row r="162" spans="1:11" ht="14.4" customHeight="1" x14ac:dyDescent="0.3">
      <c r="A162" s="615" t="s">
        <v>473</v>
      </c>
      <c r="B162" s="616" t="s">
        <v>2258</v>
      </c>
      <c r="C162" s="617" t="s">
        <v>478</v>
      </c>
      <c r="D162" s="618" t="s">
        <v>2259</v>
      </c>
      <c r="E162" s="617" t="s">
        <v>3135</v>
      </c>
      <c r="F162" s="618" t="s">
        <v>3136</v>
      </c>
      <c r="G162" s="617" t="s">
        <v>2822</v>
      </c>
      <c r="H162" s="617" t="s">
        <v>2823</v>
      </c>
      <c r="I162" s="619">
        <v>2.9054545454545453</v>
      </c>
      <c r="J162" s="619">
        <v>2186</v>
      </c>
      <c r="K162" s="620">
        <v>6350.76</v>
      </c>
    </row>
    <row r="163" spans="1:11" ht="14.4" customHeight="1" x14ac:dyDescent="0.3">
      <c r="A163" s="615" t="s">
        <v>473</v>
      </c>
      <c r="B163" s="616" t="s">
        <v>2258</v>
      </c>
      <c r="C163" s="617" t="s">
        <v>478</v>
      </c>
      <c r="D163" s="618" t="s">
        <v>2259</v>
      </c>
      <c r="E163" s="617" t="s">
        <v>3135</v>
      </c>
      <c r="F163" s="618" t="s">
        <v>3136</v>
      </c>
      <c r="G163" s="617" t="s">
        <v>2824</v>
      </c>
      <c r="H163" s="617" t="s">
        <v>2825</v>
      </c>
      <c r="I163" s="619">
        <v>2.9029999999999996</v>
      </c>
      <c r="J163" s="619">
        <v>2800</v>
      </c>
      <c r="K163" s="620">
        <v>8129</v>
      </c>
    </row>
    <row r="164" spans="1:11" ht="14.4" customHeight="1" x14ac:dyDescent="0.3">
      <c r="A164" s="615" t="s">
        <v>473</v>
      </c>
      <c r="B164" s="616" t="s">
        <v>2258</v>
      </c>
      <c r="C164" s="617" t="s">
        <v>478</v>
      </c>
      <c r="D164" s="618" t="s">
        <v>2259</v>
      </c>
      <c r="E164" s="617" t="s">
        <v>3135</v>
      </c>
      <c r="F164" s="618" t="s">
        <v>3136</v>
      </c>
      <c r="G164" s="617" t="s">
        <v>2826</v>
      </c>
      <c r="H164" s="617" t="s">
        <v>2827</v>
      </c>
      <c r="I164" s="619">
        <v>2.91</v>
      </c>
      <c r="J164" s="619">
        <v>400</v>
      </c>
      <c r="K164" s="620">
        <v>1164</v>
      </c>
    </row>
    <row r="165" spans="1:11" ht="14.4" customHeight="1" x14ac:dyDescent="0.3">
      <c r="A165" s="615" t="s">
        <v>473</v>
      </c>
      <c r="B165" s="616" t="s">
        <v>2258</v>
      </c>
      <c r="C165" s="617" t="s">
        <v>478</v>
      </c>
      <c r="D165" s="618" t="s">
        <v>2259</v>
      </c>
      <c r="E165" s="617" t="s">
        <v>3135</v>
      </c>
      <c r="F165" s="618" t="s">
        <v>3136</v>
      </c>
      <c r="G165" s="617" t="s">
        <v>2828</v>
      </c>
      <c r="H165" s="617" t="s">
        <v>2829</v>
      </c>
      <c r="I165" s="619">
        <v>2.9049999999999998</v>
      </c>
      <c r="J165" s="619">
        <v>2350</v>
      </c>
      <c r="K165" s="620">
        <v>6825.5</v>
      </c>
    </row>
    <row r="166" spans="1:11" ht="14.4" customHeight="1" x14ac:dyDescent="0.3">
      <c r="A166" s="615" t="s">
        <v>473</v>
      </c>
      <c r="B166" s="616" t="s">
        <v>2258</v>
      </c>
      <c r="C166" s="617" t="s">
        <v>478</v>
      </c>
      <c r="D166" s="618" t="s">
        <v>2259</v>
      </c>
      <c r="E166" s="617" t="s">
        <v>3135</v>
      </c>
      <c r="F166" s="618" t="s">
        <v>3136</v>
      </c>
      <c r="G166" s="617" t="s">
        <v>2830</v>
      </c>
      <c r="H166" s="617" t="s">
        <v>2831</v>
      </c>
      <c r="I166" s="619">
        <v>193.6</v>
      </c>
      <c r="J166" s="619">
        <v>280</v>
      </c>
      <c r="K166" s="620">
        <v>54208</v>
      </c>
    </row>
    <row r="167" spans="1:11" ht="14.4" customHeight="1" x14ac:dyDescent="0.3">
      <c r="A167" s="615" t="s">
        <v>473</v>
      </c>
      <c r="B167" s="616" t="s">
        <v>2258</v>
      </c>
      <c r="C167" s="617" t="s">
        <v>478</v>
      </c>
      <c r="D167" s="618" t="s">
        <v>2259</v>
      </c>
      <c r="E167" s="617" t="s">
        <v>3135</v>
      </c>
      <c r="F167" s="618" t="s">
        <v>3136</v>
      </c>
      <c r="G167" s="617" t="s">
        <v>2832</v>
      </c>
      <c r="H167" s="617" t="s">
        <v>2833</v>
      </c>
      <c r="I167" s="619">
        <v>24.4</v>
      </c>
      <c r="J167" s="619">
        <v>800</v>
      </c>
      <c r="K167" s="620">
        <v>19523.11</v>
      </c>
    </row>
    <row r="168" spans="1:11" ht="14.4" customHeight="1" x14ac:dyDescent="0.3">
      <c r="A168" s="615" t="s">
        <v>473</v>
      </c>
      <c r="B168" s="616" t="s">
        <v>2258</v>
      </c>
      <c r="C168" s="617" t="s">
        <v>478</v>
      </c>
      <c r="D168" s="618" t="s">
        <v>2259</v>
      </c>
      <c r="E168" s="617" t="s">
        <v>3135</v>
      </c>
      <c r="F168" s="618" t="s">
        <v>3136</v>
      </c>
      <c r="G168" s="617" t="s">
        <v>2834</v>
      </c>
      <c r="H168" s="617" t="s">
        <v>2835</v>
      </c>
      <c r="I168" s="619">
        <v>484.04</v>
      </c>
      <c r="J168" s="619">
        <v>20</v>
      </c>
      <c r="K168" s="620">
        <v>9680.7200000000012</v>
      </c>
    </row>
    <row r="169" spans="1:11" ht="14.4" customHeight="1" x14ac:dyDescent="0.3">
      <c r="A169" s="615" t="s">
        <v>473</v>
      </c>
      <c r="B169" s="616" t="s">
        <v>2258</v>
      </c>
      <c r="C169" s="617" t="s">
        <v>478</v>
      </c>
      <c r="D169" s="618" t="s">
        <v>2259</v>
      </c>
      <c r="E169" s="617" t="s">
        <v>3135</v>
      </c>
      <c r="F169" s="618" t="s">
        <v>3136</v>
      </c>
      <c r="G169" s="617" t="s">
        <v>2836</v>
      </c>
      <c r="H169" s="617" t="s">
        <v>2837</v>
      </c>
      <c r="I169" s="619">
        <v>9.1999999999999993</v>
      </c>
      <c r="J169" s="619">
        <v>10</v>
      </c>
      <c r="K169" s="620">
        <v>92</v>
      </c>
    </row>
    <row r="170" spans="1:11" ht="14.4" customHeight="1" x14ac:dyDescent="0.3">
      <c r="A170" s="615" t="s">
        <v>473</v>
      </c>
      <c r="B170" s="616" t="s">
        <v>2258</v>
      </c>
      <c r="C170" s="617" t="s">
        <v>478</v>
      </c>
      <c r="D170" s="618" t="s">
        <v>2259</v>
      </c>
      <c r="E170" s="617" t="s">
        <v>3135</v>
      </c>
      <c r="F170" s="618" t="s">
        <v>3136</v>
      </c>
      <c r="G170" s="617" t="s">
        <v>2838</v>
      </c>
      <c r="H170" s="617" t="s">
        <v>2839</v>
      </c>
      <c r="I170" s="619">
        <v>2.34</v>
      </c>
      <c r="J170" s="619">
        <v>100</v>
      </c>
      <c r="K170" s="620">
        <v>233.77</v>
      </c>
    </row>
    <row r="171" spans="1:11" ht="14.4" customHeight="1" x14ac:dyDescent="0.3">
      <c r="A171" s="615" t="s">
        <v>473</v>
      </c>
      <c r="B171" s="616" t="s">
        <v>2258</v>
      </c>
      <c r="C171" s="617" t="s">
        <v>478</v>
      </c>
      <c r="D171" s="618" t="s">
        <v>2259</v>
      </c>
      <c r="E171" s="617" t="s">
        <v>3135</v>
      </c>
      <c r="F171" s="618" t="s">
        <v>3136</v>
      </c>
      <c r="G171" s="617" t="s">
        <v>2840</v>
      </c>
      <c r="H171" s="617" t="s">
        <v>2841</v>
      </c>
      <c r="I171" s="619">
        <v>411.4</v>
      </c>
      <c r="J171" s="619">
        <v>50</v>
      </c>
      <c r="K171" s="620">
        <v>20570</v>
      </c>
    </row>
    <row r="172" spans="1:11" ht="14.4" customHeight="1" x14ac:dyDescent="0.3">
      <c r="A172" s="615" t="s">
        <v>473</v>
      </c>
      <c r="B172" s="616" t="s">
        <v>2258</v>
      </c>
      <c r="C172" s="617" t="s">
        <v>478</v>
      </c>
      <c r="D172" s="618" t="s">
        <v>2259</v>
      </c>
      <c r="E172" s="617" t="s">
        <v>3135</v>
      </c>
      <c r="F172" s="618" t="s">
        <v>3136</v>
      </c>
      <c r="G172" s="617" t="s">
        <v>2842</v>
      </c>
      <c r="H172" s="617" t="s">
        <v>2843</v>
      </c>
      <c r="I172" s="619">
        <v>20.57</v>
      </c>
      <c r="J172" s="619">
        <v>20</v>
      </c>
      <c r="K172" s="620">
        <v>411.4</v>
      </c>
    </row>
    <row r="173" spans="1:11" ht="14.4" customHeight="1" x14ac:dyDescent="0.3">
      <c r="A173" s="615" t="s">
        <v>473</v>
      </c>
      <c r="B173" s="616" t="s">
        <v>2258</v>
      </c>
      <c r="C173" s="617" t="s">
        <v>478</v>
      </c>
      <c r="D173" s="618" t="s">
        <v>2259</v>
      </c>
      <c r="E173" s="617" t="s">
        <v>3135</v>
      </c>
      <c r="F173" s="618" t="s">
        <v>3136</v>
      </c>
      <c r="G173" s="617" t="s">
        <v>2844</v>
      </c>
      <c r="H173" s="617" t="s">
        <v>2845</v>
      </c>
      <c r="I173" s="619">
        <v>650.33000000000004</v>
      </c>
      <c r="J173" s="619">
        <v>1</v>
      </c>
      <c r="K173" s="620">
        <v>650.33000000000004</v>
      </c>
    </row>
    <row r="174" spans="1:11" ht="14.4" customHeight="1" x14ac:dyDescent="0.3">
      <c r="A174" s="615" t="s">
        <v>473</v>
      </c>
      <c r="B174" s="616" t="s">
        <v>2258</v>
      </c>
      <c r="C174" s="617" t="s">
        <v>478</v>
      </c>
      <c r="D174" s="618" t="s">
        <v>2259</v>
      </c>
      <c r="E174" s="617" t="s">
        <v>3135</v>
      </c>
      <c r="F174" s="618" t="s">
        <v>3136</v>
      </c>
      <c r="G174" s="617" t="s">
        <v>2846</v>
      </c>
      <c r="H174" s="617" t="s">
        <v>2847</v>
      </c>
      <c r="I174" s="619">
        <v>96.32</v>
      </c>
      <c r="J174" s="619">
        <v>42</v>
      </c>
      <c r="K174" s="620">
        <v>4045.39</v>
      </c>
    </row>
    <row r="175" spans="1:11" ht="14.4" customHeight="1" x14ac:dyDescent="0.3">
      <c r="A175" s="615" t="s">
        <v>473</v>
      </c>
      <c r="B175" s="616" t="s">
        <v>2258</v>
      </c>
      <c r="C175" s="617" t="s">
        <v>478</v>
      </c>
      <c r="D175" s="618" t="s">
        <v>2259</v>
      </c>
      <c r="E175" s="617" t="s">
        <v>3135</v>
      </c>
      <c r="F175" s="618" t="s">
        <v>3136</v>
      </c>
      <c r="G175" s="617" t="s">
        <v>2848</v>
      </c>
      <c r="H175" s="617" t="s">
        <v>2849</v>
      </c>
      <c r="I175" s="619">
        <v>153.11000000000001</v>
      </c>
      <c r="J175" s="619">
        <v>10</v>
      </c>
      <c r="K175" s="620">
        <v>1531.12</v>
      </c>
    </row>
    <row r="176" spans="1:11" ht="14.4" customHeight="1" x14ac:dyDescent="0.3">
      <c r="A176" s="615" t="s">
        <v>473</v>
      </c>
      <c r="B176" s="616" t="s">
        <v>2258</v>
      </c>
      <c r="C176" s="617" t="s">
        <v>478</v>
      </c>
      <c r="D176" s="618" t="s">
        <v>2259</v>
      </c>
      <c r="E176" s="617" t="s">
        <v>3135</v>
      </c>
      <c r="F176" s="618" t="s">
        <v>3136</v>
      </c>
      <c r="G176" s="617" t="s">
        <v>2850</v>
      </c>
      <c r="H176" s="617" t="s">
        <v>2851</v>
      </c>
      <c r="I176" s="619">
        <v>9.2000000000000011</v>
      </c>
      <c r="J176" s="619">
        <v>3000</v>
      </c>
      <c r="K176" s="620">
        <v>27600</v>
      </c>
    </row>
    <row r="177" spans="1:11" ht="14.4" customHeight="1" x14ac:dyDescent="0.3">
      <c r="A177" s="615" t="s">
        <v>473</v>
      </c>
      <c r="B177" s="616" t="s">
        <v>2258</v>
      </c>
      <c r="C177" s="617" t="s">
        <v>478</v>
      </c>
      <c r="D177" s="618" t="s">
        <v>2259</v>
      </c>
      <c r="E177" s="617" t="s">
        <v>3135</v>
      </c>
      <c r="F177" s="618" t="s">
        <v>3136</v>
      </c>
      <c r="G177" s="617" t="s">
        <v>2850</v>
      </c>
      <c r="H177" s="617" t="s">
        <v>2852</v>
      </c>
      <c r="I177" s="619">
        <v>9.1999999999999993</v>
      </c>
      <c r="J177" s="619">
        <v>1200</v>
      </c>
      <c r="K177" s="620">
        <v>11040</v>
      </c>
    </row>
    <row r="178" spans="1:11" ht="14.4" customHeight="1" x14ac:dyDescent="0.3">
      <c r="A178" s="615" t="s">
        <v>473</v>
      </c>
      <c r="B178" s="616" t="s">
        <v>2258</v>
      </c>
      <c r="C178" s="617" t="s">
        <v>478</v>
      </c>
      <c r="D178" s="618" t="s">
        <v>2259</v>
      </c>
      <c r="E178" s="617" t="s">
        <v>3135</v>
      </c>
      <c r="F178" s="618" t="s">
        <v>3136</v>
      </c>
      <c r="G178" s="617" t="s">
        <v>2853</v>
      </c>
      <c r="H178" s="617" t="s">
        <v>2854</v>
      </c>
      <c r="I178" s="619">
        <v>172.5</v>
      </c>
      <c r="J178" s="619">
        <v>5</v>
      </c>
      <c r="K178" s="620">
        <v>862.5</v>
      </c>
    </row>
    <row r="179" spans="1:11" ht="14.4" customHeight="1" x14ac:dyDescent="0.3">
      <c r="A179" s="615" t="s">
        <v>473</v>
      </c>
      <c r="B179" s="616" t="s">
        <v>2258</v>
      </c>
      <c r="C179" s="617" t="s">
        <v>478</v>
      </c>
      <c r="D179" s="618" t="s">
        <v>2259</v>
      </c>
      <c r="E179" s="617" t="s">
        <v>3135</v>
      </c>
      <c r="F179" s="618" t="s">
        <v>3136</v>
      </c>
      <c r="G179" s="617" t="s">
        <v>2855</v>
      </c>
      <c r="H179" s="617" t="s">
        <v>2856</v>
      </c>
      <c r="I179" s="619">
        <v>15.73</v>
      </c>
      <c r="J179" s="619">
        <v>840</v>
      </c>
      <c r="K179" s="620">
        <v>13213.2</v>
      </c>
    </row>
    <row r="180" spans="1:11" ht="14.4" customHeight="1" x14ac:dyDescent="0.3">
      <c r="A180" s="615" t="s">
        <v>473</v>
      </c>
      <c r="B180" s="616" t="s">
        <v>2258</v>
      </c>
      <c r="C180" s="617" t="s">
        <v>478</v>
      </c>
      <c r="D180" s="618" t="s">
        <v>2259</v>
      </c>
      <c r="E180" s="617" t="s">
        <v>3135</v>
      </c>
      <c r="F180" s="618" t="s">
        <v>3136</v>
      </c>
      <c r="G180" s="617" t="s">
        <v>2857</v>
      </c>
      <c r="H180" s="617" t="s">
        <v>2858</v>
      </c>
      <c r="I180" s="619">
        <v>14.52</v>
      </c>
      <c r="J180" s="619">
        <v>220</v>
      </c>
      <c r="K180" s="620">
        <v>3194.3999999999996</v>
      </c>
    </row>
    <row r="181" spans="1:11" ht="14.4" customHeight="1" x14ac:dyDescent="0.3">
      <c r="A181" s="615" t="s">
        <v>473</v>
      </c>
      <c r="B181" s="616" t="s">
        <v>2258</v>
      </c>
      <c r="C181" s="617" t="s">
        <v>478</v>
      </c>
      <c r="D181" s="618" t="s">
        <v>2259</v>
      </c>
      <c r="E181" s="617" t="s">
        <v>3135</v>
      </c>
      <c r="F181" s="618" t="s">
        <v>3136</v>
      </c>
      <c r="G181" s="617" t="s">
        <v>2859</v>
      </c>
      <c r="H181" s="617" t="s">
        <v>2860</v>
      </c>
      <c r="I181" s="619">
        <v>124.63</v>
      </c>
      <c r="J181" s="619">
        <v>280</v>
      </c>
      <c r="K181" s="620">
        <v>34896.400000000001</v>
      </c>
    </row>
    <row r="182" spans="1:11" ht="14.4" customHeight="1" x14ac:dyDescent="0.3">
      <c r="A182" s="615" t="s">
        <v>473</v>
      </c>
      <c r="B182" s="616" t="s">
        <v>2258</v>
      </c>
      <c r="C182" s="617" t="s">
        <v>478</v>
      </c>
      <c r="D182" s="618" t="s">
        <v>2259</v>
      </c>
      <c r="E182" s="617" t="s">
        <v>3135</v>
      </c>
      <c r="F182" s="618" t="s">
        <v>3136</v>
      </c>
      <c r="G182" s="617" t="s">
        <v>2861</v>
      </c>
      <c r="H182" s="617" t="s">
        <v>2862</v>
      </c>
      <c r="I182" s="619">
        <v>82.161428571428573</v>
      </c>
      <c r="J182" s="619">
        <v>112</v>
      </c>
      <c r="K182" s="620">
        <v>9201.7000000000007</v>
      </c>
    </row>
    <row r="183" spans="1:11" ht="14.4" customHeight="1" x14ac:dyDescent="0.3">
      <c r="A183" s="615" t="s">
        <v>473</v>
      </c>
      <c r="B183" s="616" t="s">
        <v>2258</v>
      </c>
      <c r="C183" s="617" t="s">
        <v>478</v>
      </c>
      <c r="D183" s="618" t="s">
        <v>2259</v>
      </c>
      <c r="E183" s="617" t="s">
        <v>3135</v>
      </c>
      <c r="F183" s="618" t="s">
        <v>3136</v>
      </c>
      <c r="G183" s="617" t="s">
        <v>2863</v>
      </c>
      <c r="H183" s="617" t="s">
        <v>2864</v>
      </c>
      <c r="I183" s="619">
        <v>1234.2</v>
      </c>
      <c r="J183" s="619">
        <v>20</v>
      </c>
      <c r="K183" s="620">
        <v>24684</v>
      </c>
    </row>
    <row r="184" spans="1:11" ht="14.4" customHeight="1" x14ac:dyDescent="0.3">
      <c r="A184" s="615" t="s">
        <v>473</v>
      </c>
      <c r="B184" s="616" t="s">
        <v>2258</v>
      </c>
      <c r="C184" s="617" t="s">
        <v>478</v>
      </c>
      <c r="D184" s="618" t="s">
        <v>2259</v>
      </c>
      <c r="E184" s="617" t="s">
        <v>3135</v>
      </c>
      <c r="F184" s="618" t="s">
        <v>3136</v>
      </c>
      <c r="G184" s="617" t="s">
        <v>2865</v>
      </c>
      <c r="H184" s="617" t="s">
        <v>2866</v>
      </c>
      <c r="I184" s="619">
        <v>153.11250000000001</v>
      </c>
      <c r="J184" s="619">
        <v>30</v>
      </c>
      <c r="K184" s="620">
        <v>4593.3899999999994</v>
      </c>
    </row>
    <row r="185" spans="1:11" ht="14.4" customHeight="1" x14ac:dyDescent="0.3">
      <c r="A185" s="615" t="s">
        <v>473</v>
      </c>
      <c r="B185" s="616" t="s">
        <v>2258</v>
      </c>
      <c r="C185" s="617" t="s">
        <v>478</v>
      </c>
      <c r="D185" s="618" t="s">
        <v>2259</v>
      </c>
      <c r="E185" s="617" t="s">
        <v>3135</v>
      </c>
      <c r="F185" s="618" t="s">
        <v>3136</v>
      </c>
      <c r="G185" s="617" t="s">
        <v>2867</v>
      </c>
      <c r="H185" s="617" t="s">
        <v>2868</v>
      </c>
      <c r="I185" s="619">
        <v>302.5</v>
      </c>
      <c r="J185" s="619">
        <v>4</v>
      </c>
      <c r="K185" s="620">
        <v>1210</v>
      </c>
    </row>
    <row r="186" spans="1:11" ht="14.4" customHeight="1" x14ac:dyDescent="0.3">
      <c r="A186" s="615" t="s">
        <v>473</v>
      </c>
      <c r="B186" s="616" t="s">
        <v>2258</v>
      </c>
      <c r="C186" s="617" t="s">
        <v>478</v>
      </c>
      <c r="D186" s="618" t="s">
        <v>2259</v>
      </c>
      <c r="E186" s="617" t="s">
        <v>3135</v>
      </c>
      <c r="F186" s="618" t="s">
        <v>3136</v>
      </c>
      <c r="G186" s="617" t="s">
        <v>2869</v>
      </c>
      <c r="H186" s="617" t="s">
        <v>2870</v>
      </c>
      <c r="I186" s="619">
        <v>1805.3</v>
      </c>
      <c r="J186" s="619">
        <v>2</v>
      </c>
      <c r="K186" s="620">
        <v>3610.6</v>
      </c>
    </row>
    <row r="187" spans="1:11" ht="14.4" customHeight="1" x14ac:dyDescent="0.3">
      <c r="A187" s="615" t="s">
        <v>473</v>
      </c>
      <c r="B187" s="616" t="s">
        <v>2258</v>
      </c>
      <c r="C187" s="617" t="s">
        <v>478</v>
      </c>
      <c r="D187" s="618" t="s">
        <v>2259</v>
      </c>
      <c r="E187" s="617" t="s">
        <v>3135</v>
      </c>
      <c r="F187" s="618" t="s">
        <v>3136</v>
      </c>
      <c r="G187" s="617" t="s">
        <v>2871</v>
      </c>
      <c r="H187" s="617" t="s">
        <v>2872</v>
      </c>
      <c r="I187" s="619">
        <v>17.91</v>
      </c>
      <c r="J187" s="619">
        <v>30</v>
      </c>
      <c r="K187" s="620">
        <v>537.22</v>
      </c>
    </row>
    <row r="188" spans="1:11" ht="14.4" customHeight="1" x14ac:dyDescent="0.3">
      <c r="A188" s="615" t="s">
        <v>473</v>
      </c>
      <c r="B188" s="616" t="s">
        <v>2258</v>
      </c>
      <c r="C188" s="617" t="s">
        <v>478</v>
      </c>
      <c r="D188" s="618" t="s">
        <v>2259</v>
      </c>
      <c r="E188" s="617" t="s">
        <v>3135</v>
      </c>
      <c r="F188" s="618" t="s">
        <v>3136</v>
      </c>
      <c r="G188" s="617" t="s">
        <v>2873</v>
      </c>
      <c r="H188" s="617" t="s">
        <v>2874</v>
      </c>
      <c r="I188" s="619">
        <v>24.3</v>
      </c>
      <c r="J188" s="619">
        <v>5</v>
      </c>
      <c r="K188" s="620">
        <v>121.5</v>
      </c>
    </row>
    <row r="189" spans="1:11" ht="14.4" customHeight="1" x14ac:dyDescent="0.3">
      <c r="A189" s="615" t="s">
        <v>473</v>
      </c>
      <c r="B189" s="616" t="s">
        <v>2258</v>
      </c>
      <c r="C189" s="617" t="s">
        <v>478</v>
      </c>
      <c r="D189" s="618" t="s">
        <v>2259</v>
      </c>
      <c r="E189" s="617" t="s">
        <v>3135</v>
      </c>
      <c r="F189" s="618" t="s">
        <v>3136</v>
      </c>
      <c r="G189" s="617" t="s">
        <v>2875</v>
      </c>
      <c r="H189" s="617" t="s">
        <v>2876</v>
      </c>
      <c r="I189" s="619">
        <v>1109.27</v>
      </c>
      <c r="J189" s="619">
        <v>2</v>
      </c>
      <c r="K189" s="620">
        <v>2218.54</v>
      </c>
    </row>
    <row r="190" spans="1:11" ht="14.4" customHeight="1" x14ac:dyDescent="0.3">
      <c r="A190" s="615" t="s">
        <v>473</v>
      </c>
      <c r="B190" s="616" t="s">
        <v>2258</v>
      </c>
      <c r="C190" s="617" t="s">
        <v>478</v>
      </c>
      <c r="D190" s="618" t="s">
        <v>2259</v>
      </c>
      <c r="E190" s="617" t="s">
        <v>3135</v>
      </c>
      <c r="F190" s="618" t="s">
        <v>3136</v>
      </c>
      <c r="G190" s="617" t="s">
        <v>2877</v>
      </c>
      <c r="H190" s="617" t="s">
        <v>2878</v>
      </c>
      <c r="I190" s="619">
        <v>343.53</v>
      </c>
      <c r="J190" s="619">
        <v>15</v>
      </c>
      <c r="K190" s="620">
        <v>5152.78</v>
      </c>
    </row>
    <row r="191" spans="1:11" ht="14.4" customHeight="1" x14ac:dyDescent="0.3">
      <c r="A191" s="615" t="s">
        <v>473</v>
      </c>
      <c r="B191" s="616" t="s">
        <v>2258</v>
      </c>
      <c r="C191" s="617" t="s">
        <v>478</v>
      </c>
      <c r="D191" s="618" t="s">
        <v>2259</v>
      </c>
      <c r="E191" s="617" t="s">
        <v>3135</v>
      </c>
      <c r="F191" s="618" t="s">
        <v>3136</v>
      </c>
      <c r="G191" s="617" t="s">
        <v>2879</v>
      </c>
      <c r="H191" s="617" t="s">
        <v>2880</v>
      </c>
      <c r="I191" s="619">
        <v>4123.2749999999996</v>
      </c>
      <c r="J191" s="619">
        <v>3</v>
      </c>
      <c r="K191" s="620">
        <v>12369.83</v>
      </c>
    </row>
    <row r="192" spans="1:11" ht="14.4" customHeight="1" x14ac:dyDescent="0.3">
      <c r="A192" s="615" t="s">
        <v>473</v>
      </c>
      <c r="B192" s="616" t="s">
        <v>2258</v>
      </c>
      <c r="C192" s="617" t="s">
        <v>478</v>
      </c>
      <c r="D192" s="618" t="s">
        <v>2259</v>
      </c>
      <c r="E192" s="617" t="s">
        <v>3135</v>
      </c>
      <c r="F192" s="618" t="s">
        <v>3136</v>
      </c>
      <c r="G192" s="617" t="s">
        <v>2881</v>
      </c>
      <c r="H192" s="617" t="s">
        <v>2882</v>
      </c>
      <c r="I192" s="619">
        <v>3533.5</v>
      </c>
      <c r="J192" s="619">
        <v>1</v>
      </c>
      <c r="K192" s="620">
        <v>3533.5</v>
      </c>
    </row>
    <row r="193" spans="1:11" ht="14.4" customHeight="1" x14ac:dyDescent="0.3">
      <c r="A193" s="615" t="s">
        <v>473</v>
      </c>
      <c r="B193" s="616" t="s">
        <v>2258</v>
      </c>
      <c r="C193" s="617" t="s">
        <v>478</v>
      </c>
      <c r="D193" s="618" t="s">
        <v>2259</v>
      </c>
      <c r="E193" s="617" t="s">
        <v>3135</v>
      </c>
      <c r="F193" s="618" t="s">
        <v>3136</v>
      </c>
      <c r="G193" s="617" t="s">
        <v>2883</v>
      </c>
      <c r="H193" s="617" t="s">
        <v>2884</v>
      </c>
      <c r="I193" s="619">
        <v>3.8700000000000006</v>
      </c>
      <c r="J193" s="619">
        <v>1300</v>
      </c>
      <c r="K193" s="620">
        <v>5033.5999999999995</v>
      </c>
    </row>
    <row r="194" spans="1:11" ht="14.4" customHeight="1" x14ac:dyDescent="0.3">
      <c r="A194" s="615" t="s">
        <v>473</v>
      </c>
      <c r="B194" s="616" t="s">
        <v>2258</v>
      </c>
      <c r="C194" s="617" t="s">
        <v>478</v>
      </c>
      <c r="D194" s="618" t="s">
        <v>2259</v>
      </c>
      <c r="E194" s="617" t="s">
        <v>3135</v>
      </c>
      <c r="F194" s="618" t="s">
        <v>3136</v>
      </c>
      <c r="G194" s="617" t="s">
        <v>2885</v>
      </c>
      <c r="H194" s="617" t="s">
        <v>2886</v>
      </c>
      <c r="I194" s="619">
        <v>82.2</v>
      </c>
      <c r="J194" s="619">
        <v>30</v>
      </c>
      <c r="K194" s="620">
        <v>2465.96</v>
      </c>
    </row>
    <row r="195" spans="1:11" ht="14.4" customHeight="1" x14ac:dyDescent="0.3">
      <c r="A195" s="615" t="s">
        <v>473</v>
      </c>
      <c r="B195" s="616" t="s">
        <v>2258</v>
      </c>
      <c r="C195" s="617" t="s">
        <v>478</v>
      </c>
      <c r="D195" s="618" t="s">
        <v>2259</v>
      </c>
      <c r="E195" s="617" t="s">
        <v>3135</v>
      </c>
      <c r="F195" s="618" t="s">
        <v>3136</v>
      </c>
      <c r="G195" s="617" t="s">
        <v>2887</v>
      </c>
      <c r="H195" s="617" t="s">
        <v>2888</v>
      </c>
      <c r="I195" s="619">
        <v>627.64</v>
      </c>
      <c r="J195" s="619">
        <v>1</v>
      </c>
      <c r="K195" s="620">
        <v>627.64</v>
      </c>
    </row>
    <row r="196" spans="1:11" ht="14.4" customHeight="1" x14ac:dyDescent="0.3">
      <c r="A196" s="615" t="s">
        <v>473</v>
      </c>
      <c r="B196" s="616" t="s">
        <v>2258</v>
      </c>
      <c r="C196" s="617" t="s">
        <v>478</v>
      </c>
      <c r="D196" s="618" t="s">
        <v>2259</v>
      </c>
      <c r="E196" s="617" t="s">
        <v>3135</v>
      </c>
      <c r="F196" s="618" t="s">
        <v>3136</v>
      </c>
      <c r="G196" s="617" t="s">
        <v>2889</v>
      </c>
      <c r="H196" s="617" t="s">
        <v>2890</v>
      </c>
      <c r="I196" s="619">
        <v>96.8</v>
      </c>
      <c r="J196" s="619">
        <v>190</v>
      </c>
      <c r="K196" s="620">
        <v>18392</v>
      </c>
    </row>
    <row r="197" spans="1:11" ht="14.4" customHeight="1" x14ac:dyDescent="0.3">
      <c r="A197" s="615" t="s">
        <v>473</v>
      </c>
      <c r="B197" s="616" t="s">
        <v>2258</v>
      </c>
      <c r="C197" s="617" t="s">
        <v>478</v>
      </c>
      <c r="D197" s="618" t="s">
        <v>2259</v>
      </c>
      <c r="E197" s="617" t="s">
        <v>3135</v>
      </c>
      <c r="F197" s="618" t="s">
        <v>3136</v>
      </c>
      <c r="G197" s="617" t="s">
        <v>2891</v>
      </c>
      <c r="H197" s="617" t="s">
        <v>2892</v>
      </c>
      <c r="I197" s="619">
        <v>15.129999999999999</v>
      </c>
      <c r="J197" s="619">
        <v>1100</v>
      </c>
      <c r="K197" s="620">
        <v>16638</v>
      </c>
    </row>
    <row r="198" spans="1:11" ht="14.4" customHeight="1" x14ac:dyDescent="0.3">
      <c r="A198" s="615" t="s">
        <v>473</v>
      </c>
      <c r="B198" s="616" t="s">
        <v>2258</v>
      </c>
      <c r="C198" s="617" t="s">
        <v>478</v>
      </c>
      <c r="D198" s="618" t="s">
        <v>2259</v>
      </c>
      <c r="E198" s="617" t="s">
        <v>3135</v>
      </c>
      <c r="F198" s="618" t="s">
        <v>3136</v>
      </c>
      <c r="G198" s="617" t="s">
        <v>2893</v>
      </c>
      <c r="H198" s="617" t="s">
        <v>2894</v>
      </c>
      <c r="I198" s="619">
        <v>168.19</v>
      </c>
      <c r="J198" s="619">
        <v>10</v>
      </c>
      <c r="K198" s="620">
        <v>1681.9</v>
      </c>
    </row>
    <row r="199" spans="1:11" ht="14.4" customHeight="1" x14ac:dyDescent="0.3">
      <c r="A199" s="615" t="s">
        <v>473</v>
      </c>
      <c r="B199" s="616" t="s">
        <v>2258</v>
      </c>
      <c r="C199" s="617" t="s">
        <v>478</v>
      </c>
      <c r="D199" s="618" t="s">
        <v>2259</v>
      </c>
      <c r="E199" s="617" t="s">
        <v>3135</v>
      </c>
      <c r="F199" s="618" t="s">
        <v>3136</v>
      </c>
      <c r="G199" s="617" t="s">
        <v>2895</v>
      </c>
      <c r="H199" s="617" t="s">
        <v>2896</v>
      </c>
      <c r="I199" s="619">
        <v>136.54000000000002</v>
      </c>
      <c r="J199" s="619">
        <v>10</v>
      </c>
      <c r="K199" s="620">
        <v>1365.4</v>
      </c>
    </row>
    <row r="200" spans="1:11" ht="14.4" customHeight="1" x14ac:dyDescent="0.3">
      <c r="A200" s="615" t="s">
        <v>473</v>
      </c>
      <c r="B200" s="616" t="s">
        <v>2258</v>
      </c>
      <c r="C200" s="617" t="s">
        <v>478</v>
      </c>
      <c r="D200" s="618" t="s">
        <v>2259</v>
      </c>
      <c r="E200" s="617" t="s">
        <v>3135</v>
      </c>
      <c r="F200" s="618" t="s">
        <v>3136</v>
      </c>
      <c r="G200" s="617" t="s">
        <v>2897</v>
      </c>
      <c r="H200" s="617" t="s">
        <v>2898</v>
      </c>
      <c r="I200" s="619">
        <v>3.4183333333333334</v>
      </c>
      <c r="J200" s="619">
        <v>6560</v>
      </c>
      <c r="K200" s="620">
        <v>22412.000000000004</v>
      </c>
    </row>
    <row r="201" spans="1:11" ht="14.4" customHeight="1" x14ac:dyDescent="0.3">
      <c r="A201" s="615" t="s">
        <v>473</v>
      </c>
      <c r="B201" s="616" t="s">
        <v>2258</v>
      </c>
      <c r="C201" s="617" t="s">
        <v>478</v>
      </c>
      <c r="D201" s="618" t="s">
        <v>2259</v>
      </c>
      <c r="E201" s="617" t="s">
        <v>3135</v>
      </c>
      <c r="F201" s="618" t="s">
        <v>3136</v>
      </c>
      <c r="G201" s="617" t="s">
        <v>2899</v>
      </c>
      <c r="H201" s="617" t="s">
        <v>2900</v>
      </c>
      <c r="I201" s="619">
        <v>3.42</v>
      </c>
      <c r="J201" s="619">
        <v>520</v>
      </c>
      <c r="K201" s="620">
        <v>1778.4</v>
      </c>
    </row>
    <row r="202" spans="1:11" ht="14.4" customHeight="1" x14ac:dyDescent="0.3">
      <c r="A202" s="615" t="s">
        <v>473</v>
      </c>
      <c r="B202" s="616" t="s">
        <v>2258</v>
      </c>
      <c r="C202" s="617" t="s">
        <v>478</v>
      </c>
      <c r="D202" s="618" t="s">
        <v>2259</v>
      </c>
      <c r="E202" s="617" t="s">
        <v>3135</v>
      </c>
      <c r="F202" s="618" t="s">
        <v>3136</v>
      </c>
      <c r="G202" s="617" t="s">
        <v>2901</v>
      </c>
      <c r="H202" s="617" t="s">
        <v>2902</v>
      </c>
      <c r="I202" s="619">
        <v>6.072857142857143</v>
      </c>
      <c r="J202" s="619">
        <v>1700</v>
      </c>
      <c r="K202" s="620">
        <v>10321</v>
      </c>
    </row>
    <row r="203" spans="1:11" ht="14.4" customHeight="1" x14ac:dyDescent="0.3">
      <c r="A203" s="615" t="s">
        <v>473</v>
      </c>
      <c r="B203" s="616" t="s">
        <v>2258</v>
      </c>
      <c r="C203" s="617" t="s">
        <v>478</v>
      </c>
      <c r="D203" s="618" t="s">
        <v>2259</v>
      </c>
      <c r="E203" s="617" t="s">
        <v>3135</v>
      </c>
      <c r="F203" s="618" t="s">
        <v>3136</v>
      </c>
      <c r="G203" s="617" t="s">
        <v>2903</v>
      </c>
      <c r="H203" s="617" t="s">
        <v>2904</v>
      </c>
      <c r="I203" s="619">
        <v>82.2</v>
      </c>
      <c r="J203" s="619">
        <v>30</v>
      </c>
      <c r="K203" s="620">
        <v>2465.9899999999998</v>
      </c>
    </row>
    <row r="204" spans="1:11" ht="14.4" customHeight="1" x14ac:dyDescent="0.3">
      <c r="A204" s="615" t="s">
        <v>473</v>
      </c>
      <c r="B204" s="616" t="s">
        <v>2258</v>
      </c>
      <c r="C204" s="617" t="s">
        <v>478</v>
      </c>
      <c r="D204" s="618" t="s">
        <v>2259</v>
      </c>
      <c r="E204" s="617" t="s">
        <v>3135</v>
      </c>
      <c r="F204" s="618" t="s">
        <v>3136</v>
      </c>
      <c r="G204" s="617" t="s">
        <v>2905</v>
      </c>
      <c r="H204" s="617" t="s">
        <v>2906</v>
      </c>
      <c r="I204" s="619">
        <v>568.70000000000005</v>
      </c>
      <c r="J204" s="619">
        <v>10</v>
      </c>
      <c r="K204" s="620">
        <v>5687</v>
      </c>
    </row>
    <row r="205" spans="1:11" ht="14.4" customHeight="1" x14ac:dyDescent="0.3">
      <c r="A205" s="615" t="s">
        <v>473</v>
      </c>
      <c r="B205" s="616" t="s">
        <v>2258</v>
      </c>
      <c r="C205" s="617" t="s">
        <v>478</v>
      </c>
      <c r="D205" s="618" t="s">
        <v>2259</v>
      </c>
      <c r="E205" s="617" t="s">
        <v>3135</v>
      </c>
      <c r="F205" s="618" t="s">
        <v>3136</v>
      </c>
      <c r="G205" s="617" t="s">
        <v>2907</v>
      </c>
      <c r="H205" s="617" t="s">
        <v>2908</v>
      </c>
      <c r="I205" s="619">
        <v>9.4371428571428559</v>
      </c>
      <c r="J205" s="619">
        <v>3300</v>
      </c>
      <c r="K205" s="620">
        <v>31142</v>
      </c>
    </row>
    <row r="206" spans="1:11" ht="14.4" customHeight="1" x14ac:dyDescent="0.3">
      <c r="A206" s="615" t="s">
        <v>473</v>
      </c>
      <c r="B206" s="616" t="s">
        <v>2258</v>
      </c>
      <c r="C206" s="617" t="s">
        <v>478</v>
      </c>
      <c r="D206" s="618" t="s">
        <v>2259</v>
      </c>
      <c r="E206" s="617" t="s">
        <v>3135</v>
      </c>
      <c r="F206" s="618" t="s">
        <v>3136</v>
      </c>
      <c r="G206" s="617" t="s">
        <v>2909</v>
      </c>
      <c r="H206" s="617" t="s">
        <v>2910</v>
      </c>
      <c r="I206" s="619">
        <v>22.99</v>
      </c>
      <c r="J206" s="619">
        <v>40</v>
      </c>
      <c r="K206" s="620">
        <v>919.6</v>
      </c>
    </row>
    <row r="207" spans="1:11" ht="14.4" customHeight="1" x14ac:dyDescent="0.3">
      <c r="A207" s="615" t="s">
        <v>473</v>
      </c>
      <c r="B207" s="616" t="s">
        <v>2258</v>
      </c>
      <c r="C207" s="617" t="s">
        <v>478</v>
      </c>
      <c r="D207" s="618" t="s">
        <v>2259</v>
      </c>
      <c r="E207" s="617" t="s">
        <v>3135</v>
      </c>
      <c r="F207" s="618" t="s">
        <v>3136</v>
      </c>
      <c r="G207" s="617" t="s">
        <v>2911</v>
      </c>
      <c r="H207" s="617" t="s">
        <v>2912</v>
      </c>
      <c r="I207" s="619">
        <v>22.99</v>
      </c>
      <c r="J207" s="619">
        <v>50</v>
      </c>
      <c r="K207" s="620">
        <v>1149.5</v>
      </c>
    </row>
    <row r="208" spans="1:11" ht="14.4" customHeight="1" x14ac:dyDescent="0.3">
      <c r="A208" s="615" t="s">
        <v>473</v>
      </c>
      <c r="B208" s="616" t="s">
        <v>2258</v>
      </c>
      <c r="C208" s="617" t="s">
        <v>478</v>
      </c>
      <c r="D208" s="618" t="s">
        <v>2259</v>
      </c>
      <c r="E208" s="617" t="s">
        <v>3135</v>
      </c>
      <c r="F208" s="618" t="s">
        <v>3136</v>
      </c>
      <c r="G208" s="617" t="s">
        <v>2913</v>
      </c>
      <c r="H208" s="617" t="s">
        <v>2914</v>
      </c>
      <c r="I208" s="619">
        <v>22.99</v>
      </c>
      <c r="J208" s="619">
        <v>10</v>
      </c>
      <c r="K208" s="620">
        <v>229.9</v>
      </c>
    </row>
    <row r="209" spans="1:11" ht="14.4" customHeight="1" x14ac:dyDescent="0.3">
      <c r="A209" s="615" t="s">
        <v>473</v>
      </c>
      <c r="B209" s="616" t="s">
        <v>2258</v>
      </c>
      <c r="C209" s="617" t="s">
        <v>478</v>
      </c>
      <c r="D209" s="618" t="s">
        <v>2259</v>
      </c>
      <c r="E209" s="617" t="s">
        <v>3135</v>
      </c>
      <c r="F209" s="618" t="s">
        <v>3136</v>
      </c>
      <c r="G209" s="617" t="s">
        <v>2915</v>
      </c>
      <c r="H209" s="617" t="s">
        <v>2916</v>
      </c>
      <c r="I209" s="619">
        <v>82.2</v>
      </c>
      <c r="J209" s="619">
        <v>10</v>
      </c>
      <c r="K209" s="620">
        <v>821.99</v>
      </c>
    </row>
    <row r="210" spans="1:11" ht="14.4" customHeight="1" x14ac:dyDescent="0.3">
      <c r="A210" s="615" t="s">
        <v>473</v>
      </c>
      <c r="B210" s="616" t="s">
        <v>2258</v>
      </c>
      <c r="C210" s="617" t="s">
        <v>478</v>
      </c>
      <c r="D210" s="618" t="s">
        <v>2259</v>
      </c>
      <c r="E210" s="617" t="s">
        <v>3135</v>
      </c>
      <c r="F210" s="618" t="s">
        <v>3136</v>
      </c>
      <c r="G210" s="617" t="s">
        <v>2917</v>
      </c>
      <c r="H210" s="617" t="s">
        <v>2918</v>
      </c>
      <c r="I210" s="619">
        <v>139.35</v>
      </c>
      <c r="J210" s="619">
        <v>5</v>
      </c>
      <c r="K210" s="620">
        <v>696.75</v>
      </c>
    </row>
    <row r="211" spans="1:11" ht="14.4" customHeight="1" x14ac:dyDescent="0.3">
      <c r="A211" s="615" t="s">
        <v>473</v>
      </c>
      <c r="B211" s="616" t="s">
        <v>2258</v>
      </c>
      <c r="C211" s="617" t="s">
        <v>478</v>
      </c>
      <c r="D211" s="618" t="s">
        <v>2259</v>
      </c>
      <c r="E211" s="617" t="s">
        <v>3135</v>
      </c>
      <c r="F211" s="618" t="s">
        <v>3136</v>
      </c>
      <c r="G211" s="617" t="s">
        <v>2919</v>
      </c>
      <c r="H211" s="617" t="s">
        <v>2920</v>
      </c>
      <c r="I211" s="619">
        <v>62.775000000000006</v>
      </c>
      <c r="J211" s="619">
        <v>15</v>
      </c>
      <c r="K211" s="620">
        <v>941.65</v>
      </c>
    </row>
    <row r="212" spans="1:11" ht="14.4" customHeight="1" x14ac:dyDescent="0.3">
      <c r="A212" s="615" t="s">
        <v>473</v>
      </c>
      <c r="B212" s="616" t="s">
        <v>2258</v>
      </c>
      <c r="C212" s="617" t="s">
        <v>478</v>
      </c>
      <c r="D212" s="618" t="s">
        <v>2259</v>
      </c>
      <c r="E212" s="617" t="s">
        <v>3135</v>
      </c>
      <c r="F212" s="618" t="s">
        <v>3136</v>
      </c>
      <c r="G212" s="617" t="s">
        <v>2921</v>
      </c>
      <c r="H212" s="617" t="s">
        <v>2922</v>
      </c>
      <c r="I212" s="619">
        <v>83.13</v>
      </c>
      <c r="J212" s="619">
        <v>2</v>
      </c>
      <c r="K212" s="620">
        <v>166.25</v>
      </c>
    </row>
    <row r="213" spans="1:11" ht="14.4" customHeight="1" x14ac:dyDescent="0.3">
      <c r="A213" s="615" t="s">
        <v>473</v>
      </c>
      <c r="B213" s="616" t="s">
        <v>2258</v>
      </c>
      <c r="C213" s="617" t="s">
        <v>478</v>
      </c>
      <c r="D213" s="618" t="s">
        <v>2259</v>
      </c>
      <c r="E213" s="617" t="s">
        <v>3135</v>
      </c>
      <c r="F213" s="618" t="s">
        <v>3136</v>
      </c>
      <c r="G213" s="617" t="s">
        <v>2923</v>
      </c>
      <c r="H213" s="617" t="s">
        <v>2924</v>
      </c>
      <c r="I213" s="619">
        <v>67.159999999999982</v>
      </c>
      <c r="J213" s="619">
        <v>525</v>
      </c>
      <c r="K213" s="620">
        <v>35256.39</v>
      </c>
    </row>
    <row r="214" spans="1:11" ht="14.4" customHeight="1" x14ac:dyDescent="0.3">
      <c r="A214" s="615" t="s">
        <v>473</v>
      </c>
      <c r="B214" s="616" t="s">
        <v>2258</v>
      </c>
      <c r="C214" s="617" t="s">
        <v>478</v>
      </c>
      <c r="D214" s="618" t="s">
        <v>2259</v>
      </c>
      <c r="E214" s="617" t="s">
        <v>3135</v>
      </c>
      <c r="F214" s="618" t="s">
        <v>3136</v>
      </c>
      <c r="G214" s="617" t="s">
        <v>2925</v>
      </c>
      <c r="H214" s="617" t="s">
        <v>2926</v>
      </c>
      <c r="I214" s="619">
        <v>156.37</v>
      </c>
      <c r="J214" s="619">
        <v>10</v>
      </c>
      <c r="K214" s="620">
        <v>1563.73</v>
      </c>
    </row>
    <row r="215" spans="1:11" ht="14.4" customHeight="1" x14ac:dyDescent="0.3">
      <c r="A215" s="615" t="s">
        <v>473</v>
      </c>
      <c r="B215" s="616" t="s">
        <v>2258</v>
      </c>
      <c r="C215" s="617" t="s">
        <v>478</v>
      </c>
      <c r="D215" s="618" t="s">
        <v>2259</v>
      </c>
      <c r="E215" s="617" t="s">
        <v>3135</v>
      </c>
      <c r="F215" s="618" t="s">
        <v>3136</v>
      </c>
      <c r="G215" s="617" t="s">
        <v>2927</v>
      </c>
      <c r="H215" s="617" t="s">
        <v>2928</v>
      </c>
      <c r="I215" s="619">
        <v>27.1</v>
      </c>
      <c r="J215" s="619">
        <v>40</v>
      </c>
      <c r="K215" s="620">
        <v>1084.1600000000001</v>
      </c>
    </row>
    <row r="216" spans="1:11" ht="14.4" customHeight="1" x14ac:dyDescent="0.3">
      <c r="A216" s="615" t="s">
        <v>473</v>
      </c>
      <c r="B216" s="616" t="s">
        <v>2258</v>
      </c>
      <c r="C216" s="617" t="s">
        <v>478</v>
      </c>
      <c r="D216" s="618" t="s">
        <v>2259</v>
      </c>
      <c r="E216" s="617" t="s">
        <v>3135</v>
      </c>
      <c r="F216" s="618" t="s">
        <v>3136</v>
      </c>
      <c r="G216" s="617" t="s">
        <v>2929</v>
      </c>
      <c r="H216" s="617" t="s">
        <v>2930</v>
      </c>
      <c r="I216" s="619">
        <v>321.935</v>
      </c>
      <c r="J216" s="619">
        <v>55</v>
      </c>
      <c r="K216" s="620">
        <v>17706.5</v>
      </c>
    </row>
    <row r="217" spans="1:11" ht="14.4" customHeight="1" x14ac:dyDescent="0.3">
      <c r="A217" s="615" t="s">
        <v>473</v>
      </c>
      <c r="B217" s="616" t="s">
        <v>2258</v>
      </c>
      <c r="C217" s="617" t="s">
        <v>478</v>
      </c>
      <c r="D217" s="618" t="s">
        <v>2259</v>
      </c>
      <c r="E217" s="617" t="s">
        <v>3135</v>
      </c>
      <c r="F217" s="618" t="s">
        <v>3136</v>
      </c>
      <c r="G217" s="617" t="s">
        <v>2931</v>
      </c>
      <c r="H217" s="617" t="s">
        <v>2932</v>
      </c>
      <c r="I217" s="619">
        <v>8.8330000000000002</v>
      </c>
      <c r="J217" s="619">
        <v>2800</v>
      </c>
      <c r="K217" s="620">
        <v>24729</v>
      </c>
    </row>
    <row r="218" spans="1:11" ht="14.4" customHeight="1" x14ac:dyDescent="0.3">
      <c r="A218" s="615" t="s">
        <v>473</v>
      </c>
      <c r="B218" s="616" t="s">
        <v>2258</v>
      </c>
      <c r="C218" s="617" t="s">
        <v>478</v>
      </c>
      <c r="D218" s="618" t="s">
        <v>2259</v>
      </c>
      <c r="E218" s="617" t="s">
        <v>3135</v>
      </c>
      <c r="F218" s="618" t="s">
        <v>3136</v>
      </c>
      <c r="G218" s="617" t="s">
        <v>2933</v>
      </c>
      <c r="H218" s="617" t="s">
        <v>2934</v>
      </c>
      <c r="I218" s="619">
        <v>375.1</v>
      </c>
      <c r="J218" s="619">
        <v>2</v>
      </c>
      <c r="K218" s="620">
        <v>750.2</v>
      </c>
    </row>
    <row r="219" spans="1:11" ht="14.4" customHeight="1" x14ac:dyDescent="0.3">
      <c r="A219" s="615" t="s">
        <v>473</v>
      </c>
      <c r="B219" s="616" t="s">
        <v>2258</v>
      </c>
      <c r="C219" s="617" t="s">
        <v>478</v>
      </c>
      <c r="D219" s="618" t="s">
        <v>2259</v>
      </c>
      <c r="E219" s="617" t="s">
        <v>3135</v>
      </c>
      <c r="F219" s="618" t="s">
        <v>3136</v>
      </c>
      <c r="G219" s="617" t="s">
        <v>2935</v>
      </c>
      <c r="H219" s="617" t="s">
        <v>2936</v>
      </c>
      <c r="I219" s="619">
        <v>75.459999999999994</v>
      </c>
      <c r="J219" s="619">
        <v>30</v>
      </c>
      <c r="K219" s="620">
        <v>2263.94</v>
      </c>
    </row>
    <row r="220" spans="1:11" ht="14.4" customHeight="1" x14ac:dyDescent="0.3">
      <c r="A220" s="615" t="s">
        <v>473</v>
      </c>
      <c r="B220" s="616" t="s">
        <v>2258</v>
      </c>
      <c r="C220" s="617" t="s">
        <v>478</v>
      </c>
      <c r="D220" s="618" t="s">
        <v>2259</v>
      </c>
      <c r="E220" s="617" t="s">
        <v>3135</v>
      </c>
      <c r="F220" s="618" t="s">
        <v>3136</v>
      </c>
      <c r="G220" s="617" t="s">
        <v>2937</v>
      </c>
      <c r="H220" s="617" t="s">
        <v>2938</v>
      </c>
      <c r="I220" s="619">
        <v>484.04</v>
      </c>
      <c r="J220" s="619">
        <v>20</v>
      </c>
      <c r="K220" s="620">
        <v>9680.73</v>
      </c>
    </row>
    <row r="221" spans="1:11" ht="14.4" customHeight="1" x14ac:dyDescent="0.3">
      <c r="A221" s="615" t="s">
        <v>473</v>
      </c>
      <c r="B221" s="616" t="s">
        <v>2258</v>
      </c>
      <c r="C221" s="617" t="s">
        <v>478</v>
      </c>
      <c r="D221" s="618" t="s">
        <v>2259</v>
      </c>
      <c r="E221" s="617" t="s">
        <v>3135</v>
      </c>
      <c r="F221" s="618" t="s">
        <v>3136</v>
      </c>
      <c r="G221" s="617" t="s">
        <v>2939</v>
      </c>
      <c r="H221" s="617" t="s">
        <v>2940</v>
      </c>
      <c r="I221" s="619">
        <v>204.75</v>
      </c>
      <c r="J221" s="619">
        <v>2</v>
      </c>
      <c r="K221" s="620">
        <v>409.5</v>
      </c>
    </row>
    <row r="222" spans="1:11" ht="14.4" customHeight="1" x14ac:dyDescent="0.3">
      <c r="A222" s="615" t="s">
        <v>473</v>
      </c>
      <c r="B222" s="616" t="s">
        <v>2258</v>
      </c>
      <c r="C222" s="617" t="s">
        <v>478</v>
      </c>
      <c r="D222" s="618" t="s">
        <v>2259</v>
      </c>
      <c r="E222" s="617" t="s">
        <v>3135</v>
      </c>
      <c r="F222" s="618" t="s">
        <v>3136</v>
      </c>
      <c r="G222" s="617" t="s">
        <v>2941</v>
      </c>
      <c r="H222" s="617" t="s">
        <v>2942</v>
      </c>
      <c r="I222" s="619">
        <v>199.67</v>
      </c>
      <c r="J222" s="619">
        <v>2</v>
      </c>
      <c r="K222" s="620">
        <v>399.34</v>
      </c>
    </row>
    <row r="223" spans="1:11" ht="14.4" customHeight="1" x14ac:dyDescent="0.3">
      <c r="A223" s="615" t="s">
        <v>473</v>
      </c>
      <c r="B223" s="616" t="s">
        <v>2258</v>
      </c>
      <c r="C223" s="617" t="s">
        <v>478</v>
      </c>
      <c r="D223" s="618" t="s">
        <v>2259</v>
      </c>
      <c r="E223" s="617" t="s">
        <v>3135</v>
      </c>
      <c r="F223" s="618" t="s">
        <v>3136</v>
      </c>
      <c r="G223" s="617" t="s">
        <v>2943</v>
      </c>
      <c r="H223" s="617" t="s">
        <v>2944</v>
      </c>
      <c r="I223" s="619">
        <v>102.85</v>
      </c>
      <c r="J223" s="619">
        <v>2</v>
      </c>
      <c r="K223" s="620">
        <v>205.7</v>
      </c>
    </row>
    <row r="224" spans="1:11" ht="14.4" customHeight="1" x14ac:dyDescent="0.3">
      <c r="A224" s="615" t="s">
        <v>473</v>
      </c>
      <c r="B224" s="616" t="s">
        <v>2258</v>
      </c>
      <c r="C224" s="617" t="s">
        <v>478</v>
      </c>
      <c r="D224" s="618" t="s">
        <v>2259</v>
      </c>
      <c r="E224" s="617" t="s">
        <v>3135</v>
      </c>
      <c r="F224" s="618" t="s">
        <v>3136</v>
      </c>
      <c r="G224" s="617" t="s">
        <v>2945</v>
      </c>
      <c r="H224" s="617" t="s">
        <v>2946</v>
      </c>
      <c r="I224" s="619">
        <v>466.94</v>
      </c>
      <c r="J224" s="619">
        <v>5</v>
      </c>
      <c r="K224" s="620">
        <v>2334.6999999999998</v>
      </c>
    </row>
    <row r="225" spans="1:11" ht="14.4" customHeight="1" x14ac:dyDescent="0.3">
      <c r="A225" s="615" t="s">
        <v>473</v>
      </c>
      <c r="B225" s="616" t="s">
        <v>2258</v>
      </c>
      <c r="C225" s="617" t="s">
        <v>478</v>
      </c>
      <c r="D225" s="618" t="s">
        <v>2259</v>
      </c>
      <c r="E225" s="617" t="s">
        <v>3135</v>
      </c>
      <c r="F225" s="618" t="s">
        <v>3136</v>
      </c>
      <c r="G225" s="617" t="s">
        <v>2947</v>
      </c>
      <c r="H225" s="617" t="s">
        <v>2948</v>
      </c>
      <c r="I225" s="619">
        <v>1441.7449999999999</v>
      </c>
      <c r="J225" s="619">
        <v>3</v>
      </c>
      <c r="K225" s="620">
        <v>4352.49</v>
      </c>
    </row>
    <row r="226" spans="1:11" ht="14.4" customHeight="1" x14ac:dyDescent="0.3">
      <c r="A226" s="615" t="s">
        <v>473</v>
      </c>
      <c r="B226" s="616" t="s">
        <v>2258</v>
      </c>
      <c r="C226" s="617" t="s">
        <v>478</v>
      </c>
      <c r="D226" s="618" t="s">
        <v>2259</v>
      </c>
      <c r="E226" s="617" t="s">
        <v>3135</v>
      </c>
      <c r="F226" s="618" t="s">
        <v>3136</v>
      </c>
      <c r="G226" s="617" t="s">
        <v>2949</v>
      </c>
      <c r="H226" s="617" t="s">
        <v>2950</v>
      </c>
      <c r="I226" s="619">
        <v>185.13</v>
      </c>
      <c r="J226" s="619">
        <v>15</v>
      </c>
      <c r="K226" s="620">
        <v>2776.95</v>
      </c>
    </row>
    <row r="227" spans="1:11" ht="14.4" customHeight="1" x14ac:dyDescent="0.3">
      <c r="A227" s="615" t="s">
        <v>473</v>
      </c>
      <c r="B227" s="616" t="s">
        <v>2258</v>
      </c>
      <c r="C227" s="617" t="s">
        <v>478</v>
      </c>
      <c r="D227" s="618" t="s">
        <v>2259</v>
      </c>
      <c r="E227" s="617" t="s">
        <v>3135</v>
      </c>
      <c r="F227" s="618" t="s">
        <v>3136</v>
      </c>
      <c r="G227" s="617" t="s">
        <v>2951</v>
      </c>
      <c r="H227" s="617" t="s">
        <v>2952</v>
      </c>
      <c r="I227" s="619">
        <v>47.15</v>
      </c>
      <c r="J227" s="619">
        <v>30</v>
      </c>
      <c r="K227" s="620">
        <v>1414.5</v>
      </c>
    </row>
    <row r="228" spans="1:11" ht="14.4" customHeight="1" x14ac:dyDescent="0.3">
      <c r="A228" s="615" t="s">
        <v>473</v>
      </c>
      <c r="B228" s="616" t="s">
        <v>2258</v>
      </c>
      <c r="C228" s="617" t="s">
        <v>478</v>
      </c>
      <c r="D228" s="618" t="s">
        <v>2259</v>
      </c>
      <c r="E228" s="617" t="s">
        <v>3135</v>
      </c>
      <c r="F228" s="618" t="s">
        <v>3136</v>
      </c>
      <c r="G228" s="617" t="s">
        <v>2953</v>
      </c>
      <c r="H228" s="617" t="s">
        <v>2954</v>
      </c>
      <c r="I228" s="619">
        <v>30.73</v>
      </c>
      <c r="J228" s="619">
        <v>400</v>
      </c>
      <c r="K228" s="620">
        <v>12293.6</v>
      </c>
    </row>
    <row r="229" spans="1:11" ht="14.4" customHeight="1" x14ac:dyDescent="0.3">
      <c r="A229" s="615" t="s">
        <v>473</v>
      </c>
      <c r="B229" s="616" t="s">
        <v>2258</v>
      </c>
      <c r="C229" s="617" t="s">
        <v>478</v>
      </c>
      <c r="D229" s="618" t="s">
        <v>2259</v>
      </c>
      <c r="E229" s="617" t="s">
        <v>3135</v>
      </c>
      <c r="F229" s="618" t="s">
        <v>3136</v>
      </c>
      <c r="G229" s="617" t="s">
        <v>2955</v>
      </c>
      <c r="H229" s="617" t="s">
        <v>2956</v>
      </c>
      <c r="I229" s="619">
        <v>2504.6999999999998</v>
      </c>
      <c r="J229" s="619">
        <v>2</v>
      </c>
      <c r="K229" s="620">
        <v>5009.3999999999996</v>
      </c>
    </row>
    <row r="230" spans="1:11" ht="14.4" customHeight="1" x14ac:dyDescent="0.3">
      <c r="A230" s="615" t="s">
        <v>473</v>
      </c>
      <c r="B230" s="616" t="s">
        <v>2258</v>
      </c>
      <c r="C230" s="617" t="s">
        <v>478</v>
      </c>
      <c r="D230" s="618" t="s">
        <v>2259</v>
      </c>
      <c r="E230" s="617" t="s">
        <v>3135</v>
      </c>
      <c r="F230" s="618" t="s">
        <v>3136</v>
      </c>
      <c r="G230" s="617" t="s">
        <v>2957</v>
      </c>
      <c r="H230" s="617" t="s">
        <v>2958</v>
      </c>
      <c r="I230" s="619">
        <v>181.5</v>
      </c>
      <c r="J230" s="619">
        <v>2</v>
      </c>
      <c r="K230" s="620">
        <v>363</v>
      </c>
    </row>
    <row r="231" spans="1:11" ht="14.4" customHeight="1" x14ac:dyDescent="0.3">
      <c r="A231" s="615" t="s">
        <v>473</v>
      </c>
      <c r="B231" s="616" t="s">
        <v>2258</v>
      </c>
      <c r="C231" s="617" t="s">
        <v>478</v>
      </c>
      <c r="D231" s="618" t="s">
        <v>2259</v>
      </c>
      <c r="E231" s="617" t="s">
        <v>3135</v>
      </c>
      <c r="F231" s="618" t="s">
        <v>3136</v>
      </c>
      <c r="G231" s="617" t="s">
        <v>2959</v>
      </c>
      <c r="H231" s="617" t="s">
        <v>2960</v>
      </c>
      <c r="I231" s="619">
        <v>398.03</v>
      </c>
      <c r="J231" s="619">
        <v>3</v>
      </c>
      <c r="K231" s="620">
        <v>1194.0899999999999</v>
      </c>
    </row>
    <row r="232" spans="1:11" ht="14.4" customHeight="1" x14ac:dyDescent="0.3">
      <c r="A232" s="615" t="s">
        <v>473</v>
      </c>
      <c r="B232" s="616" t="s">
        <v>2258</v>
      </c>
      <c r="C232" s="617" t="s">
        <v>478</v>
      </c>
      <c r="D232" s="618" t="s">
        <v>2259</v>
      </c>
      <c r="E232" s="617" t="s">
        <v>3135</v>
      </c>
      <c r="F232" s="618" t="s">
        <v>3136</v>
      </c>
      <c r="G232" s="617" t="s">
        <v>2961</v>
      </c>
      <c r="H232" s="617" t="s">
        <v>2962</v>
      </c>
      <c r="I232" s="619">
        <v>35.090000000000003</v>
      </c>
      <c r="J232" s="619">
        <v>10</v>
      </c>
      <c r="K232" s="620">
        <v>350.9</v>
      </c>
    </row>
    <row r="233" spans="1:11" ht="14.4" customHeight="1" x14ac:dyDescent="0.3">
      <c r="A233" s="615" t="s">
        <v>473</v>
      </c>
      <c r="B233" s="616" t="s">
        <v>2258</v>
      </c>
      <c r="C233" s="617" t="s">
        <v>478</v>
      </c>
      <c r="D233" s="618" t="s">
        <v>2259</v>
      </c>
      <c r="E233" s="617" t="s">
        <v>3135</v>
      </c>
      <c r="F233" s="618" t="s">
        <v>3136</v>
      </c>
      <c r="G233" s="617" t="s">
        <v>2963</v>
      </c>
      <c r="H233" s="617" t="s">
        <v>2964</v>
      </c>
      <c r="I233" s="619">
        <v>60.9</v>
      </c>
      <c r="J233" s="619">
        <v>20</v>
      </c>
      <c r="K233" s="620">
        <v>1218.06</v>
      </c>
    </row>
    <row r="234" spans="1:11" ht="14.4" customHeight="1" x14ac:dyDescent="0.3">
      <c r="A234" s="615" t="s">
        <v>473</v>
      </c>
      <c r="B234" s="616" t="s">
        <v>2258</v>
      </c>
      <c r="C234" s="617" t="s">
        <v>478</v>
      </c>
      <c r="D234" s="618" t="s">
        <v>2259</v>
      </c>
      <c r="E234" s="617" t="s">
        <v>3135</v>
      </c>
      <c r="F234" s="618" t="s">
        <v>3136</v>
      </c>
      <c r="G234" s="617" t="s">
        <v>2965</v>
      </c>
      <c r="H234" s="617" t="s">
        <v>2966</v>
      </c>
      <c r="I234" s="619">
        <v>145.19999999999999</v>
      </c>
      <c r="J234" s="619">
        <v>10</v>
      </c>
      <c r="K234" s="620">
        <v>1452</v>
      </c>
    </row>
    <row r="235" spans="1:11" ht="14.4" customHeight="1" x14ac:dyDescent="0.3">
      <c r="A235" s="615" t="s">
        <v>473</v>
      </c>
      <c r="B235" s="616" t="s">
        <v>2258</v>
      </c>
      <c r="C235" s="617" t="s">
        <v>478</v>
      </c>
      <c r="D235" s="618" t="s">
        <v>2259</v>
      </c>
      <c r="E235" s="617" t="s">
        <v>3135</v>
      </c>
      <c r="F235" s="618" t="s">
        <v>3136</v>
      </c>
      <c r="G235" s="617" t="s">
        <v>2967</v>
      </c>
      <c r="H235" s="617" t="s">
        <v>2968</v>
      </c>
      <c r="I235" s="619">
        <v>254.1</v>
      </c>
      <c r="J235" s="619">
        <v>10</v>
      </c>
      <c r="K235" s="620">
        <v>2541</v>
      </c>
    </row>
    <row r="236" spans="1:11" ht="14.4" customHeight="1" x14ac:dyDescent="0.3">
      <c r="A236" s="615" t="s">
        <v>473</v>
      </c>
      <c r="B236" s="616" t="s">
        <v>2258</v>
      </c>
      <c r="C236" s="617" t="s">
        <v>478</v>
      </c>
      <c r="D236" s="618" t="s">
        <v>2259</v>
      </c>
      <c r="E236" s="617" t="s">
        <v>3135</v>
      </c>
      <c r="F236" s="618" t="s">
        <v>3136</v>
      </c>
      <c r="G236" s="617" t="s">
        <v>2969</v>
      </c>
      <c r="H236" s="617" t="s">
        <v>2970</v>
      </c>
      <c r="I236" s="619">
        <v>326.75</v>
      </c>
      <c r="J236" s="619">
        <v>5</v>
      </c>
      <c r="K236" s="620">
        <v>1658</v>
      </c>
    </row>
    <row r="237" spans="1:11" ht="14.4" customHeight="1" x14ac:dyDescent="0.3">
      <c r="A237" s="615" t="s">
        <v>473</v>
      </c>
      <c r="B237" s="616" t="s">
        <v>2258</v>
      </c>
      <c r="C237" s="617" t="s">
        <v>478</v>
      </c>
      <c r="D237" s="618" t="s">
        <v>2259</v>
      </c>
      <c r="E237" s="617" t="s">
        <v>3135</v>
      </c>
      <c r="F237" s="618" t="s">
        <v>3136</v>
      </c>
      <c r="G237" s="617" t="s">
        <v>2971</v>
      </c>
      <c r="H237" s="617" t="s">
        <v>2972</v>
      </c>
      <c r="I237" s="619">
        <v>159.72</v>
      </c>
      <c r="J237" s="619">
        <v>150</v>
      </c>
      <c r="K237" s="620">
        <v>23958</v>
      </c>
    </row>
    <row r="238" spans="1:11" ht="14.4" customHeight="1" x14ac:dyDescent="0.3">
      <c r="A238" s="615" t="s">
        <v>473</v>
      </c>
      <c r="B238" s="616" t="s">
        <v>2258</v>
      </c>
      <c r="C238" s="617" t="s">
        <v>478</v>
      </c>
      <c r="D238" s="618" t="s">
        <v>2259</v>
      </c>
      <c r="E238" s="617" t="s">
        <v>3135</v>
      </c>
      <c r="F238" s="618" t="s">
        <v>3136</v>
      </c>
      <c r="G238" s="617" t="s">
        <v>2973</v>
      </c>
      <c r="H238" s="617" t="s">
        <v>2974</v>
      </c>
      <c r="I238" s="619">
        <v>140.94749999999999</v>
      </c>
      <c r="J238" s="619">
        <v>15</v>
      </c>
      <c r="K238" s="620">
        <v>2114.1999999999998</v>
      </c>
    </row>
    <row r="239" spans="1:11" ht="14.4" customHeight="1" x14ac:dyDescent="0.3">
      <c r="A239" s="615" t="s">
        <v>473</v>
      </c>
      <c r="B239" s="616" t="s">
        <v>2258</v>
      </c>
      <c r="C239" s="617" t="s">
        <v>478</v>
      </c>
      <c r="D239" s="618" t="s">
        <v>2259</v>
      </c>
      <c r="E239" s="617" t="s">
        <v>3135</v>
      </c>
      <c r="F239" s="618" t="s">
        <v>3136</v>
      </c>
      <c r="G239" s="617" t="s">
        <v>2975</v>
      </c>
      <c r="H239" s="617" t="s">
        <v>2976</v>
      </c>
      <c r="I239" s="619">
        <v>4022.04</v>
      </c>
      <c r="J239" s="619">
        <v>2</v>
      </c>
      <c r="K239" s="620">
        <v>8044.08</v>
      </c>
    </row>
    <row r="240" spans="1:11" ht="14.4" customHeight="1" x14ac:dyDescent="0.3">
      <c r="A240" s="615" t="s">
        <v>473</v>
      </c>
      <c r="B240" s="616" t="s">
        <v>2258</v>
      </c>
      <c r="C240" s="617" t="s">
        <v>478</v>
      </c>
      <c r="D240" s="618" t="s">
        <v>2259</v>
      </c>
      <c r="E240" s="617" t="s">
        <v>3135</v>
      </c>
      <c r="F240" s="618" t="s">
        <v>3136</v>
      </c>
      <c r="G240" s="617" t="s">
        <v>2977</v>
      </c>
      <c r="H240" s="617" t="s">
        <v>2978</v>
      </c>
      <c r="I240" s="619">
        <v>3500</v>
      </c>
      <c r="J240" s="619">
        <v>1</v>
      </c>
      <c r="K240" s="620">
        <v>3500</v>
      </c>
    </row>
    <row r="241" spans="1:11" ht="14.4" customHeight="1" x14ac:dyDescent="0.3">
      <c r="A241" s="615" t="s">
        <v>473</v>
      </c>
      <c r="B241" s="616" t="s">
        <v>2258</v>
      </c>
      <c r="C241" s="617" t="s">
        <v>478</v>
      </c>
      <c r="D241" s="618" t="s">
        <v>2259</v>
      </c>
      <c r="E241" s="617" t="s">
        <v>3135</v>
      </c>
      <c r="F241" s="618" t="s">
        <v>3136</v>
      </c>
      <c r="G241" s="617" t="s">
        <v>2979</v>
      </c>
      <c r="H241" s="617" t="s">
        <v>2980</v>
      </c>
      <c r="I241" s="619">
        <v>18.39</v>
      </c>
      <c r="J241" s="619">
        <v>12</v>
      </c>
      <c r="K241" s="620">
        <v>220.7</v>
      </c>
    </row>
    <row r="242" spans="1:11" ht="14.4" customHeight="1" x14ac:dyDescent="0.3">
      <c r="A242" s="615" t="s">
        <v>473</v>
      </c>
      <c r="B242" s="616" t="s">
        <v>2258</v>
      </c>
      <c r="C242" s="617" t="s">
        <v>478</v>
      </c>
      <c r="D242" s="618" t="s">
        <v>2259</v>
      </c>
      <c r="E242" s="617" t="s">
        <v>3135</v>
      </c>
      <c r="F242" s="618" t="s">
        <v>3136</v>
      </c>
      <c r="G242" s="617" t="s">
        <v>2981</v>
      </c>
      <c r="H242" s="617" t="s">
        <v>2982</v>
      </c>
      <c r="I242" s="619">
        <v>254.1</v>
      </c>
      <c r="J242" s="619">
        <v>5</v>
      </c>
      <c r="K242" s="620">
        <v>1270.5</v>
      </c>
    </row>
    <row r="243" spans="1:11" ht="14.4" customHeight="1" x14ac:dyDescent="0.3">
      <c r="A243" s="615" t="s">
        <v>473</v>
      </c>
      <c r="B243" s="616" t="s">
        <v>2258</v>
      </c>
      <c r="C243" s="617" t="s">
        <v>478</v>
      </c>
      <c r="D243" s="618" t="s">
        <v>2259</v>
      </c>
      <c r="E243" s="617" t="s">
        <v>3135</v>
      </c>
      <c r="F243" s="618" t="s">
        <v>3136</v>
      </c>
      <c r="G243" s="617" t="s">
        <v>2983</v>
      </c>
      <c r="H243" s="617" t="s">
        <v>2984</v>
      </c>
      <c r="I243" s="619">
        <v>24.2</v>
      </c>
      <c r="J243" s="619">
        <v>25</v>
      </c>
      <c r="K243" s="620">
        <v>605</v>
      </c>
    </row>
    <row r="244" spans="1:11" ht="14.4" customHeight="1" x14ac:dyDescent="0.3">
      <c r="A244" s="615" t="s">
        <v>473</v>
      </c>
      <c r="B244" s="616" t="s">
        <v>2258</v>
      </c>
      <c r="C244" s="617" t="s">
        <v>478</v>
      </c>
      <c r="D244" s="618" t="s">
        <v>2259</v>
      </c>
      <c r="E244" s="617" t="s">
        <v>3135</v>
      </c>
      <c r="F244" s="618" t="s">
        <v>3136</v>
      </c>
      <c r="G244" s="617" t="s">
        <v>2985</v>
      </c>
      <c r="H244" s="617" t="s">
        <v>2986</v>
      </c>
      <c r="I244" s="619">
        <v>9.68</v>
      </c>
      <c r="J244" s="619">
        <v>700</v>
      </c>
      <c r="K244" s="620">
        <v>6776</v>
      </c>
    </row>
    <row r="245" spans="1:11" ht="14.4" customHeight="1" x14ac:dyDescent="0.3">
      <c r="A245" s="615" t="s">
        <v>473</v>
      </c>
      <c r="B245" s="616" t="s">
        <v>2258</v>
      </c>
      <c r="C245" s="617" t="s">
        <v>478</v>
      </c>
      <c r="D245" s="618" t="s">
        <v>2259</v>
      </c>
      <c r="E245" s="617" t="s">
        <v>3137</v>
      </c>
      <c r="F245" s="618" t="s">
        <v>3138</v>
      </c>
      <c r="G245" s="617" t="s">
        <v>2987</v>
      </c>
      <c r="H245" s="617" t="s">
        <v>2988</v>
      </c>
      <c r="I245" s="619">
        <v>142.76222222222222</v>
      </c>
      <c r="J245" s="619">
        <v>18</v>
      </c>
      <c r="K245" s="620">
        <v>2569.73</v>
      </c>
    </row>
    <row r="246" spans="1:11" ht="14.4" customHeight="1" x14ac:dyDescent="0.3">
      <c r="A246" s="615" t="s">
        <v>473</v>
      </c>
      <c r="B246" s="616" t="s">
        <v>2258</v>
      </c>
      <c r="C246" s="617" t="s">
        <v>478</v>
      </c>
      <c r="D246" s="618" t="s">
        <v>2259</v>
      </c>
      <c r="E246" s="617" t="s">
        <v>3139</v>
      </c>
      <c r="F246" s="618" t="s">
        <v>3140</v>
      </c>
      <c r="G246" s="617" t="s">
        <v>2989</v>
      </c>
      <c r="H246" s="617" t="s">
        <v>2990</v>
      </c>
      <c r="I246" s="619">
        <v>928.20000000000016</v>
      </c>
      <c r="J246" s="619">
        <v>30</v>
      </c>
      <c r="K246" s="620">
        <v>27846.090000000004</v>
      </c>
    </row>
    <row r="247" spans="1:11" ht="14.4" customHeight="1" x14ac:dyDescent="0.3">
      <c r="A247" s="615" t="s">
        <v>473</v>
      </c>
      <c r="B247" s="616" t="s">
        <v>2258</v>
      </c>
      <c r="C247" s="617" t="s">
        <v>478</v>
      </c>
      <c r="D247" s="618" t="s">
        <v>2259</v>
      </c>
      <c r="E247" s="617" t="s">
        <v>3139</v>
      </c>
      <c r="F247" s="618" t="s">
        <v>3140</v>
      </c>
      <c r="G247" s="617" t="s">
        <v>2991</v>
      </c>
      <c r="H247" s="617" t="s">
        <v>2992</v>
      </c>
      <c r="I247" s="619">
        <v>319.91000000000003</v>
      </c>
      <c r="J247" s="619">
        <v>100</v>
      </c>
      <c r="K247" s="620">
        <v>31991.199999999997</v>
      </c>
    </row>
    <row r="248" spans="1:11" ht="14.4" customHeight="1" x14ac:dyDescent="0.3">
      <c r="A248" s="615" t="s">
        <v>473</v>
      </c>
      <c r="B248" s="616" t="s">
        <v>2258</v>
      </c>
      <c r="C248" s="617" t="s">
        <v>478</v>
      </c>
      <c r="D248" s="618" t="s">
        <v>2259</v>
      </c>
      <c r="E248" s="617" t="s">
        <v>3139</v>
      </c>
      <c r="F248" s="618" t="s">
        <v>3140</v>
      </c>
      <c r="G248" s="617" t="s">
        <v>2993</v>
      </c>
      <c r="H248" s="617" t="s">
        <v>2994</v>
      </c>
      <c r="I248" s="619">
        <v>568.79</v>
      </c>
      <c r="J248" s="619">
        <v>40</v>
      </c>
      <c r="K248" s="620">
        <v>22751.4</v>
      </c>
    </row>
    <row r="249" spans="1:11" ht="14.4" customHeight="1" x14ac:dyDescent="0.3">
      <c r="A249" s="615" t="s">
        <v>473</v>
      </c>
      <c r="B249" s="616" t="s">
        <v>2258</v>
      </c>
      <c r="C249" s="617" t="s">
        <v>478</v>
      </c>
      <c r="D249" s="618" t="s">
        <v>2259</v>
      </c>
      <c r="E249" s="617" t="s">
        <v>3139</v>
      </c>
      <c r="F249" s="618" t="s">
        <v>3140</v>
      </c>
      <c r="G249" s="617" t="s">
        <v>2995</v>
      </c>
      <c r="H249" s="617" t="s">
        <v>2996</v>
      </c>
      <c r="I249" s="619">
        <v>442.39</v>
      </c>
      <c r="J249" s="619">
        <v>30</v>
      </c>
      <c r="K249" s="620">
        <v>13271.64</v>
      </c>
    </row>
    <row r="250" spans="1:11" ht="14.4" customHeight="1" x14ac:dyDescent="0.3">
      <c r="A250" s="615" t="s">
        <v>473</v>
      </c>
      <c r="B250" s="616" t="s">
        <v>2258</v>
      </c>
      <c r="C250" s="617" t="s">
        <v>478</v>
      </c>
      <c r="D250" s="618" t="s">
        <v>2259</v>
      </c>
      <c r="E250" s="617" t="s">
        <v>3139</v>
      </c>
      <c r="F250" s="618" t="s">
        <v>3140</v>
      </c>
      <c r="G250" s="617" t="s">
        <v>2997</v>
      </c>
      <c r="H250" s="617" t="s">
        <v>2998</v>
      </c>
      <c r="I250" s="619">
        <v>1286</v>
      </c>
      <c r="J250" s="619">
        <v>2</v>
      </c>
      <c r="K250" s="620">
        <v>2572</v>
      </c>
    </row>
    <row r="251" spans="1:11" ht="14.4" customHeight="1" x14ac:dyDescent="0.3">
      <c r="A251" s="615" t="s">
        <v>473</v>
      </c>
      <c r="B251" s="616" t="s">
        <v>2258</v>
      </c>
      <c r="C251" s="617" t="s">
        <v>478</v>
      </c>
      <c r="D251" s="618" t="s">
        <v>2259</v>
      </c>
      <c r="E251" s="617" t="s">
        <v>3141</v>
      </c>
      <c r="F251" s="618" t="s">
        <v>3142</v>
      </c>
      <c r="G251" s="617" t="s">
        <v>2999</v>
      </c>
      <c r="H251" s="617" t="s">
        <v>3000</v>
      </c>
      <c r="I251" s="619">
        <v>8.166363636363636</v>
      </c>
      <c r="J251" s="619">
        <v>6700</v>
      </c>
      <c r="K251" s="620">
        <v>54712</v>
      </c>
    </row>
    <row r="252" spans="1:11" ht="14.4" customHeight="1" x14ac:dyDescent="0.3">
      <c r="A252" s="615" t="s">
        <v>473</v>
      </c>
      <c r="B252" s="616" t="s">
        <v>2258</v>
      </c>
      <c r="C252" s="617" t="s">
        <v>478</v>
      </c>
      <c r="D252" s="618" t="s">
        <v>2259</v>
      </c>
      <c r="E252" s="617" t="s">
        <v>3141</v>
      </c>
      <c r="F252" s="618" t="s">
        <v>3142</v>
      </c>
      <c r="G252" s="617" t="s">
        <v>3001</v>
      </c>
      <c r="H252" s="617" t="s">
        <v>3002</v>
      </c>
      <c r="I252" s="619">
        <v>162.63</v>
      </c>
      <c r="J252" s="619">
        <v>60</v>
      </c>
      <c r="K252" s="620">
        <v>9757.82</v>
      </c>
    </row>
    <row r="253" spans="1:11" ht="14.4" customHeight="1" x14ac:dyDescent="0.3">
      <c r="A253" s="615" t="s">
        <v>473</v>
      </c>
      <c r="B253" s="616" t="s">
        <v>2258</v>
      </c>
      <c r="C253" s="617" t="s">
        <v>478</v>
      </c>
      <c r="D253" s="618" t="s">
        <v>2259</v>
      </c>
      <c r="E253" s="617" t="s">
        <v>3141</v>
      </c>
      <c r="F253" s="618" t="s">
        <v>3142</v>
      </c>
      <c r="G253" s="617" t="s">
        <v>3003</v>
      </c>
      <c r="H253" s="617" t="s">
        <v>3004</v>
      </c>
      <c r="I253" s="619">
        <v>7.0066666666666668</v>
      </c>
      <c r="J253" s="619">
        <v>1000</v>
      </c>
      <c r="K253" s="620">
        <v>7007</v>
      </c>
    </row>
    <row r="254" spans="1:11" ht="14.4" customHeight="1" x14ac:dyDescent="0.3">
      <c r="A254" s="615" t="s">
        <v>473</v>
      </c>
      <c r="B254" s="616" t="s">
        <v>2258</v>
      </c>
      <c r="C254" s="617" t="s">
        <v>478</v>
      </c>
      <c r="D254" s="618" t="s">
        <v>2259</v>
      </c>
      <c r="E254" s="617" t="s">
        <v>3141</v>
      </c>
      <c r="F254" s="618" t="s">
        <v>3142</v>
      </c>
      <c r="G254" s="617" t="s">
        <v>3005</v>
      </c>
      <c r="H254" s="617" t="s">
        <v>3006</v>
      </c>
      <c r="I254" s="619">
        <v>181.5</v>
      </c>
      <c r="J254" s="619">
        <v>90</v>
      </c>
      <c r="K254" s="620">
        <v>16335</v>
      </c>
    </row>
    <row r="255" spans="1:11" ht="14.4" customHeight="1" x14ac:dyDescent="0.3">
      <c r="A255" s="615" t="s">
        <v>473</v>
      </c>
      <c r="B255" s="616" t="s">
        <v>2258</v>
      </c>
      <c r="C255" s="617" t="s">
        <v>478</v>
      </c>
      <c r="D255" s="618" t="s">
        <v>2259</v>
      </c>
      <c r="E255" s="617" t="s">
        <v>3143</v>
      </c>
      <c r="F255" s="618" t="s">
        <v>3144</v>
      </c>
      <c r="G255" s="617" t="s">
        <v>3007</v>
      </c>
      <c r="H255" s="617" t="s">
        <v>3008</v>
      </c>
      <c r="I255" s="619">
        <v>41.81</v>
      </c>
      <c r="J255" s="619">
        <v>36</v>
      </c>
      <c r="K255" s="620">
        <v>1505.12</v>
      </c>
    </row>
    <row r="256" spans="1:11" ht="14.4" customHeight="1" x14ac:dyDescent="0.3">
      <c r="A256" s="615" t="s">
        <v>473</v>
      </c>
      <c r="B256" s="616" t="s">
        <v>2258</v>
      </c>
      <c r="C256" s="617" t="s">
        <v>478</v>
      </c>
      <c r="D256" s="618" t="s">
        <v>2259</v>
      </c>
      <c r="E256" s="617" t="s">
        <v>3143</v>
      </c>
      <c r="F256" s="618" t="s">
        <v>3144</v>
      </c>
      <c r="G256" s="617" t="s">
        <v>3009</v>
      </c>
      <c r="H256" s="617" t="s">
        <v>3010</v>
      </c>
      <c r="I256" s="619">
        <v>24.22</v>
      </c>
      <c r="J256" s="619">
        <v>72</v>
      </c>
      <c r="K256" s="620">
        <v>1743.86</v>
      </c>
    </row>
    <row r="257" spans="1:11" ht="14.4" customHeight="1" x14ac:dyDescent="0.3">
      <c r="A257" s="615" t="s">
        <v>473</v>
      </c>
      <c r="B257" s="616" t="s">
        <v>2258</v>
      </c>
      <c r="C257" s="617" t="s">
        <v>478</v>
      </c>
      <c r="D257" s="618" t="s">
        <v>2259</v>
      </c>
      <c r="E257" s="617" t="s">
        <v>3143</v>
      </c>
      <c r="F257" s="618" t="s">
        <v>3144</v>
      </c>
      <c r="G257" s="617" t="s">
        <v>3011</v>
      </c>
      <c r="H257" s="617" t="s">
        <v>3012</v>
      </c>
      <c r="I257" s="619">
        <v>45.03</v>
      </c>
      <c r="J257" s="619">
        <v>36</v>
      </c>
      <c r="K257" s="620">
        <v>1620.93</v>
      </c>
    </row>
    <row r="258" spans="1:11" ht="14.4" customHeight="1" x14ac:dyDescent="0.3">
      <c r="A258" s="615" t="s">
        <v>473</v>
      </c>
      <c r="B258" s="616" t="s">
        <v>2258</v>
      </c>
      <c r="C258" s="617" t="s">
        <v>478</v>
      </c>
      <c r="D258" s="618" t="s">
        <v>2259</v>
      </c>
      <c r="E258" s="617" t="s">
        <v>3143</v>
      </c>
      <c r="F258" s="618" t="s">
        <v>3144</v>
      </c>
      <c r="G258" s="617" t="s">
        <v>3013</v>
      </c>
      <c r="H258" s="617" t="s">
        <v>3014</v>
      </c>
      <c r="I258" s="619">
        <v>33.6</v>
      </c>
      <c r="J258" s="619">
        <v>144</v>
      </c>
      <c r="K258" s="620">
        <v>4838.76</v>
      </c>
    </row>
    <row r="259" spans="1:11" ht="14.4" customHeight="1" x14ac:dyDescent="0.3">
      <c r="A259" s="615" t="s">
        <v>473</v>
      </c>
      <c r="B259" s="616" t="s">
        <v>2258</v>
      </c>
      <c r="C259" s="617" t="s">
        <v>478</v>
      </c>
      <c r="D259" s="618" t="s">
        <v>2259</v>
      </c>
      <c r="E259" s="617" t="s">
        <v>3143</v>
      </c>
      <c r="F259" s="618" t="s">
        <v>3144</v>
      </c>
      <c r="G259" s="617" t="s">
        <v>3015</v>
      </c>
      <c r="H259" s="617" t="s">
        <v>3016</v>
      </c>
      <c r="I259" s="619">
        <v>0</v>
      </c>
      <c r="J259" s="619">
        <v>36</v>
      </c>
      <c r="K259" s="620">
        <v>0</v>
      </c>
    </row>
    <row r="260" spans="1:11" ht="14.4" customHeight="1" x14ac:dyDescent="0.3">
      <c r="A260" s="615" t="s">
        <v>473</v>
      </c>
      <c r="B260" s="616" t="s">
        <v>2258</v>
      </c>
      <c r="C260" s="617" t="s">
        <v>478</v>
      </c>
      <c r="D260" s="618" t="s">
        <v>2259</v>
      </c>
      <c r="E260" s="617" t="s">
        <v>3143</v>
      </c>
      <c r="F260" s="618" t="s">
        <v>3144</v>
      </c>
      <c r="G260" s="617" t="s">
        <v>3017</v>
      </c>
      <c r="H260" s="617" t="s">
        <v>3018</v>
      </c>
      <c r="I260" s="619">
        <v>35.299999999999997</v>
      </c>
      <c r="J260" s="619">
        <v>36</v>
      </c>
      <c r="K260" s="620">
        <v>1270.98</v>
      </c>
    </row>
    <row r="261" spans="1:11" ht="14.4" customHeight="1" x14ac:dyDescent="0.3">
      <c r="A261" s="615" t="s">
        <v>473</v>
      </c>
      <c r="B261" s="616" t="s">
        <v>2258</v>
      </c>
      <c r="C261" s="617" t="s">
        <v>478</v>
      </c>
      <c r="D261" s="618" t="s">
        <v>2259</v>
      </c>
      <c r="E261" s="617" t="s">
        <v>3145</v>
      </c>
      <c r="F261" s="618" t="s">
        <v>3146</v>
      </c>
      <c r="G261" s="617" t="s">
        <v>3019</v>
      </c>
      <c r="H261" s="617" t="s">
        <v>3020</v>
      </c>
      <c r="I261" s="619">
        <v>0.3</v>
      </c>
      <c r="J261" s="619">
        <v>1100</v>
      </c>
      <c r="K261" s="620">
        <v>330</v>
      </c>
    </row>
    <row r="262" spans="1:11" ht="14.4" customHeight="1" x14ac:dyDescent="0.3">
      <c r="A262" s="615" t="s">
        <v>473</v>
      </c>
      <c r="B262" s="616" t="s">
        <v>2258</v>
      </c>
      <c r="C262" s="617" t="s">
        <v>478</v>
      </c>
      <c r="D262" s="618" t="s">
        <v>2259</v>
      </c>
      <c r="E262" s="617" t="s">
        <v>3145</v>
      </c>
      <c r="F262" s="618" t="s">
        <v>3146</v>
      </c>
      <c r="G262" s="617" t="s">
        <v>3021</v>
      </c>
      <c r="H262" s="617" t="s">
        <v>3022</v>
      </c>
      <c r="I262" s="619">
        <v>0.30428571428571427</v>
      </c>
      <c r="J262" s="619">
        <v>1400</v>
      </c>
      <c r="K262" s="620">
        <v>423</v>
      </c>
    </row>
    <row r="263" spans="1:11" ht="14.4" customHeight="1" x14ac:dyDescent="0.3">
      <c r="A263" s="615" t="s">
        <v>473</v>
      </c>
      <c r="B263" s="616" t="s">
        <v>2258</v>
      </c>
      <c r="C263" s="617" t="s">
        <v>478</v>
      </c>
      <c r="D263" s="618" t="s">
        <v>2259</v>
      </c>
      <c r="E263" s="617" t="s">
        <v>3145</v>
      </c>
      <c r="F263" s="618" t="s">
        <v>3146</v>
      </c>
      <c r="G263" s="617" t="s">
        <v>3023</v>
      </c>
      <c r="H263" s="617" t="s">
        <v>3024</v>
      </c>
      <c r="I263" s="619">
        <v>0.30555555555555552</v>
      </c>
      <c r="J263" s="619">
        <v>9700</v>
      </c>
      <c r="K263" s="620">
        <v>2972</v>
      </c>
    </row>
    <row r="264" spans="1:11" ht="14.4" customHeight="1" x14ac:dyDescent="0.3">
      <c r="A264" s="615" t="s">
        <v>473</v>
      </c>
      <c r="B264" s="616" t="s">
        <v>2258</v>
      </c>
      <c r="C264" s="617" t="s">
        <v>478</v>
      </c>
      <c r="D264" s="618" t="s">
        <v>2259</v>
      </c>
      <c r="E264" s="617" t="s">
        <v>3145</v>
      </c>
      <c r="F264" s="618" t="s">
        <v>3146</v>
      </c>
      <c r="G264" s="617" t="s">
        <v>3025</v>
      </c>
      <c r="H264" s="617" t="s">
        <v>3026</v>
      </c>
      <c r="I264" s="619">
        <v>0.30499999999999999</v>
      </c>
      <c r="J264" s="619">
        <v>500</v>
      </c>
      <c r="K264" s="620">
        <v>152</v>
      </c>
    </row>
    <row r="265" spans="1:11" ht="14.4" customHeight="1" x14ac:dyDescent="0.3">
      <c r="A265" s="615" t="s">
        <v>473</v>
      </c>
      <c r="B265" s="616" t="s">
        <v>2258</v>
      </c>
      <c r="C265" s="617" t="s">
        <v>478</v>
      </c>
      <c r="D265" s="618" t="s">
        <v>2259</v>
      </c>
      <c r="E265" s="617" t="s">
        <v>3145</v>
      </c>
      <c r="F265" s="618" t="s">
        <v>3146</v>
      </c>
      <c r="G265" s="617" t="s">
        <v>3027</v>
      </c>
      <c r="H265" s="617" t="s">
        <v>3028</v>
      </c>
      <c r="I265" s="619">
        <v>0.68</v>
      </c>
      <c r="J265" s="619">
        <v>200</v>
      </c>
      <c r="K265" s="620">
        <v>136</v>
      </c>
    </row>
    <row r="266" spans="1:11" ht="14.4" customHeight="1" x14ac:dyDescent="0.3">
      <c r="A266" s="615" t="s">
        <v>473</v>
      </c>
      <c r="B266" s="616" t="s">
        <v>2258</v>
      </c>
      <c r="C266" s="617" t="s">
        <v>478</v>
      </c>
      <c r="D266" s="618" t="s">
        <v>2259</v>
      </c>
      <c r="E266" s="617" t="s">
        <v>3145</v>
      </c>
      <c r="F266" s="618" t="s">
        <v>3146</v>
      </c>
      <c r="G266" s="617" t="s">
        <v>3029</v>
      </c>
      <c r="H266" s="617" t="s">
        <v>3030</v>
      </c>
      <c r="I266" s="619">
        <v>10.97</v>
      </c>
      <c r="J266" s="619">
        <v>20</v>
      </c>
      <c r="K266" s="620">
        <v>219.48</v>
      </c>
    </row>
    <row r="267" spans="1:11" ht="14.4" customHeight="1" x14ac:dyDescent="0.3">
      <c r="A267" s="615" t="s">
        <v>473</v>
      </c>
      <c r="B267" s="616" t="s">
        <v>2258</v>
      </c>
      <c r="C267" s="617" t="s">
        <v>478</v>
      </c>
      <c r="D267" s="618" t="s">
        <v>2259</v>
      </c>
      <c r="E267" s="617" t="s">
        <v>3145</v>
      </c>
      <c r="F267" s="618" t="s">
        <v>3146</v>
      </c>
      <c r="G267" s="617" t="s">
        <v>3031</v>
      </c>
      <c r="H267" s="617" t="s">
        <v>3032</v>
      </c>
      <c r="I267" s="619">
        <v>10.99</v>
      </c>
      <c r="J267" s="619">
        <v>40</v>
      </c>
      <c r="K267" s="620">
        <v>439.47</v>
      </c>
    </row>
    <row r="268" spans="1:11" ht="14.4" customHeight="1" x14ac:dyDescent="0.3">
      <c r="A268" s="615" t="s">
        <v>473</v>
      </c>
      <c r="B268" s="616" t="s">
        <v>2258</v>
      </c>
      <c r="C268" s="617" t="s">
        <v>478</v>
      </c>
      <c r="D268" s="618" t="s">
        <v>2259</v>
      </c>
      <c r="E268" s="617" t="s">
        <v>3145</v>
      </c>
      <c r="F268" s="618" t="s">
        <v>3146</v>
      </c>
      <c r="G268" s="617" t="s">
        <v>3033</v>
      </c>
      <c r="H268" s="617" t="s">
        <v>3034</v>
      </c>
      <c r="I268" s="619">
        <v>10.99</v>
      </c>
      <c r="J268" s="619">
        <v>50</v>
      </c>
      <c r="K268" s="620">
        <v>549.34</v>
      </c>
    </row>
    <row r="269" spans="1:11" ht="14.4" customHeight="1" x14ac:dyDescent="0.3">
      <c r="A269" s="615" t="s">
        <v>473</v>
      </c>
      <c r="B269" s="616" t="s">
        <v>2258</v>
      </c>
      <c r="C269" s="617" t="s">
        <v>478</v>
      </c>
      <c r="D269" s="618" t="s">
        <v>2259</v>
      </c>
      <c r="E269" s="617" t="s">
        <v>3145</v>
      </c>
      <c r="F269" s="618" t="s">
        <v>3146</v>
      </c>
      <c r="G269" s="617" t="s">
        <v>3035</v>
      </c>
      <c r="H269" s="617" t="s">
        <v>3036</v>
      </c>
      <c r="I269" s="619">
        <v>0.48307692307692318</v>
      </c>
      <c r="J269" s="619">
        <v>27200</v>
      </c>
      <c r="K269" s="620">
        <v>13118</v>
      </c>
    </row>
    <row r="270" spans="1:11" ht="14.4" customHeight="1" x14ac:dyDescent="0.3">
      <c r="A270" s="615" t="s">
        <v>473</v>
      </c>
      <c r="B270" s="616" t="s">
        <v>2258</v>
      </c>
      <c r="C270" s="617" t="s">
        <v>478</v>
      </c>
      <c r="D270" s="618" t="s">
        <v>2259</v>
      </c>
      <c r="E270" s="617" t="s">
        <v>3145</v>
      </c>
      <c r="F270" s="618" t="s">
        <v>3146</v>
      </c>
      <c r="G270" s="617" t="s">
        <v>3037</v>
      </c>
      <c r="H270" s="617" t="s">
        <v>3038</v>
      </c>
      <c r="I270" s="619">
        <v>1.8050000000000002</v>
      </c>
      <c r="J270" s="619">
        <v>200</v>
      </c>
      <c r="K270" s="620">
        <v>361</v>
      </c>
    </row>
    <row r="271" spans="1:11" ht="14.4" customHeight="1" x14ac:dyDescent="0.3">
      <c r="A271" s="615" t="s">
        <v>473</v>
      </c>
      <c r="B271" s="616" t="s">
        <v>2258</v>
      </c>
      <c r="C271" s="617" t="s">
        <v>478</v>
      </c>
      <c r="D271" s="618" t="s">
        <v>2259</v>
      </c>
      <c r="E271" s="617" t="s">
        <v>3145</v>
      </c>
      <c r="F271" s="618" t="s">
        <v>3146</v>
      </c>
      <c r="G271" s="617" t="s">
        <v>3039</v>
      </c>
      <c r="H271" s="617" t="s">
        <v>3040</v>
      </c>
      <c r="I271" s="619">
        <v>10.67</v>
      </c>
      <c r="J271" s="619">
        <v>80</v>
      </c>
      <c r="K271" s="620">
        <v>853.78</v>
      </c>
    </row>
    <row r="272" spans="1:11" ht="14.4" customHeight="1" x14ac:dyDescent="0.3">
      <c r="A272" s="615" t="s">
        <v>473</v>
      </c>
      <c r="B272" s="616" t="s">
        <v>2258</v>
      </c>
      <c r="C272" s="617" t="s">
        <v>478</v>
      </c>
      <c r="D272" s="618" t="s">
        <v>2259</v>
      </c>
      <c r="E272" s="617" t="s">
        <v>3147</v>
      </c>
      <c r="F272" s="618" t="s">
        <v>3148</v>
      </c>
      <c r="G272" s="617" t="s">
        <v>3041</v>
      </c>
      <c r="H272" s="617" t="s">
        <v>3042</v>
      </c>
      <c r="I272" s="619">
        <v>20.16</v>
      </c>
      <c r="J272" s="619">
        <v>50</v>
      </c>
      <c r="K272" s="620">
        <v>1007.93</v>
      </c>
    </row>
    <row r="273" spans="1:11" ht="14.4" customHeight="1" x14ac:dyDescent="0.3">
      <c r="A273" s="615" t="s">
        <v>473</v>
      </c>
      <c r="B273" s="616" t="s">
        <v>2258</v>
      </c>
      <c r="C273" s="617" t="s">
        <v>478</v>
      </c>
      <c r="D273" s="618" t="s">
        <v>2259</v>
      </c>
      <c r="E273" s="617" t="s">
        <v>3147</v>
      </c>
      <c r="F273" s="618" t="s">
        <v>3148</v>
      </c>
      <c r="G273" s="617" t="s">
        <v>3043</v>
      </c>
      <c r="H273" s="617" t="s">
        <v>3044</v>
      </c>
      <c r="I273" s="619">
        <v>0.71</v>
      </c>
      <c r="J273" s="619">
        <v>150000</v>
      </c>
      <c r="K273" s="620">
        <v>106500</v>
      </c>
    </row>
    <row r="274" spans="1:11" ht="14.4" customHeight="1" x14ac:dyDescent="0.3">
      <c r="A274" s="615" t="s">
        <v>473</v>
      </c>
      <c r="B274" s="616" t="s">
        <v>2258</v>
      </c>
      <c r="C274" s="617" t="s">
        <v>478</v>
      </c>
      <c r="D274" s="618" t="s">
        <v>2259</v>
      </c>
      <c r="E274" s="617" t="s">
        <v>3147</v>
      </c>
      <c r="F274" s="618" t="s">
        <v>3148</v>
      </c>
      <c r="G274" s="617" t="s">
        <v>3045</v>
      </c>
      <c r="H274" s="617" t="s">
        <v>3046</v>
      </c>
      <c r="I274" s="619">
        <v>0.71</v>
      </c>
      <c r="J274" s="619">
        <v>720</v>
      </c>
      <c r="K274" s="620">
        <v>511.2</v>
      </c>
    </row>
    <row r="275" spans="1:11" ht="14.4" customHeight="1" x14ac:dyDescent="0.3">
      <c r="A275" s="615" t="s">
        <v>473</v>
      </c>
      <c r="B275" s="616" t="s">
        <v>2258</v>
      </c>
      <c r="C275" s="617" t="s">
        <v>478</v>
      </c>
      <c r="D275" s="618" t="s">
        <v>2259</v>
      </c>
      <c r="E275" s="617" t="s">
        <v>3147</v>
      </c>
      <c r="F275" s="618" t="s">
        <v>3148</v>
      </c>
      <c r="G275" s="617" t="s">
        <v>3047</v>
      </c>
      <c r="H275" s="617" t="s">
        <v>3048</v>
      </c>
      <c r="I275" s="619">
        <v>0.71</v>
      </c>
      <c r="J275" s="619">
        <v>2800</v>
      </c>
      <c r="K275" s="620">
        <v>1988</v>
      </c>
    </row>
    <row r="276" spans="1:11" ht="14.4" customHeight="1" x14ac:dyDescent="0.3">
      <c r="A276" s="615" t="s">
        <v>473</v>
      </c>
      <c r="B276" s="616" t="s">
        <v>2258</v>
      </c>
      <c r="C276" s="617" t="s">
        <v>478</v>
      </c>
      <c r="D276" s="618" t="s">
        <v>2259</v>
      </c>
      <c r="E276" s="617" t="s">
        <v>3147</v>
      </c>
      <c r="F276" s="618" t="s">
        <v>3148</v>
      </c>
      <c r="G276" s="617" t="s">
        <v>3049</v>
      </c>
      <c r="H276" s="617" t="s">
        <v>3050</v>
      </c>
      <c r="I276" s="619">
        <v>0.71</v>
      </c>
      <c r="J276" s="619">
        <v>9400</v>
      </c>
      <c r="K276" s="620">
        <v>6674</v>
      </c>
    </row>
    <row r="277" spans="1:11" ht="14.4" customHeight="1" x14ac:dyDescent="0.3">
      <c r="A277" s="615" t="s">
        <v>473</v>
      </c>
      <c r="B277" s="616" t="s">
        <v>2258</v>
      </c>
      <c r="C277" s="617" t="s">
        <v>478</v>
      </c>
      <c r="D277" s="618" t="s">
        <v>2259</v>
      </c>
      <c r="E277" s="617" t="s">
        <v>3147</v>
      </c>
      <c r="F277" s="618" t="s">
        <v>3148</v>
      </c>
      <c r="G277" s="617" t="s">
        <v>3051</v>
      </c>
      <c r="H277" s="617" t="s">
        <v>3052</v>
      </c>
      <c r="I277" s="619">
        <v>12.583333333333334</v>
      </c>
      <c r="J277" s="619">
        <v>300</v>
      </c>
      <c r="K277" s="620">
        <v>3775</v>
      </c>
    </row>
    <row r="278" spans="1:11" ht="14.4" customHeight="1" x14ac:dyDescent="0.3">
      <c r="A278" s="615" t="s">
        <v>473</v>
      </c>
      <c r="B278" s="616" t="s">
        <v>2258</v>
      </c>
      <c r="C278" s="617" t="s">
        <v>478</v>
      </c>
      <c r="D278" s="618" t="s">
        <v>2259</v>
      </c>
      <c r="E278" s="617" t="s">
        <v>3147</v>
      </c>
      <c r="F278" s="618" t="s">
        <v>3148</v>
      </c>
      <c r="G278" s="617" t="s">
        <v>3053</v>
      </c>
      <c r="H278" s="617" t="s">
        <v>3054</v>
      </c>
      <c r="I278" s="619">
        <v>12.58</v>
      </c>
      <c r="J278" s="619">
        <v>220</v>
      </c>
      <c r="K278" s="620">
        <v>2767.6</v>
      </c>
    </row>
    <row r="279" spans="1:11" ht="14.4" customHeight="1" x14ac:dyDescent="0.3">
      <c r="A279" s="615" t="s">
        <v>473</v>
      </c>
      <c r="B279" s="616" t="s">
        <v>2258</v>
      </c>
      <c r="C279" s="617" t="s">
        <v>478</v>
      </c>
      <c r="D279" s="618" t="s">
        <v>2259</v>
      </c>
      <c r="E279" s="617" t="s">
        <v>3147</v>
      </c>
      <c r="F279" s="618" t="s">
        <v>3148</v>
      </c>
      <c r="G279" s="617" t="s">
        <v>3053</v>
      </c>
      <c r="H279" s="617" t="s">
        <v>3055</v>
      </c>
      <c r="I279" s="619">
        <v>12.58</v>
      </c>
      <c r="J279" s="619">
        <v>50</v>
      </c>
      <c r="K279" s="620">
        <v>629</v>
      </c>
    </row>
    <row r="280" spans="1:11" ht="14.4" customHeight="1" x14ac:dyDescent="0.3">
      <c r="A280" s="615" t="s">
        <v>473</v>
      </c>
      <c r="B280" s="616" t="s">
        <v>2258</v>
      </c>
      <c r="C280" s="617" t="s">
        <v>478</v>
      </c>
      <c r="D280" s="618" t="s">
        <v>2259</v>
      </c>
      <c r="E280" s="617" t="s">
        <v>3147</v>
      </c>
      <c r="F280" s="618" t="s">
        <v>3148</v>
      </c>
      <c r="G280" s="617" t="s">
        <v>3056</v>
      </c>
      <c r="H280" s="617" t="s">
        <v>3057</v>
      </c>
      <c r="I280" s="619">
        <v>12.58</v>
      </c>
      <c r="J280" s="619">
        <v>50</v>
      </c>
      <c r="K280" s="620">
        <v>629</v>
      </c>
    </row>
    <row r="281" spans="1:11" ht="14.4" customHeight="1" x14ac:dyDescent="0.3">
      <c r="A281" s="615" t="s">
        <v>473</v>
      </c>
      <c r="B281" s="616" t="s">
        <v>2258</v>
      </c>
      <c r="C281" s="617" t="s">
        <v>478</v>
      </c>
      <c r="D281" s="618" t="s">
        <v>2259</v>
      </c>
      <c r="E281" s="617" t="s">
        <v>3147</v>
      </c>
      <c r="F281" s="618" t="s">
        <v>3148</v>
      </c>
      <c r="G281" s="617" t="s">
        <v>3058</v>
      </c>
      <c r="H281" s="617" t="s">
        <v>3059</v>
      </c>
      <c r="I281" s="619">
        <v>12.59</v>
      </c>
      <c r="J281" s="619">
        <v>50</v>
      </c>
      <c r="K281" s="620">
        <v>629.5</v>
      </c>
    </row>
    <row r="282" spans="1:11" ht="14.4" customHeight="1" x14ac:dyDescent="0.3">
      <c r="A282" s="615" t="s">
        <v>473</v>
      </c>
      <c r="B282" s="616" t="s">
        <v>2258</v>
      </c>
      <c r="C282" s="617" t="s">
        <v>478</v>
      </c>
      <c r="D282" s="618" t="s">
        <v>2259</v>
      </c>
      <c r="E282" s="617" t="s">
        <v>3147</v>
      </c>
      <c r="F282" s="618" t="s">
        <v>3148</v>
      </c>
      <c r="G282" s="617" t="s">
        <v>3058</v>
      </c>
      <c r="H282" s="617" t="s">
        <v>3060</v>
      </c>
      <c r="I282" s="619">
        <v>12.585000000000001</v>
      </c>
      <c r="J282" s="619">
        <v>100</v>
      </c>
      <c r="K282" s="620">
        <v>1258.5</v>
      </c>
    </row>
    <row r="283" spans="1:11" ht="14.4" customHeight="1" x14ac:dyDescent="0.3">
      <c r="A283" s="615" t="s">
        <v>473</v>
      </c>
      <c r="B283" s="616" t="s">
        <v>2258</v>
      </c>
      <c r="C283" s="617" t="s">
        <v>478</v>
      </c>
      <c r="D283" s="618" t="s">
        <v>2259</v>
      </c>
      <c r="E283" s="617" t="s">
        <v>3147</v>
      </c>
      <c r="F283" s="618" t="s">
        <v>3148</v>
      </c>
      <c r="G283" s="617" t="s">
        <v>3061</v>
      </c>
      <c r="H283" s="617" t="s">
        <v>3062</v>
      </c>
      <c r="I283" s="619">
        <v>12.58</v>
      </c>
      <c r="J283" s="619">
        <v>120</v>
      </c>
      <c r="K283" s="620">
        <v>1509.6</v>
      </c>
    </row>
    <row r="284" spans="1:11" ht="14.4" customHeight="1" x14ac:dyDescent="0.3">
      <c r="A284" s="615" t="s">
        <v>473</v>
      </c>
      <c r="B284" s="616" t="s">
        <v>2258</v>
      </c>
      <c r="C284" s="617" t="s">
        <v>478</v>
      </c>
      <c r="D284" s="618" t="s">
        <v>2259</v>
      </c>
      <c r="E284" s="617" t="s">
        <v>3147</v>
      </c>
      <c r="F284" s="618" t="s">
        <v>3148</v>
      </c>
      <c r="G284" s="617" t="s">
        <v>3063</v>
      </c>
      <c r="H284" s="617" t="s">
        <v>3064</v>
      </c>
      <c r="I284" s="619">
        <v>20.16</v>
      </c>
      <c r="J284" s="619">
        <v>50</v>
      </c>
      <c r="K284" s="620">
        <v>1007.93</v>
      </c>
    </row>
    <row r="285" spans="1:11" ht="14.4" customHeight="1" x14ac:dyDescent="0.3">
      <c r="A285" s="615" t="s">
        <v>473</v>
      </c>
      <c r="B285" s="616" t="s">
        <v>2258</v>
      </c>
      <c r="C285" s="617" t="s">
        <v>478</v>
      </c>
      <c r="D285" s="618" t="s">
        <v>2259</v>
      </c>
      <c r="E285" s="617" t="s">
        <v>3149</v>
      </c>
      <c r="F285" s="618" t="s">
        <v>3150</v>
      </c>
      <c r="G285" s="617" t="s">
        <v>3065</v>
      </c>
      <c r="H285" s="617" t="s">
        <v>3066</v>
      </c>
      <c r="I285" s="619">
        <v>139.44000000000003</v>
      </c>
      <c r="J285" s="619">
        <v>120</v>
      </c>
      <c r="K285" s="620">
        <v>16732.689999999999</v>
      </c>
    </row>
    <row r="286" spans="1:11" ht="14.4" customHeight="1" x14ac:dyDescent="0.3">
      <c r="A286" s="615" t="s">
        <v>473</v>
      </c>
      <c r="B286" s="616" t="s">
        <v>2258</v>
      </c>
      <c r="C286" s="617" t="s">
        <v>478</v>
      </c>
      <c r="D286" s="618" t="s">
        <v>2259</v>
      </c>
      <c r="E286" s="617" t="s">
        <v>3149</v>
      </c>
      <c r="F286" s="618" t="s">
        <v>3150</v>
      </c>
      <c r="G286" s="617" t="s">
        <v>3067</v>
      </c>
      <c r="H286" s="617" t="s">
        <v>3068</v>
      </c>
      <c r="I286" s="619">
        <v>139.44000000000003</v>
      </c>
      <c r="J286" s="619">
        <v>120</v>
      </c>
      <c r="K286" s="620">
        <v>16732.64</v>
      </c>
    </row>
    <row r="287" spans="1:11" ht="14.4" customHeight="1" x14ac:dyDescent="0.3">
      <c r="A287" s="615" t="s">
        <v>473</v>
      </c>
      <c r="B287" s="616" t="s">
        <v>2258</v>
      </c>
      <c r="C287" s="617" t="s">
        <v>478</v>
      </c>
      <c r="D287" s="618" t="s">
        <v>2259</v>
      </c>
      <c r="E287" s="617" t="s">
        <v>3149</v>
      </c>
      <c r="F287" s="618" t="s">
        <v>3150</v>
      </c>
      <c r="G287" s="617" t="s">
        <v>3069</v>
      </c>
      <c r="H287" s="617" t="s">
        <v>3070</v>
      </c>
      <c r="I287" s="619">
        <v>121</v>
      </c>
      <c r="J287" s="619">
        <v>5</v>
      </c>
      <c r="K287" s="620">
        <v>605</v>
      </c>
    </row>
    <row r="288" spans="1:11" ht="14.4" customHeight="1" x14ac:dyDescent="0.3">
      <c r="A288" s="615" t="s">
        <v>473</v>
      </c>
      <c r="B288" s="616" t="s">
        <v>2258</v>
      </c>
      <c r="C288" s="617" t="s">
        <v>478</v>
      </c>
      <c r="D288" s="618" t="s">
        <v>2259</v>
      </c>
      <c r="E288" s="617" t="s">
        <v>3149</v>
      </c>
      <c r="F288" s="618" t="s">
        <v>3150</v>
      </c>
      <c r="G288" s="617" t="s">
        <v>3071</v>
      </c>
      <c r="H288" s="617" t="s">
        <v>3072</v>
      </c>
      <c r="I288" s="619">
        <v>142.78</v>
      </c>
      <c r="J288" s="619">
        <v>23</v>
      </c>
      <c r="K288" s="620">
        <v>3283.94</v>
      </c>
    </row>
    <row r="289" spans="1:11" ht="14.4" customHeight="1" x14ac:dyDescent="0.3">
      <c r="A289" s="615" t="s">
        <v>473</v>
      </c>
      <c r="B289" s="616" t="s">
        <v>2258</v>
      </c>
      <c r="C289" s="617" t="s">
        <v>478</v>
      </c>
      <c r="D289" s="618" t="s">
        <v>2259</v>
      </c>
      <c r="E289" s="617" t="s">
        <v>3149</v>
      </c>
      <c r="F289" s="618" t="s">
        <v>3150</v>
      </c>
      <c r="G289" s="617" t="s">
        <v>3073</v>
      </c>
      <c r="H289" s="617" t="s">
        <v>3074</v>
      </c>
      <c r="I289" s="619">
        <v>3709.67</v>
      </c>
      <c r="J289" s="619">
        <v>1</v>
      </c>
      <c r="K289" s="620">
        <v>3709.67</v>
      </c>
    </row>
    <row r="290" spans="1:11" ht="14.4" customHeight="1" x14ac:dyDescent="0.3">
      <c r="A290" s="615" t="s">
        <v>473</v>
      </c>
      <c r="B290" s="616" t="s">
        <v>2258</v>
      </c>
      <c r="C290" s="617" t="s">
        <v>478</v>
      </c>
      <c r="D290" s="618" t="s">
        <v>2259</v>
      </c>
      <c r="E290" s="617" t="s">
        <v>3149</v>
      </c>
      <c r="F290" s="618" t="s">
        <v>3150</v>
      </c>
      <c r="G290" s="617" t="s">
        <v>3075</v>
      </c>
      <c r="H290" s="617" t="s">
        <v>3076</v>
      </c>
      <c r="I290" s="619">
        <v>5445</v>
      </c>
      <c r="J290" s="619">
        <v>1</v>
      </c>
      <c r="K290" s="620">
        <v>5445</v>
      </c>
    </row>
    <row r="291" spans="1:11" ht="14.4" customHeight="1" x14ac:dyDescent="0.3">
      <c r="A291" s="615" t="s">
        <v>473</v>
      </c>
      <c r="B291" s="616" t="s">
        <v>2258</v>
      </c>
      <c r="C291" s="617" t="s">
        <v>478</v>
      </c>
      <c r="D291" s="618" t="s">
        <v>2259</v>
      </c>
      <c r="E291" s="617" t="s">
        <v>3149</v>
      </c>
      <c r="F291" s="618" t="s">
        <v>3150</v>
      </c>
      <c r="G291" s="617" t="s">
        <v>3077</v>
      </c>
      <c r="H291" s="617" t="s">
        <v>3078</v>
      </c>
      <c r="I291" s="619">
        <v>105.8</v>
      </c>
      <c r="J291" s="619">
        <v>1</v>
      </c>
      <c r="K291" s="620">
        <v>105.8</v>
      </c>
    </row>
    <row r="292" spans="1:11" ht="14.4" customHeight="1" x14ac:dyDescent="0.3">
      <c r="A292" s="615" t="s">
        <v>473</v>
      </c>
      <c r="B292" s="616" t="s">
        <v>2258</v>
      </c>
      <c r="C292" s="617" t="s">
        <v>478</v>
      </c>
      <c r="D292" s="618" t="s">
        <v>2259</v>
      </c>
      <c r="E292" s="617" t="s">
        <v>3149</v>
      </c>
      <c r="F292" s="618" t="s">
        <v>3150</v>
      </c>
      <c r="G292" s="617" t="s">
        <v>3079</v>
      </c>
      <c r="H292" s="617" t="s">
        <v>3080</v>
      </c>
      <c r="I292" s="619">
        <v>3035.3050000000003</v>
      </c>
      <c r="J292" s="619">
        <v>6</v>
      </c>
      <c r="K292" s="620">
        <v>18211.849999999999</v>
      </c>
    </row>
    <row r="293" spans="1:11" ht="14.4" customHeight="1" x14ac:dyDescent="0.3">
      <c r="A293" s="615" t="s">
        <v>473</v>
      </c>
      <c r="B293" s="616" t="s">
        <v>2258</v>
      </c>
      <c r="C293" s="617" t="s">
        <v>478</v>
      </c>
      <c r="D293" s="618" t="s">
        <v>2259</v>
      </c>
      <c r="E293" s="617" t="s">
        <v>3149</v>
      </c>
      <c r="F293" s="618" t="s">
        <v>3150</v>
      </c>
      <c r="G293" s="617" t="s">
        <v>3081</v>
      </c>
      <c r="H293" s="617" t="s">
        <v>3082</v>
      </c>
      <c r="I293" s="619">
        <v>16187.72</v>
      </c>
      <c r="J293" s="619">
        <v>1</v>
      </c>
      <c r="K293" s="620">
        <v>16187.72</v>
      </c>
    </row>
    <row r="294" spans="1:11" ht="14.4" customHeight="1" x14ac:dyDescent="0.3">
      <c r="A294" s="615" t="s">
        <v>473</v>
      </c>
      <c r="B294" s="616" t="s">
        <v>2258</v>
      </c>
      <c r="C294" s="617" t="s">
        <v>478</v>
      </c>
      <c r="D294" s="618" t="s">
        <v>2259</v>
      </c>
      <c r="E294" s="617" t="s">
        <v>3149</v>
      </c>
      <c r="F294" s="618" t="s">
        <v>3150</v>
      </c>
      <c r="G294" s="617" t="s">
        <v>3083</v>
      </c>
      <c r="H294" s="617" t="s">
        <v>3084</v>
      </c>
      <c r="I294" s="619">
        <v>2722.5</v>
      </c>
      <c r="J294" s="619">
        <v>30</v>
      </c>
      <c r="K294" s="620">
        <v>81674.990000000005</v>
      </c>
    </row>
    <row r="295" spans="1:11" ht="14.4" customHeight="1" x14ac:dyDescent="0.3">
      <c r="A295" s="615" t="s">
        <v>473</v>
      </c>
      <c r="B295" s="616" t="s">
        <v>2258</v>
      </c>
      <c r="C295" s="617" t="s">
        <v>478</v>
      </c>
      <c r="D295" s="618" t="s">
        <v>2259</v>
      </c>
      <c r="E295" s="617" t="s">
        <v>3149</v>
      </c>
      <c r="F295" s="618" t="s">
        <v>3150</v>
      </c>
      <c r="G295" s="617" t="s">
        <v>3085</v>
      </c>
      <c r="H295" s="617" t="s">
        <v>3086</v>
      </c>
      <c r="I295" s="619">
        <v>5445</v>
      </c>
      <c r="J295" s="619">
        <v>1</v>
      </c>
      <c r="K295" s="620">
        <v>5445</v>
      </c>
    </row>
    <row r="296" spans="1:11" ht="14.4" customHeight="1" x14ac:dyDescent="0.3">
      <c r="A296" s="615" t="s">
        <v>473</v>
      </c>
      <c r="B296" s="616" t="s">
        <v>2258</v>
      </c>
      <c r="C296" s="617" t="s">
        <v>478</v>
      </c>
      <c r="D296" s="618" t="s">
        <v>2259</v>
      </c>
      <c r="E296" s="617" t="s">
        <v>3149</v>
      </c>
      <c r="F296" s="618" t="s">
        <v>3150</v>
      </c>
      <c r="G296" s="617" t="s">
        <v>3087</v>
      </c>
      <c r="H296" s="617" t="s">
        <v>3088</v>
      </c>
      <c r="I296" s="619">
        <v>5445</v>
      </c>
      <c r="J296" s="619">
        <v>1</v>
      </c>
      <c r="K296" s="620">
        <v>5445</v>
      </c>
    </row>
    <row r="297" spans="1:11" ht="14.4" customHeight="1" x14ac:dyDescent="0.3">
      <c r="A297" s="615" t="s">
        <v>473</v>
      </c>
      <c r="B297" s="616" t="s">
        <v>2258</v>
      </c>
      <c r="C297" s="617" t="s">
        <v>478</v>
      </c>
      <c r="D297" s="618" t="s">
        <v>2259</v>
      </c>
      <c r="E297" s="617" t="s">
        <v>3149</v>
      </c>
      <c r="F297" s="618" t="s">
        <v>3150</v>
      </c>
      <c r="G297" s="617" t="s">
        <v>3089</v>
      </c>
      <c r="H297" s="617" t="s">
        <v>3090</v>
      </c>
      <c r="I297" s="619">
        <v>2277.85</v>
      </c>
      <c r="J297" s="619">
        <v>3</v>
      </c>
      <c r="K297" s="620">
        <v>6833.55</v>
      </c>
    </row>
    <row r="298" spans="1:11" ht="14.4" customHeight="1" x14ac:dyDescent="0.3">
      <c r="A298" s="615" t="s">
        <v>473</v>
      </c>
      <c r="B298" s="616" t="s">
        <v>2258</v>
      </c>
      <c r="C298" s="617" t="s">
        <v>478</v>
      </c>
      <c r="D298" s="618" t="s">
        <v>2259</v>
      </c>
      <c r="E298" s="617" t="s">
        <v>3149</v>
      </c>
      <c r="F298" s="618" t="s">
        <v>3150</v>
      </c>
      <c r="G298" s="617" t="s">
        <v>3091</v>
      </c>
      <c r="H298" s="617" t="s">
        <v>3092</v>
      </c>
      <c r="I298" s="619">
        <v>3130.7550000000001</v>
      </c>
      <c r="J298" s="619">
        <v>3</v>
      </c>
      <c r="K298" s="620">
        <v>9392.27</v>
      </c>
    </row>
    <row r="299" spans="1:11" ht="14.4" customHeight="1" x14ac:dyDescent="0.3">
      <c r="A299" s="615" t="s">
        <v>473</v>
      </c>
      <c r="B299" s="616" t="s">
        <v>2258</v>
      </c>
      <c r="C299" s="617" t="s">
        <v>478</v>
      </c>
      <c r="D299" s="618" t="s">
        <v>2259</v>
      </c>
      <c r="E299" s="617" t="s">
        <v>3149</v>
      </c>
      <c r="F299" s="618" t="s">
        <v>3150</v>
      </c>
      <c r="G299" s="617" t="s">
        <v>3093</v>
      </c>
      <c r="H299" s="617" t="s">
        <v>3094</v>
      </c>
      <c r="I299" s="619">
        <v>2277.85</v>
      </c>
      <c r="J299" s="619">
        <v>2</v>
      </c>
      <c r="K299" s="620">
        <v>4555.7</v>
      </c>
    </row>
    <row r="300" spans="1:11" ht="14.4" customHeight="1" x14ac:dyDescent="0.3">
      <c r="A300" s="615" t="s">
        <v>473</v>
      </c>
      <c r="B300" s="616" t="s">
        <v>2258</v>
      </c>
      <c r="C300" s="617" t="s">
        <v>478</v>
      </c>
      <c r="D300" s="618" t="s">
        <v>2259</v>
      </c>
      <c r="E300" s="617" t="s">
        <v>3149</v>
      </c>
      <c r="F300" s="618" t="s">
        <v>3150</v>
      </c>
      <c r="G300" s="617" t="s">
        <v>3095</v>
      </c>
      <c r="H300" s="617" t="s">
        <v>3096</v>
      </c>
      <c r="I300" s="619">
        <v>3035.3</v>
      </c>
      <c r="J300" s="619">
        <v>2</v>
      </c>
      <c r="K300" s="620">
        <v>6070.61</v>
      </c>
    </row>
    <row r="301" spans="1:11" ht="14.4" customHeight="1" x14ac:dyDescent="0.3">
      <c r="A301" s="615" t="s">
        <v>473</v>
      </c>
      <c r="B301" s="616" t="s">
        <v>2258</v>
      </c>
      <c r="C301" s="617" t="s">
        <v>478</v>
      </c>
      <c r="D301" s="618" t="s">
        <v>2259</v>
      </c>
      <c r="E301" s="617" t="s">
        <v>3149</v>
      </c>
      <c r="F301" s="618" t="s">
        <v>3150</v>
      </c>
      <c r="G301" s="617" t="s">
        <v>3097</v>
      </c>
      <c r="H301" s="617" t="s">
        <v>3098</v>
      </c>
      <c r="I301" s="619">
        <v>213.35</v>
      </c>
      <c r="J301" s="619">
        <v>10</v>
      </c>
      <c r="K301" s="620">
        <v>2133.4699999999998</v>
      </c>
    </row>
    <row r="302" spans="1:11" ht="14.4" customHeight="1" x14ac:dyDescent="0.3">
      <c r="A302" s="615" t="s">
        <v>473</v>
      </c>
      <c r="B302" s="616" t="s">
        <v>2258</v>
      </c>
      <c r="C302" s="617" t="s">
        <v>478</v>
      </c>
      <c r="D302" s="618" t="s">
        <v>2259</v>
      </c>
      <c r="E302" s="617" t="s">
        <v>3149</v>
      </c>
      <c r="F302" s="618" t="s">
        <v>3150</v>
      </c>
      <c r="G302" s="617" t="s">
        <v>3099</v>
      </c>
      <c r="H302" s="617" t="s">
        <v>3100</v>
      </c>
      <c r="I302" s="619">
        <v>5445</v>
      </c>
      <c r="J302" s="619">
        <v>0.5</v>
      </c>
      <c r="K302" s="620">
        <v>2722.5</v>
      </c>
    </row>
    <row r="303" spans="1:11" ht="14.4" customHeight="1" x14ac:dyDescent="0.3">
      <c r="A303" s="615" t="s">
        <v>473</v>
      </c>
      <c r="B303" s="616" t="s">
        <v>2258</v>
      </c>
      <c r="C303" s="617" t="s">
        <v>478</v>
      </c>
      <c r="D303" s="618" t="s">
        <v>2259</v>
      </c>
      <c r="E303" s="617" t="s">
        <v>3149</v>
      </c>
      <c r="F303" s="618" t="s">
        <v>3150</v>
      </c>
      <c r="G303" s="617" t="s">
        <v>3101</v>
      </c>
      <c r="H303" s="617" t="s">
        <v>3102</v>
      </c>
      <c r="I303" s="619">
        <v>9228.19</v>
      </c>
      <c r="J303" s="619">
        <v>1</v>
      </c>
      <c r="K303" s="620">
        <v>9228.19</v>
      </c>
    </row>
    <row r="304" spans="1:11" ht="14.4" customHeight="1" x14ac:dyDescent="0.3">
      <c r="A304" s="615" t="s">
        <v>473</v>
      </c>
      <c r="B304" s="616" t="s">
        <v>2258</v>
      </c>
      <c r="C304" s="617" t="s">
        <v>478</v>
      </c>
      <c r="D304" s="618" t="s">
        <v>2259</v>
      </c>
      <c r="E304" s="617" t="s">
        <v>3149</v>
      </c>
      <c r="F304" s="618" t="s">
        <v>3150</v>
      </c>
      <c r="G304" s="617" t="s">
        <v>3103</v>
      </c>
      <c r="H304" s="617" t="s">
        <v>3104</v>
      </c>
      <c r="I304" s="619">
        <v>22994.6</v>
      </c>
      <c r="J304" s="619">
        <v>1</v>
      </c>
      <c r="K304" s="620">
        <v>22994.6</v>
      </c>
    </row>
    <row r="305" spans="1:11" ht="14.4" customHeight="1" x14ac:dyDescent="0.3">
      <c r="A305" s="615" t="s">
        <v>473</v>
      </c>
      <c r="B305" s="616" t="s">
        <v>2258</v>
      </c>
      <c r="C305" s="617" t="s">
        <v>478</v>
      </c>
      <c r="D305" s="618" t="s">
        <v>2259</v>
      </c>
      <c r="E305" s="617" t="s">
        <v>3149</v>
      </c>
      <c r="F305" s="618" t="s">
        <v>3150</v>
      </c>
      <c r="G305" s="617" t="s">
        <v>3105</v>
      </c>
      <c r="H305" s="617" t="s">
        <v>3106</v>
      </c>
      <c r="I305" s="619">
        <v>22994.6</v>
      </c>
      <c r="J305" s="619">
        <v>1</v>
      </c>
      <c r="K305" s="620">
        <v>22994.6</v>
      </c>
    </row>
    <row r="306" spans="1:11" ht="14.4" customHeight="1" x14ac:dyDescent="0.3">
      <c r="A306" s="615" t="s">
        <v>473</v>
      </c>
      <c r="B306" s="616" t="s">
        <v>2258</v>
      </c>
      <c r="C306" s="617" t="s">
        <v>478</v>
      </c>
      <c r="D306" s="618" t="s">
        <v>2259</v>
      </c>
      <c r="E306" s="617" t="s">
        <v>3149</v>
      </c>
      <c r="F306" s="618" t="s">
        <v>3150</v>
      </c>
      <c r="G306" s="617" t="s">
        <v>3107</v>
      </c>
      <c r="H306" s="617" t="s">
        <v>3108</v>
      </c>
      <c r="I306" s="619">
        <v>34908.5</v>
      </c>
      <c r="J306" s="619">
        <v>0.5</v>
      </c>
      <c r="K306" s="620">
        <v>17454.25</v>
      </c>
    </row>
    <row r="307" spans="1:11" ht="14.4" customHeight="1" x14ac:dyDescent="0.3">
      <c r="A307" s="615" t="s">
        <v>473</v>
      </c>
      <c r="B307" s="616" t="s">
        <v>2258</v>
      </c>
      <c r="C307" s="617" t="s">
        <v>478</v>
      </c>
      <c r="D307" s="618" t="s">
        <v>2259</v>
      </c>
      <c r="E307" s="617" t="s">
        <v>3151</v>
      </c>
      <c r="F307" s="618" t="s">
        <v>3152</v>
      </c>
      <c r="G307" s="617" t="s">
        <v>3109</v>
      </c>
      <c r="H307" s="617" t="s">
        <v>3110</v>
      </c>
      <c r="I307" s="619">
        <v>36.83</v>
      </c>
      <c r="J307" s="619">
        <v>23</v>
      </c>
      <c r="K307" s="620">
        <v>847.15</v>
      </c>
    </row>
    <row r="308" spans="1:11" ht="14.4" customHeight="1" x14ac:dyDescent="0.3">
      <c r="A308" s="615" t="s">
        <v>473</v>
      </c>
      <c r="B308" s="616" t="s">
        <v>2258</v>
      </c>
      <c r="C308" s="617" t="s">
        <v>478</v>
      </c>
      <c r="D308" s="618" t="s">
        <v>2259</v>
      </c>
      <c r="E308" s="617" t="s">
        <v>3151</v>
      </c>
      <c r="F308" s="618" t="s">
        <v>3152</v>
      </c>
      <c r="G308" s="617" t="s">
        <v>3111</v>
      </c>
      <c r="H308" s="617" t="s">
        <v>3112</v>
      </c>
      <c r="I308" s="619">
        <v>15.208333333333334</v>
      </c>
      <c r="J308" s="619">
        <v>300</v>
      </c>
      <c r="K308" s="620">
        <v>4562.2</v>
      </c>
    </row>
    <row r="309" spans="1:11" ht="14.4" customHeight="1" x14ac:dyDescent="0.3">
      <c r="A309" s="615" t="s">
        <v>473</v>
      </c>
      <c r="B309" s="616" t="s">
        <v>2258</v>
      </c>
      <c r="C309" s="617" t="s">
        <v>478</v>
      </c>
      <c r="D309" s="618" t="s">
        <v>2259</v>
      </c>
      <c r="E309" s="617" t="s">
        <v>3151</v>
      </c>
      <c r="F309" s="618" t="s">
        <v>3152</v>
      </c>
      <c r="G309" s="617" t="s">
        <v>3113</v>
      </c>
      <c r="H309" s="617" t="s">
        <v>3114</v>
      </c>
      <c r="I309" s="619">
        <v>23.473749999999999</v>
      </c>
      <c r="J309" s="619">
        <v>360</v>
      </c>
      <c r="K309" s="620">
        <v>8450.6999999999989</v>
      </c>
    </row>
    <row r="310" spans="1:11" ht="14.4" customHeight="1" x14ac:dyDescent="0.3">
      <c r="A310" s="615" t="s">
        <v>473</v>
      </c>
      <c r="B310" s="616" t="s">
        <v>2258</v>
      </c>
      <c r="C310" s="617" t="s">
        <v>478</v>
      </c>
      <c r="D310" s="618" t="s">
        <v>2259</v>
      </c>
      <c r="E310" s="617" t="s">
        <v>3151</v>
      </c>
      <c r="F310" s="618" t="s">
        <v>3152</v>
      </c>
      <c r="G310" s="617" t="s">
        <v>3115</v>
      </c>
      <c r="H310" s="617" t="s">
        <v>3116</v>
      </c>
      <c r="I310" s="619">
        <v>36.83</v>
      </c>
      <c r="J310" s="619">
        <v>10</v>
      </c>
      <c r="K310" s="620">
        <v>368.3</v>
      </c>
    </row>
    <row r="311" spans="1:11" ht="14.4" customHeight="1" x14ac:dyDescent="0.3">
      <c r="A311" s="615" t="s">
        <v>473</v>
      </c>
      <c r="B311" s="616" t="s">
        <v>2258</v>
      </c>
      <c r="C311" s="617" t="s">
        <v>478</v>
      </c>
      <c r="D311" s="618" t="s">
        <v>2259</v>
      </c>
      <c r="E311" s="617" t="s">
        <v>3151</v>
      </c>
      <c r="F311" s="618" t="s">
        <v>3152</v>
      </c>
      <c r="G311" s="617" t="s">
        <v>3117</v>
      </c>
      <c r="H311" s="617" t="s">
        <v>3118</v>
      </c>
      <c r="I311" s="619">
        <v>220.22</v>
      </c>
      <c r="J311" s="619">
        <v>80</v>
      </c>
      <c r="K311" s="620">
        <v>17617.599999999999</v>
      </c>
    </row>
    <row r="312" spans="1:11" ht="14.4" customHeight="1" x14ac:dyDescent="0.3">
      <c r="A312" s="615" t="s">
        <v>473</v>
      </c>
      <c r="B312" s="616" t="s">
        <v>2258</v>
      </c>
      <c r="C312" s="617" t="s">
        <v>478</v>
      </c>
      <c r="D312" s="618" t="s">
        <v>2259</v>
      </c>
      <c r="E312" s="617" t="s">
        <v>3151</v>
      </c>
      <c r="F312" s="618" t="s">
        <v>3152</v>
      </c>
      <c r="G312" s="617" t="s">
        <v>3119</v>
      </c>
      <c r="H312" s="617" t="s">
        <v>3120</v>
      </c>
      <c r="I312" s="619">
        <v>440.44</v>
      </c>
      <c r="J312" s="619">
        <v>50</v>
      </c>
      <c r="K312" s="620">
        <v>22022</v>
      </c>
    </row>
    <row r="313" spans="1:11" ht="14.4" customHeight="1" x14ac:dyDescent="0.3">
      <c r="A313" s="615" t="s">
        <v>473</v>
      </c>
      <c r="B313" s="616" t="s">
        <v>2258</v>
      </c>
      <c r="C313" s="617" t="s">
        <v>478</v>
      </c>
      <c r="D313" s="618" t="s">
        <v>2259</v>
      </c>
      <c r="E313" s="617" t="s">
        <v>3151</v>
      </c>
      <c r="F313" s="618" t="s">
        <v>3152</v>
      </c>
      <c r="G313" s="617" t="s">
        <v>3121</v>
      </c>
      <c r="H313" s="617" t="s">
        <v>3122</v>
      </c>
      <c r="I313" s="619">
        <v>1045.4400000000003</v>
      </c>
      <c r="J313" s="619">
        <v>30</v>
      </c>
      <c r="K313" s="620">
        <v>31363.200000000001</v>
      </c>
    </row>
    <row r="314" spans="1:11" ht="14.4" customHeight="1" x14ac:dyDescent="0.3">
      <c r="A314" s="615" t="s">
        <v>473</v>
      </c>
      <c r="B314" s="616" t="s">
        <v>2258</v>
      </c>
      <c r="C314" s="617" t="s">
        <v>478</v>
      </c>
      <c r="D314" s="618" t="s">
        <v>2259</v>
      </c>
      <c r="E314" s="617" t="s">
        <v>3151</v>
      </c>
      <c r="F314" s="618" t="s">
        <v>3152</v>
      </c>
      <c r="G314" s="617" t="s">
        <v>3123</v>
      </c>
      <c r="H314" s="617" t="s">
        <v>3124</v>
      </c>
      <c r="I314" s="619">
        <v>36.83</v>
      </c>
      <c r="J314" s="619">
        <v>3</v>
      </c>
      <c r="K314" s="620">
        <v>110.5</v>
      </c>
    </row>
    <row r="315" spans="1:11" ht="14.4" customHeight="1" x14ac:dyDescent="0.3">
      <c r="A315" s="615" t="s">
        <v>473</v>
      </c>
      <c r="B315" s="616" t="s">
        <v>2258</v>
      </c>
      <c r="C315" s="617" t="s">
        <v>478</v>
      </c>
      <c r="D315" s="618" t="s">
        <v>2259</v>
      </c>
      <c r="E315" s="617" t="s">
        <v>3151</v>
      </c>
      <c r="F315" s="618" t="s">
        <v>3152</v>
      </c>
      <c r="G315" s="617" t="s">
        <v>3125</v>
      </c>
      <c r="H315" s="617" t="s">
        <v>3126</v>
      </c>
      <c r="I315" s="619">
        <v>36.83</v>
      </c>
      <c r="J315" s="619">
        <v>23</v>
      </c>
      <c r="K315" s="620">
        <v>847.1</v>
      </c>
    </row>
    <row r="316" spans="1:11" ht="14.4" customHeight="1" x14ac:dyDescent="0.3">
      <c r="A316" s="615" t="s">
        <v>473</v>
      </c>
      <c r="B316" s="616" t="s">
        <v>2258</v>
      </c>
      <c r="C316" s="617" t="s">
        <v>478</v>
      </c>
      <c r="D316" s="618" t="s">
        <v>2259</v>
      </c>
      <c r="E316" s="617" t="s">
        <v>3151</v>
      </c>
      <c r="F316" s="618" t="s">
        <v>3152</v>
      </c>
      <c r="G316" s="617" t="s">
        <v>3127</v>
      </c>
      <c r="H316" s="617" t="s">
        <v>3128</v>
      </c>
      <c r="I316" s="619">
        <v>50.600000000000009</v>
      </c>
      <c r="J316" s="619">
        <v>450</v>
      </c>
      <c r="K316" s="620">
        <v>22771.000000000004</v>
      </c>
    </row>
    <row r="317" spans="1:11" ht="14.4" customHeight="1" x14ac:dyDescent="0.3">
      <c r="A317" s="615" t="s">
        <v>473</v>
      </c>
      <c r="B317" s="616" t="s">
        <v>2258</v>
      </c>
      <c r="C317" s="617" t="s">
        <v>478</v>
      </c>
      <c r="D317" s="618" t="s">
        <v>2259</v>
      </c>
      <c r="E317" s="617" t="s">
        <v>3151</v>
      </c>
      <c r="F317" s="618" t="s">
        <v>3152</v>
      </c>
      <c r="G317" s="617" t="s">
        <v>3129</v>
      </c>
      <c r="H317" s="617" t="s">
        <v>3130</v>
      </c>
      <c r="I317" s="619">
        <v>154.88</v>
      </c>
      <c r="J317" s="619">
        <v>50</v>
      </c>
      <c r="K317" s="620">
        <v>7744</v>
      </c>
    </row>
    <row r="318" spans="1:11" ht="14.4" customHeight="1" thickBot="1" x14ac:dyDescent="0.35">
      <c r="A318" s="621" t="s">
        <v>473</v>
      </c>
      <c r="B318" s="622" t="s">
        <v>2258</v>
      </c>
      <c r="C318" s="623" t="s">
        <v>478</v>
      </c>
      <c r="D318" s="624" t="s">
        <v>2259</v>
      </c>
      <c r="E318" s="623" t="s">
        <v>3151</v>
      </c>
      <c r="F318" s="624" t="s">
        <v>3152</v>
      </c>
      <c r="G318" s="623" t="s">
        <v>3131</v>
      </c>
      <c r="H318" s="623" t="s">
        <v>3132</v>
      </c>
      <c r="I318" s="625">
        <v>36.83</v>
      </c>
      <c r="J318" s="625">
        <v>15</v>
      </c>
      <c r="K318" s="626">
        <v>552.49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57.3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Data'!K:K,'ON Data'!$D:$D,$A$4,'ON Data'!$E:$E,1),SUMIFS('ON Data'!K:K,'ON Data'!$E:$E,1)/'ON Data'!$D$3),1)</f>
        <v>6.5</v>
      </c>
      <c r="F6" s="409">
        <f xml:space="preserve">
TRUNC(IF($A$4&lt;=12,SUMIFS('ON Data'!O:O,'ON Data'!$D:$D,$A$4,'ON Data'!$E:$E,1),SUMIFS('ON Data'!O:O,'ON Data'!$E:$E,1)/'ON Data'!$D$3),1)</f>
        <v>0.5</v>
      </c>
      <c r="G6" s="409">
        <f xml:space="preserve">
TRUNC(IF($A$4&lt;=12,SUMIFS('ON Data'!P:P,'ON Data'!$D:$D,$A$4,'ON Data'!$E:$E,1),SUMIFS('ON Data'!P:P,'ON Data'!$E:$E,1)/'ON Data'!$D$3),1)</f>
        <v>12.1</v>
      </c>
      <c r="H6" s="409">
        <f xml:space="preserve">
TRUNC(IF($A$4&lt;=12,SUMIFS('ON Data'!Q:Q,'ON Data'!$D:$D,$A$4,'ON Data'!$E:$E,1),SUMIFS('ON Data'!Q:Q,'ON Data'!$E:$E,1)/'ON Data'!$D$3),1)</f>
        <v>20.8</v>
      </c>
      <c r="I6" s="409">
        <f xml:space="preserve">
TRUNC(IF($A$4&lt;=12,SUMIFS('ON Data'!R:R,'ON Data'!$D:$D,$A$4,'ON Data'!$E:$E,1),SUMIFS('ON Data'!R:R,'ON Data'!$E:$E,1)/'ON Data'!$D$3),1)</f>
        <v>10.199999999999999</v>
      </c>
      <c r="J6" s="409">
        <f xml:space="preserve">
TRUNC(IF($A$4&lt;=12,SUMIFS('ON Data'!AO:AO,'ON Data'!$D:$D,$A$4,'ON Data'!$E:$E,1),SUMIFS('ON Data'!AO:AO,'ON Data'!$E:$E,1)/'ON Data'!$D$3),1)</f>
        <v>2.2000000000000002</v>
      </c>
      <c r="K6" s="409">
        <f xml:space="preserve">
TRUNC(IF($A$4&lt;=12,SUMIFS('ON Data'!AR:AR,'ON Data'!$D:$D,$A$4,'ON Data'!$E:$E,1),SUMIFS('ON Data'!AR:AR,'ON Data'!$E:$E,1)/'ON Data'!$D$3),1)</f>
        <v>2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63025.47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2126.5</v>
      </c>
      <c r="E11" s="389">
        <f xml:space="preserve">
IF($A$4&lt;=12,SUMIFS('ON Data'!K:K,'ON Data'!$D:$D,$A$4,'ON Data'!$E:$E,2),SUMIFS('ON Data'!K:K,'ON Data'!$E:$E,2))</f>
        <v>7598.1899999999987</v>
      </c>
      <c r="F11" s="389">
        <f xml:space="preserve">
IF($A$4&lt;=12,SUMIFS('ON Data'!O:O,'ON Data'!$D:$D,$A$4,'ON Data'!$E:$E,2),SUMIFS('ON Data'!O:O,'ON Data'!$E:$E,2))</f>
        <v>660</v>
      </c>
      <c r="G11" s="389">
        <f xml:space="preserve">
IF($A$4&lt;=12,SUMIFS('ON Data'!P:P,'ON Data'!$D:$D,$A$4,'ON Data'!$E:$E,2),SUMIFS('ON Data'!P:P,'ON Data'!$E:$E,2))</f>
        <v>13793.839999999998</v>
      </c>
      <c r="H11" s="389">
        <f xml:space="preserve">
IF($A$4&lt;=12,SUMIFS('ON Data'!Q:Q,'ON Data'!$D:$D,$A$4,'ON Data'!$E:$E,2),SUMIFS('ON Data'!Q:Q,'ON Data'!$E:$E,2))</f>
        <v>21823</v>
      </c>
      <c r="I11" s="389">
        <f xml:space="preserve">
IF($A$4&lt;=12,SUMIFS('ON Data'!R:R,'ON Data'!$D:$D,$A$4,'ON Data'!$E:$E,2),SUMIFS('ON Data'!R:R,'ON Data'!$E:$E,2))</f>
        <v>10686.94</v>
      </c>
      <c r="J11" s="389">
        <f xml:space="preserve">
IF($A$4&lt;=12,SUMIFS('ON Data'!AO:AO,'ON Data'!$D:$D,$A$4,'ON Data'!$E:$E,2),SUMIFS('ON Data'!AO:AO,'ON Data'!$E:$E,2))</f>
        <v>2673.5</v>
      </c>
      <c r="K11" s="389">
        <f xml:space="preserve">
IF($A$4&lt;=12,SUMIFS('ON Data'!AR:AR,'ON Data'!$D:$D,$A$4,'ON Data'!$E:$E,2),SUMIFS('ON Data'!AR:AR,'ON Data'!$E:$E,2))</f>
        <v>2399.5</v>
      </c>
      <c r="L11" s="686">
        <f xml:space="preserve">
IF($A$4&lt;=12,SUMIFS('ON Data'!AW:AW,'ON Data'!$D:$D,$A$4,'ON Data'!$E:$E,2),SUMIFS('ON Data'!AW:AW,'ON Data'!$E:$E,2))</f>
        <v>1264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2260.3199999999997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132</v>
      </c>
      <c r="E12" s="389">
        <f xml:space="preserve">
IF($A$4&lt;=12,SUMIFS('ON Data'!K:K,'ON Data'!$D:$D,$A$4,'ON Data'!$E:$E,3),SUMIFS('ON Data'!K:K,'ON Data'!$E:$E,3))</f>
        <v>290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577.46</v>
      </c>
      <c r="H12" s="389">
        <f xml:space="preserve">
IF($A$4&lt;=12,SUMIFS('ON Data'!Q:Q,'ON Data'!$D:$D,$A$4,'ON Data'!$E:$E,3),SUMIFS('ON Data'!Q:Q,'ON Data'!$E:$E,3))</f>
        <v>888.4</v>
      </c>
      <c r="I12" s="389">
        <f xml:space="preserve">
IF($A$4&lt;=12,SUMIFS('ON Data'!R:R,'ON Data'!$D:$D,$A$4,'ON Data'!$E:$E,3),SUMIFS('ON Data'!R:R,'ON Data'!$E:$E,3))</f>
        <v>372.46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5726.0999999999995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184</v>
      </c>
      <c r="E13" s="389">
        <f xml:space="preserve">
IF($A$4&lt;=12,SUMIFS('ON Data'!K:K,'ON Data'!$D:$D,$A$4,'ON Data'!$E:$E,4),SUMIFS('ON Data'!K:K,'ON Data'!$E:$E,4))</f>
        <v>965</v>
      </c>
      <c r="F13" s="389">
        <f xml:space="preserve">
IF($A$4&lt;=12,SUMIFS('ON Data'!O:O,'ON Data'!$D:$D,$A$4,'ON Data'!$E:$E,4),SUMIFS('ON Data'!O:O,'ON Data'!$E:$E,4))</f>
        <v>70</v>
      </c>
      <c r="G13" s="389">
        <f xml:space="preserve">
IF($A$4&lt;=12,SUMIFS('ON Data'!P:P,'ON Data'!$D:$D,$A$4,'ON Data'!$E:$E,4),SUMIFS('ON Data'!P:P,'ON Data'!$E:$E,4))</f>
        <v>1148.33</v>
      </c>
      <c r="H13" s="389">
        <f xml:space="preserve">
IF($A$4&lt;=12,SUMIFS('ON Data'!Q:Q,'ON Data'!$D:$D,$A$4,'ON Data'!$E:$E,4),SUMIFS('ON Data'!Q:Q,'ON Data'!$E:$E,4))</f>
        <v>2094.52</v>
      </c>
      <c r="I13" s="389">
        <f xml:space="preserve">
IF($A$4&lt;=12,SUMIFS('ON Data'!R:R,'ON Data'!$D:$D,$A$4,'ON Data'!$E:$E,4),SUMIFS('ON Data'!R:R,'ON Data'!$E:$E,4))</f>
        <v>973.25</v>
      </c>
      <c r="J13" s="389">
        <f xml:space="preserve">
IF($A$4&lt;=12,SUMIFS('ON Data'!AO:AO,'ON Data'!$D:$D,$A$4,'ON Data'!$E:$E,4),SUMIFS('ON Data'!AO:AO,'ON Data'!$E:$E,4))</f>
        <v>154</v>
      </c>
      <c r="K13" s="389">
        <f xml:space="preserve">
IF($A$4&lt;=12,SUMIFS('ON Data'!AR:AR,'ON Data'!$D:$D,$A$4,'ON Data'!$E:$E,4),SUMIFS('ON Data'!AR:AR,'ON Data'!$E:$E,4))</f>
        <v>137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300</v>
      </c>
      <c r="C14" s="392">
        <f xml:space="preserve">
IF($A$4&lt;=12,SUMIFS('ON Data'!G:G,'ON Data'!$D:$D,$A$4,'ON Data'!$E:$E,5),SUMIFS('ON Data'!G:G,'ON Data'!$E:$E,5))</f>
        <v>300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868134</v>
      </c>
      <c r="C18" s="388">
        <f t="shared" ref="C18:E18" si="0" xml:space="preserve">
C19-C16-C17</f>
        <v>0</v>
      </c>
      <c r="D18" s="389">
        <f t="shared" si="0"/>
        <v>20463</v>
      </c>
      <c r="E18" s="389">
        <f t="shared" si="0"/>
        <v>229468</v>
      </c>
      <c r="F18" s="389">
        <f t="shared" ref="F18:I18" si="1" xml:space="preserve">
F19-F16-F17</f>
        <v>0</v>
      </c>
      <c r="G18" s="389">
        <f t="shared" si="1"/>
        <v>150240</v>
      </c>
      <c r="H18" s="389">
        <f t="shared" si="1"/>
        <v>272682</v>
      </c>
      <c r="I18" s="389">
        <f t="shared" si="1"/>
        <v>158460</v>
      </c>
      <c r="J18" s="389">
        <f t="shared" ref="J18:L18" si="2" xml:space="preserve">
J19-J16-J17</f>
        <v>18881</v>
      </c>
      <c r="K18" s="389">
        <f t="shared" si="2"/>
        <v>11031</v>
      </c>
      <c r="L18" s="686">
        <f t="shared" si="2"/>
        <v>6909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868134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20463</v>
      </c>
      <c r="E19" s="400">
        <f xml:space="preserve">
IF($A$4&lt;=12,SUMIFS('ON Data'!K:K,'ON Data'!$D:$D,$A$4,'ON Data'!$E:$E,9),SUMIFS('ON Data'!K:K,'ON Data'!$E:$E,9))</f>
        <v>229468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150240</v>
      </c>
      <c r="H19" s="400">
        <f xml:space="preserve">
IF($A$4&lt;=12,SUMIFS('ON Data'!Q:Q,'ON Data'!$D:$D,$A$4,'ON Data'!$E:$E,9),SUMIFS('ON Data'!Q:Q,'ON Data'!$E:$E,9))</f>
        <v>272682</v>
      </c>
      <c r="I19" s="400">
        <f xml:space="preserve">
IF($A$4&lt;=12,SUMIFS('ON Data'!R:R,'ON Data'!$D:$D,$A$4,'ON Data'!$E:$E,9),SUMIFS('ON Data'!R:R,'ON Data'!$E:$E,9))</f>
        <v>158460</v>
      </c>
      <c r="J19" s="400">
        <f xml:space="preserve">
IF($A$4&lt;=12,SUMIFS('ON Data'!AO:AO,'ON Data'!$D:$D,$A$4,'ON Data'!$E:$E,9),SUMIFS('ON Data'!AO:AO,'ON Data'!$E:$E,9))</f>
        <v>18881</v>
      </c>
      <c r="K19" s="400">
        <f xml:space="preserve">
IF($A$4&lt;=12,SUMIFS('ON Data'!AR:AR,'ON Data'!$D:$D,$A$4,'ON Data'!$E:$E,9),SUMIFS('ON Data'!AR:AR,'ON Data'!$E:$E,9))</f>
        <v>11031</v>
      </c>
      <c r="L19" s="689">
        <f xml:space="preserve">
IF($A$4&lt;=12,SUMIFS('ON Data'!AW:AW,'ON Data'!$D:$D,$A$4,'ON Data'!$E:$E,9),SUMIFS('ON Data'!AW:AW,'ON Data'!$E:$E,9))</f>
        <v>6909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20364848</v>
      </c>
      <c r="C20" s="402">
        <f xml:space="preserve">
IF($A$4&lt;=12,SUMIFS('ON Data'!G:G,'ON Data'!$D:$D,$A$4,'ON Data'!$E:$E,6),SUMIFS('ON Data'!G:G,'ON Data'!$E:$E,6))</f>
        <v>67200</v>
      </c>
      <c r="D20" s="403">
        <f xml:space="preserve">
IF($A$4&lt;=12,SUMIFS('ON Data'!J:J,'ON Data'!$D:$D,$A$4,'ON Data'!$E:$E,6),SUMIFS('ON Data'!J:J,'ON Data'!$E:$E,6))</f>
        <v>698433</v>
      </c>
      <c r="E20" s="403">
        <f xml:space="preserve">
IF($A$4&lt;=12,SUMIFS('ON Data'!K:K,'ON Data'!$D:$D,$A$4,'ON Data'!$E:$E,6),SUMIFS('ON Data'!K:K,'ON Data'!$E:$E,6))</f>
        <v>4940709</v>
      </c>
      <c r="F20" s="403">
        <f xml:space="preserve">
IF($A$4&lt;=12,SUMIFS('ON Data'!O:O,'ON Data'!$D:$D,$A$4,'ON Data'!$E:$E,6),SUMIFS('ON Data'!O:O,'ON Data'!$E:$E,6))</f>
        <v>92291</v>
      </c>
      <c r="G20" s="403">
        <f xml:space="preserve">
IF($A$4&lt;=12,SUMIFS('ON Data'!P:P,'ON Data'!$D:$D,$A$4,'ON Data'!$E:$E,6),SUMIFS('ON Data'!P:P,'ON Data'!$E:$E,6))</f>
        <v>3373078</v>
      </c>
      <c r="H20" s="403">
        <f xml:space="preserve">
IF($A$4&lt;=12,SUMIFS('ON Data'!Q:Q,'ON Data'!$D:$D,$A$4,'ON Data'!$E:$E,6),SUMIFS('ON Data'!Q:Q,'ON Data'!$E:$E,6))</f>
        <v>6677304</v>
      </c>
      <c r="I20" s="403">
        <f xml:space="preserve">
IF($A$4&lt;=12,SUMIFS('ON Data'!R:R,'ON Data'!$D:$D,$A$4,'ON Data'!$E:$E,6),SUMIFS('ON Data'!R:R,'ON Data'!$E:$E,6))</f>
        <v>3466289</v>
      </c>
      <c r="J20" s="403">
        <f xml:space="preserve">
IF($A$4&lt;=12,SUMIFS('ON Data'!AO:AO,'ON Data'!$D:$D,$A$4,'ON Data'!$E:$E,6),SUMIFS('ON Data'!AO:AO,'ON Data'!$E:$E,6))</f>
        <v>468403</v>
      </c>
      <c r="K20" s="403">
        <f xml:space="preserve">
IF($A$4&lt;=12,SUMIFS('ON Data'!AR:AR,'ON Data'!$D:$D,$A$4,'ON Data'!$E:$E,6),SUMIFS('ON Data'!AR:AR,'ON Data'!$E:$E,6))</f>
        <v>364072</v>
      </c>
      <c r="L20" s="690">
        <f xml:space="preserve">
IF($A$4&lt;=12,SUMIFS('ON Data'!AW:AW,'ON Data'!$D:$D,$A$4,'ON Data'!$E:$E,6),SUMIFS('ON Data'!AW:AW,'ON Data'!$E:$E,6))</f>
        <v>217069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20364848</v>
      </c>
      <c r="C23" s="392">
        <f t="shared" ref="C23:E23" si="5" xml:space="preserve">
IF(C21="","",C20-C21)</f>
        <v>67200</v>
      </c>
      <c r="D23" s="393">
        <f t="shared" si="5"/>
        <v>698433</v>
      </c>
      <c r="E23" s="393">
        <f t="shared" si="5"/>
        <v>4940709</v>
      </c>
      <c r="F23" s="393">
        <f t="shared" ref="F23:J23" si="6" xml:space="preserve">
IF(F21="","",F20-F21)</f>
        <v>92291</v>
      </c>
      <c r="G23" s="393">
        <f t="shared" si="6"/>
        <v>3373078</v>
      </c>
      <c r="H23" s="393">
        <f t="shared" si="6"/>
        <v>6677304</v>
      </c>
      <c r="I23" s="393">
        <f t="shared" si="6"/>
        <v>3466289</v>
      </c>
      <c r="J23" s="394">
        <f t="shared" si="6"/>
        <v>468403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149459</v>
      </c>
      <c r="C25" s="697">
        <f xml:space="preserve">
IF($A$4&lt;=12,SUMIFS('ON Data'!J:J,'ON Data'!$D:$D,$A$4,'ON Data'!$E:$E,10),SUMIFS('ON Data'!J:J,'ON Data'!$E:$E,10))</f>
        <v>18100</v>
      </c>
      <c r="D25" s="670"/>
      <c r="E25" s="671"/>
      <c r="F25" s="672">
        <f xml:space="preserve">
IF($A$4&lt;=12,SUMIFS('ON Data'!O:O,'ON Data'!$D:$D,$A$4,'ON Data'!$E:$E,10),SUMIFS('ON Data'!O:O,'ON Data'!$E:$E,10))</f>
        <v>131359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101740.45801526718</v>
      </c>
      <c r="C26" s="697">
        <f xml:space="preserve">
IF($A$4&lt;=12,SUMIFS('ON Data'!J:J,'ON Data'!$D:$D,$A$4,'ON Data'!$E:$E,11),SUMIFS('ON Data'!J:J,'ON Data'!$E:$E,11))</f>
        <v>13740.458015267181</v>
      </c>
      <c r="D26" s="670"/>
      <c r="E26" s="671"/>
      <c r="F26" s="673">
        <f xml:space="preserve">
IF($A$4&lt;=12,SUMIFS('ON Data'!O:O,'ON Data'!$D:$D,$A$4,'ON Data'!$E:$E,11),SUMIFS('ON Data'!O:O,'ON Data'!$E:$E,11))</f>
        <v>88000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1.4690222839135654</v>
      </c>
      <c r="C27" s="698">
        <f xml:space="preserve">
IF(C26=0,0,C25/C26)</f>
        <v>1.3172777777777773</v>
      </c>
      <c r="D27" s="675"/>
      <c r="E27" s="671"/>
      <c r="F27" s="676">
        <f xml:space="preserve">
IF(F26=0,0,F25/F26)</f>
        <v>1.492715909090909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-47718.541984732816</v>
      </c>
      <c r="C28" s="699">
        <f xml:space="preserve">
C26-C25</f>
        <v>-4359.5419847328194</v>
      </c>
      <c r="D28" s="677"/>
      <c r="E28" s="678"/>
      <c r="F28" s="679">
        <f xml:space="preserve">
F26-F25</f>
        <v>-43359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4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3154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8</v>
      </c>
      <c r="F3" s="357">
        <f>SUMIF($E5:$E1048576,"&lt;10",F5:F1048576)</f>
        <v>21304752.59</v>
      </c>
      <c r="G3" s="357">
        <f t="shared" ref="G3:AW3" si="0">SUMIF($E5:$E1048576,"&lt;10",G5:G1048576)</f>
        <v>67500</v>
      </c>
      <c r="H3" s="357">
        <f t="shared" si="0"/>
        <v>0</v>
      </c>
      <c r="I3" s="357">
        <f t="shared" si="0"/>
        <v>0</v>
      </c>
      <c r="J3" s="357">
        <f t="shared" si="0"/>
        <v>721352.89999999991</v>
      </c>
      <c r="K3" s="357">
        <f t="shared" si="0"/>
        <v>5179082.5899999989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93025</v>
      </c>
      <c r="P3" s="357">
        <f t="shared" si="0"/>
        <v>3538935.0300000003</v>
      </c>
      <c r="Q3" s="357">
        <f t="shared" si="0"/>
        <v>6974958.4199999981</v>
      </c>
      <c r="R3" s="357">
        <f t="shared" si="0"/>
        <v>3636863.6499999994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490129.5</v>
      </c>
      <c r="AP3" s="357">
        <f t="shared" si="0"/>
        <v>0</v>
      </c>
      <c r="AQ3" s="357">
        <f t="shared" si="0"/>
        <v>0</v>
      </c>
      <c r="AR3" s="357">
        <f t="shared" si="0"/>
        <v>377655.5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225250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3227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3227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  <row r="49" spans="3:49" x14ac:dyDescent="0.3">
      <c r="C49" s="356">
        <v>59</v>
      </c>
      <c r="D49" s="356">
        <v>6</v>
      </c>
      <c r="E49" s="356">
        <v>1</v>
      </c>
      <c r="F49" s="356">
        <v>55.15</v>
      </c>
      <c r="G49" s="356">
        <v>0</v>
      </c>
      <c r="H49" s="356">
        <v>0</v>
      </c>
      <c r="I49" s="356">
        <v>0</v>
      </c>
      <c r="J49" s="356">
        <v>1.8</v>
      </c>
      <c r="K49" s="356">
        <v>6.55</v>
      </c>
      <c r="L49" s="356">
        <v>0</v>
      </c>
      <c r="M49" s="356">
        <v>0</v>
      </c>
      <c r="N49" s="356">
        <v>0</v>
      </c>
      <c r="O49" s="356">
        <v>0</v>
      </c>
      <c r="P49" s="356">
        <v>13.05</v>
      </c>
      <c r="Q49" s="356">
        <v>19</v>
      </c>
      <c r="R49" s="356">
        <v>9.75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2</v>
      </c>
      <c r="AP49" s="356">
        <v>0</v>
      </c>
      <c r="AQ49" s="356">
        <v>0</v>
      </c>
      <c r="AR49" s="356">
        <v>2</v>
      </c>
      <c r="AS49" s="356">
        <v>0</v>
      </c>
      <c r="AT49" s="356">
        <v>0</v>
      </c>
      <c r="AU49" s="356">
        <v>0</v>
      </c>
      <c r="AV49" s="356">
        <v>0</v>
      </c>
      <c r="AW49" s="356">
        <v>1</v>
      </c>
    </row>
    <row r="50" spans="3:49" x14ac:dyDescent="0.3">
      <c r="C50" s="356">
        <v>59</v>
      </c>
      <c r="D50" s="356">
        <v>6</v>
      </c>
      <c r="E50" s="356">
        <v>2</v>
      </c>
      <c r="F50" s="356">
        <v>8196.31</v>
      </c>
      <c r="G50" s="356">
        <v>0</v>
      </c>
      <c r="H50" s="356">
        <v>0</v>
      </c>
      <c r="I50" s="356">
        <v>0</v>
      </c>
      <c r="J50" s="356">
        <v>273.5</v>
      </c>
      <c r="K50" s="356">
        <v>953.27</v>
      </c>
      <c r="L50" s="356">
        <v>0</v>
      </c>
      <c r="M50" s="356">
        <v>0</v>
      </c>
      <c r="N50" s="356">
        <v>0</v>
      </c>
      <c r="O50" s="356">
        <v>0</v>
      </c>
      <c r="P50" s="356">
        <v>2019</v>
      </c>
      <c r="Q50" s="356">
        <v>2948.27</v>
      </c>
      <c r="R50" s="356">
        <v>1296.77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276</v>
      </c>
      <c r="AP50" s="356">
        <v>0</v>
      </c>
      <c r="AQ50" s="356">
        <v>0</v>
      </c>
      <c r="AR50" s="356">
        <v>293.5</v>
      </c>
      <c r="AS50" s="356">
        <v>0</v>
      </c>
      <c r="AT50" s="356">
        <v>0</v>
      </c>
      <c r="AU50" s="356">
        <v>0</v>
      </c>
      <c r="AV50" s="356">
        <v>0</v>
      </c>
      <c r="AW50" s="356">
        <v>136</v>
      </c>
    </row>
    <row r="51" spans="3:49" x14ac:dyDescent="0.3">
      <c r="C51" s="356">
        <v>59</v>
      </c>
      <c r="D51" s="356">
        <v>6</v>
      </c>
      <c r="E51" s="356">
        <v>3</v>
      </c>
      <c r="F51" s="356">
        <v>202</v>
      </c>
      <c r="G51" s="356">
        <v>0</v>
      </c>
      <c r="H51" s="356">
        <v>0</v>
      </c>
      <c r="I51" s="356">
        <v>0</v>
      </c>
      <c r="J51" s="356">
        <v>8</v>
      </c>
      <c r="K51" s="356">
        <v>19</v>
      </c>
      <c r="L51" s="356">
        <v>0</v>
      </c>
      <c r="M51" s="356">
        <v>0</v>
      </c>
      <c r="N51" s="356">
        <v>0</v>
      </c>
      <c r="O51" s="356">
        <v>0</v>
      </c>
      <c r="P51" s="356">
        <v>50</v>
      </c>
      <c r="Q51" s="356">
        <v>90</v>
      </c>
      <c r="R51" s="356">
        <v>35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0</v>
      </c>
      <c r="AJ51" s="356">
        <v>0</v>
      </c>
      <c r="AK51" s="356">
        <v>0</v>
      </c>
      <c r="AL51" s="356">
        <v>0</v>
      </c>
      <c r="AM51" s="356">
        <v>0</v>
      </c>
      <c r="AN51" s="356">
        <v>0</v>
      </c>
      <c r="AO51" s="356">
        <v>0</v>
      </c>
      <c r="AP51" s="356">
        <v>0</v>
      </c>
      <c r="AQ51" s="356">
        <v>0</v>
      </c>
      <c r="AR51" s="356">
        <v>0</v>
      </c>
      <c r="AS51" s="356">
        <v>0</v>
      </c>
      <c r="AT51" s="356">
        <v>0</v>
      </c>
      <c r="AU51" s="356">
        <v>0</v>
      </c>
      <c r="AV51" s="356">
        <v>0</v>
      </c>
      <c r="AW51" s="356">
        <v>0</v>
      </c>
    </row>
    <row r="52" spans="3:49" x14ac:dyDescent="0.3">
      <c r="C52" s="356">
        <v>59</v>
      </c>
      <c r="D52" s="356">
        <v>6</v>
      </c>
      <c r="E52" s="356">
        <v>4</v>
      </c>
      <c r="F52" s="356">
        <v>383</v>
      </c>
      <c r="G52" s="356">
        <v>0</v>
      </c>
      <c r="H52" s="356">
        <v>0</v>
      </c>
      <c r="I52" s="356">
        <v>0</v>
      </c>
      <c r="J52" s="356">
        <v>14</v>
      </c>
      <c r="K52" s="356">
        <v>95</v>
      </c>
      <c r="L52" s="356">
        <v>0</v>
      </c>
      <c r="M52" s="356">
        <v>0</v>
      </c>
      <c r="N52" s="356">
        <v>0</v>
      </c>
      <c r="O52" s="356">
        <v>0</v>
      </c>
      <c r="P52" s="356">
        <v>100</v>
      </c>
      <c r="Q52" s="356">
        <v>80</v>
      </c>
      <c r="R52" s="356">
        <v>47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22</v>
      </c>
      <c r="AP52" s="356">
        <v>0</v>
      </c>
      <c r="AQ52" s="356">
        <v>0</v>
      </c>
      <c r="AR52" s="356">
        <v>25</v>
      </c>
      <c r="AS52" s="356">
        <v>0</v>
      </c>
      <c r="AT52" s="356">
        <v>0</v>
      </c>
      <c r="AU52" s="356">
        <v>0</v>
      </c>
      <c r="AV52" s="356">
        <v>0</v>
      </c>
      <c r="AW52" s="356">
        <v>0</v>
      </c>
    </row>
    <row r="53" spans="3:49" x14ac:dyDescent="0.3">
      <c r="C53" s="356">
        <v>59</v>
      </c>
      <c r="D53" s="356">
        <v>6</v>
      </c>
      <c r="E53" s="356">
        <v>5</v>
      </c>
      <c r="F53" s="356">
        <v>48</v>
      </c>
      <c r="G53" s="356">
        <v>48</v>
      </c>
      <c r="H53" s="356">
        <v>0</v>
      </c>
      <c r="I53" s="356">
        <v>0</v>
      </c>
      <c r="J53" s="356">
        <v>0</v>
      </c>
      <c r="K53" s="356">
        <v>0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  <c r="AP53" s="356">
        <v>0</v>
      </c>
      <c r="AQ53" s="356">
        <v>0</v>
      </c>
      <c r="AR53" s="356">
        <v>0</v>
      </c>
      <c r="AS53" s="356">
        <v>0</v>
      </c>
      <c r="AT53" s="356">
        <v>0</v>
      </c>
      <c r="AU53" s="356">
        <v>0</v>
      </c>
      <c r="AV53" s="356">
        <v>0</v>
      </c>
      <c r="AW53" s="356">
        <v>0</v>
      </c>
    </row>
    <row r="54" spans="3:49" x14ac:dyDescent="0.3">
      <c r="C54" s="356">
        <v>59</v>
      </c>
      <c r="D54" s="356">
        <v>6</v>
      </c>
      <c r="E54" s="356">
        <v>6</v>
      </c>
      <c r="F54" s="356">
        <v>2278054</v>
      </c>
      <c r="G54" s="356">
        <v>9600</v>
      </c>
      <c r="H54" s="356">
        <v>0</v>
      </c>
      <c r="I54" s="356">
        <v>0</v>
      </c>
      <c r="J54" s="356">
        <v>79306</v>
      </c>
      <c r="K54" s="356">
        <v>555798</v>
      </c>
      <c r="L54" s="356">
        <v>0</v>
      </c>
      <c r="M54" s="356">
        <v>0</v>
      </c>
      <c r="N54" s="356">
        <v>0</v>
      </c>
      <c r="O54" s="356">
        <v>0</v>
      </c>
      <c r="P54" s="356">
        <v>403948</v>
      </c>
      <c r="Q54" s="356">
        <v>721758</v>
      </c>
      <c r="R54" s="356">
        <v>383649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51303</v>
      </c>
      <c r="AP54" s="356">
        <v>0</v>
      </c>
      <c r="AQ54" s="356">
        <v>0</v>
      </c>
      <c r="AR54" s="356">
        <v>46073</v>
      </c>
      <c r="AS54" s="356">
        <v>0</v>
      </c>
      <c r="AT54" s="356">
        <v>0</v>
      </c>
      <c r="AU54" s="356">
        <v>0</v>
      </c>
      <c r="AV54" s="356">
        <v>0</v>
      </c>
      <c r="AW54" s="356">
        <v>26619</v>
      </c>
    </row>
    <row r="55" spans="3:49" x14ac:dyDescent="0.3">
      <c r="C55" s="356">
        <v>59</v>
      </c>
      <c r="D55" s="356">
        <v>6</v>
      </c>
      <c r="E55" s="356">
        <v>10</v>
      </c>
      <c r="F55" s="356">
        <v>30148</v>
      </c>
      <c r="G55" s="356">
        <v>0</v>
      </c>
      <c r="H55" s="356">
        <v>0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30148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0</v>
      </c>
      <c r="AJ55" s="356">
        <v>0</v>
      </c>
      <c r="AK55" s="356">
        <v>0</v>
      </c>
      <c r="AL55" s="356">
        <v>0</v>
      </c>
      <c r="AM55" s="356">
        <v>0</v>
      </c>
      <c r="AN55" s="356">
        <v>0</v>
      </c>
      <c r="AO55" s="356">
        <v>0</v>
      </c>
      <c r="AP55" s="356">
        <v>0</v>
      </c>
      <c r="AQ55" s="356">
        <v>0</v>
      </c>
      <c r="AR55" s="356">
        <v>0</v>
      </c>
      <c r="AS55" s="356">
        <v>0</v>
      </c>
      <c r="AT55" s="356">
        <v>0</v>
      </c>
      <c r="AU55" s="356">
        <v>0</v>
      </c>
      <c r="AV55" s="356">
        <v>0</v>
      </c>
      <c r="AW55" s="356">
        <v>0</v>
      </c>
    </row>
    <row r="56" spans="3:49" x14ac:dyDescent="0.3">
      <c r="C56" s="356">
        <v>59</v>
      </c>
      <c r="D56" s="356">
        <v>6</v>
      </c>
      <c r="E56" s="356">
        <v>11</v>
      </c>
      <c r="F56" s="356">
        <v>12717.557251908398</v>
      </c>
      <c r="G56" s="356">
        <v>0</v>
      </c>
      <c r="H56" s="356">
        <v>0</v>
      </c>
      <c r="I56" s="356">
        <v>0</v>
      </c>
      <c r="J56" s="356">
        <v>1717.5572519083971</v>
      </c>
      <c r="K56" s="356">
        <v>0</v>
      </c>
      <c r="L56" s="356">
        <v>0</v>
      </c>
      <c r="M56" s="356">
        <v>0</v>
      </c>
      <c r="N56" s="356">
        <v>0</v>
      </c>
      <c r="O56" s="356">
        <v>11000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  <c r="AP56" s="356">
        <v>0</v>
      </c>
      <c r="AQ56" s="356">
        <v>0</v>
      </c>
      <c r="AR56" s="356">
        <v>0</v>
      </c>
      <c r="AS56" s="356">
        <v>0</v>
      </c>
      <c r="AT56" s="356">
        <v>0</v>
      </c>
      <c r="AU56" s="356">
        <v>0</v>
      </c>
      <c r="AV56" s="356">
        <v>0</v>
      </c>
      <c r="AW56" s="356">
        <v>0</v>
      </c>
    </row>
    <row r="57" spans="3:49" x14ac:dyDescent="0.3">
      <c r="C57" s="356">
        <v>59</v>
      </c>
      <c r="D57" s="356">
        <v>7</v>
      </c>
      <c r="E57" s="356">
        <v>1</v>
      </c>
      <c r="F57" s="356">
        <v>58.15</v>
      </c>
      <c r="G57" s="356">
        <v>0</v>
      </c>
      <c r="H57" s="356">
        <v>0</v>
      </c>
      <c r="I57" s="356">
        <v>0</v>
      </c>
      <c r="J57" s="356">
        <v>1.8</v>
      </c>
      <c r="K57" s="356">
        <v>6.55</v>
      </c>
      <c r="L57" s="356">
        <v>0</v>
      </c>
      <c r="M57" s="356">
        <v>0</v>
      </c>
      <c r="N57" s="356">
        <v>0</v>
      </c>
      <c r="O57" s="356">
        <v>2</v>
      </c>
      <c r="P57" s="356">
        <v>13.3</v>
      </c>
      <c r="Q57" s="356">
        <v>19</v>
      </c>
      <c r="R57" s="356">
        <v>9.5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3</v>
      </c>
      <c r="AP57" s="356">
        <v>0</v>
      </c>
      <c r="AQ57" s="356">
        <v>0</v>
      </c>
      <c r="AR57" s="356">
        <v>2</v>
      </c>
      <c r="AS57" s="356">
        <v>0</v>
      </c>
      <c r="AT57" s="356">
        <v>0</v>
      </c>
      <c r="AU57" s="356">
        <v>0</v>
      </c>
      <c r="AV57" s="356">
        <v>0</v>
      </c>
      <c r="AW57" s="356">
        <v>1</v>
      </c>
    </row>
    <row r="58" spans="3:49" x14ac:dyDescent="0.3">
      <c r="C58" s="356">
        <v>59</v>
      </c>
      <c r="D58" s="356">
        <v>7</v>
      </c>
      <c r="E58" s="356">
        <v>2</v>
      </c>
      <c r="F58" s="356">
        <v>7228.48</v>
      </c>
      <c r="G58" s="356">
        <v>0</v>
      </c>
      <c r="H58" s="356">
        <v>0</v>
      </c>
      <c r="I58" s="356">
        <v>0</v>
      </c>
      <c r="J58" s="356">
        <v>192.5</v>
      </c>
      <c r="K58" s="356">
        <v>844.65</v>
      </c>
      <c r="L58" s="356">
        <v>0</v>
      </c>
      <c r="M58" s="356">
        <v>0</v>
      </c>
      <c r="N58" s="356">
        <v>0</v>
      </c>
      <c r="O58" s="356">
        <v>315</v>
      </c>
      <c r="P58" s="356">
        <v>1601.39</v>
      </c>
      <c r="Q58" s="356">
        <v>2179.64</v>
      </c>
      <c r="R58" s="356">
        <v>1216.05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484.5</v>
      </c>
      <c r="AP58" s="356">
        <v>0</v>
      </c>
      <c r="AQ58" s="356">
        <v>0</v>
      </c>
      <c r="AR58" s="356">
        <v>258.75</v>
      </c>
      <c r="AS58" s="356">
        <v>0</v>
      </c>
      <c r="AT58" s="356">
        <v>0</v>
      </c>
      <c r="AU58" s="356">
        <v>0</v>
      </c>
      <c r="AV58" s="356">
        <v>0</v>
      </c>
      <c r="AW58" s="356">
        <v>136</v>
      </c>
    </row>
    <row r="59" spans="3:49" x14ac:dyDescent="0.3">
      <c r="C59" s="356">
        <v>59</v>
      </c>
      <c r="D59" s="356">
        <v>7</v>
      </c>
      <c r="E59" s="356">
        <v>3</v>
      </c>
      <c r="F59" s="356">
        <v>273.26</v>
      </c>
      <c r="G59" s="356">
        <v>0</v>
      </c>
      <c r="H59" s="356">
        <v>0</v>
      </c>
      <c r="I59" s="356">
        <v>0</v>
      </c>
      <c r="J59" s="356">
        <v>20</v>
      </c>
      <c r="K59" s="356">
        <v>61</v>
      </c>
      <c r="L59" s="356">
        <v>0</v>
      </c>
      <c r="M59" s="356">
        <v>0</v>
      </c>
      <c r="N59" s="356">
        <v>0</v>
      </c>
      <c r="O59" s="356">
        <v>0</v>
      </c>
      <c r="P59" s="356">
        <v>27.26</v>
      </c>
      <c r="Q59" s="356">
        <v>110</v>
      </c>
      <c r="R59" s="356">
        <v>55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0</v>
      </c>
      <c r="AJ59" s="356">
        <v>0</v>
      </c>
      <c r="AK59" s="356">
        <v>0</v>
      </c>
      <c r="AL59" s="356">
        <v>0</v>
      </c>
      <c r="AM59" s="356">
        <v>0</v>
      </c>
      <c r="AN59" s="356">
        <v>0</v>
      </c>
      <c r="AO59" s="356">
        <v>0</v>
      </c>
      <c r="AP59" s="356">
        <v>0</v>
      </c>
      <c r="AQ59" s="356">
        <v>0</v>
      </c>
      <c r="AR59" s="356">
        <v>0</v>
      </c>
      <c r="AS59" s="356">
        <v>0</v>
      </c>
      <c r="AT59" s="356">
        <v>0</v>
      </c>
      <c r="AU59" s="356">
        <v>0</v>
      </c>
      <c r="AV59" s="356">
        <v>0</v>
      </c>
      <c r="AW59" s="356">
        <v>0</v>
      </c>
    </row>
    <row r="60" spans="3:49" x14ac:dyDescent="0.3">
      <c r="C60" s="356">
        <v>59</v>
      </c>
      <c r="D60" s="356">
        <v>7</v>
      </c>
      <c r="E60" s="356">
        <v>4</v>
      </c>
      <c r="F60" s="356">
        <v>701.33</v>
      </c>
      <c r="G60" s="356">
        <v>0</v>
      </c>
      <c r="H60" s="356">
        <v>0</v>
      </c>
      <c r="I60" s="356">
        <v>0</v>
      </c>
      <c r="J60" s="356">
        <v>19</v>
      </c>
      <c r="K60" s="356">
        <v>137</v>
      </c>
      <c r="L60" s="356">
        <v>0</v>
      </c>
      <c r="M60" s="356">
        <v>0</v>
      </c>
      <c r="N60" s="356">
        <v>0</v>
      </c>
      <c r="O60" s="356">
        <v>30</v>
      </c>
      <c r="P60" s="356">
        <v>123.33</v>
      </c>
      <c r="Q60" s="356">
        <v>230</v>
      </c>
      <c r="R60" s="356">
        <v>102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0</v>
      </c>
      <c r="AG60" s="356">
        <v>0</v>
      </c>
      <c r="AH60" s="356">
        <v>0</v>
      </c>
      <c r="AI60" s="356">
        <v>0</v>
      </c>
      <c r="AJ60" s="356">
        <v>0</v>
      </c>
      <c r="AK60" s="356">
        <v>0</v>
      </c>
      <c r="AL60" s="356">
        <v>0</v>
      </c>
      <c r="AM60" s="356">
        <v>0</v>
      </c>
      <c r="AN60" s="356">
        <v>0</v>
      </c>
      <c r="AO60" s="356">
        <v>35</v>
      </c>
      <c r="AP60" s="356">
        <v>0</v>
      </c>
      <c r="AQ60" s="356">
        <v>0</v>
      </c>
      <c r="AR60" s="356">
        <v>25</v>
      </c>
      <c r="AS60" s="356">
        <v>0</v>
      </c>
      <c r="AT60" s="356">
        <v>0</v>
      </c>
      <c r="AU60" s="356">
        <v>0</v>
      </c>
      <c r="AV60" s="356">
        <v>0</v>
      </c>
      <c r="AW60" s="356">
        <v>0</v>
      </c>
    </row>
    <row r="61" spans="3:49" x14ac:dyDescent="0.3">
      <c r="C61" s="356">
        <v>59</v>
      </c>
      <c r="D61" s="356">
        <v>7</v>
      </c>
      <c r="E61" s="356">
        <v>5</v>
      </c>
      <c r="F61" s="356">
        <v>48</v>
      </c>
      <c r="G61" s="356">
        <v>48</v>
      </c>
      <c r="H61" s="356">
        <v>0</v>
      </c>
      <c r="I61" s="356">
        <v>0</v>
      </c>
      <c r="J61" s="356">
        <v>0</v>
      </c>
      <c r="K61" s="356">
        <v>0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  <c r="AP61" s="356">
        <v>0</v>
      </c>
      <c r="AQ61" s="356">
        <v>0</v>
      </c>
      <c r="AR61" s="356">
        <v>0</v>
      </c>
      <c r="AS61" s="356">
        <v>0</v>
      </c>
      <c r="AT61" s="356">
        <v>0</v>
      </c>
      <c r="AU61" s="356">
        <v>0</v>
      </c>
      <c r="AV61" s="356">
        <v>0</v>
      </c>
      <c r="AW61" s="356">
        <v>0</v>
      </c>
    </row>
    <row r="62" spans="3:49" x14ac:dyDescent="0.3">
      <c r="C62" s="356">
        <v>59</v>
      </c>
      <c r="D62" s="356">
        <v>7</v>
      </c>
      <c r="E62" s="356">
        <v>6</v>
      </c>
      <c r="F62" s="356">
        <v>3259178</v>
      </c>
      <c r="G62" s="356">
        <v>9600</v>
      </c>
      <c r="H62" s="356">
        <v>0</v>
      </c>
      <c r="I62" s="356">
        <v>0</v>
      </c>
      <c r="J62" s="356">
        <v>108558</v>
      </c>
      <c r="K62" s="356">
        <v>865571</v>
      </c>
      <c r="L62" s="356">
        <v>0</v>
      </c>
      <c r="M62" s="356">
        <v>0</v>
      </c>
      <c r="N62" s="356">
        <v>0</v>
      </c>
      <c r="O62" s="356">
        <v>45195</v>
      </c>
      <c r="P62" s="356">
        <v>532870</v>
      </c>
      <c r="Q62" s="356">
        <v>999405</v>
      </c>
      <c r="R62" s="356">
        <v>511390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0</v>
      </c>
      <c r="AG62" s="356">
        <v>0</v>
      </c>
      <c r="AH62" s="356">
        <v>0</v>
      </c>
      <c r="AI62" s="356">
        <v>0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94832</v>
      </c>
      <c r="AP62" s="356">
        <v>0</v>
      </c>
      <c r="AQ62" s="356">
        <v>0</v>
      </c>
      <c r="AR62" s="356">
        <v>58813</v>
      </c>
      <c r="AS62" s="356">
        <v>0</v>
      </c>
      <c r="AT62" s="356">
        <v>0</v>
      </c>
      <c r="AU62" s="356">
        <v>0</v>
      </c>
      <c r="AV62" s="356">
        <v>0</v>
      </c>
      <c r="AW62" s="356">
        <v>32944</v>
      </c>
    </row>
    <row r="63" spans="3:49" x14ac:dyDescent="0.3">
      <c r="C63" s="356">
        <v>59</v>
      </c>
      <c r="D63" s="356">
        <v>7</v>
      </c>
      <c r="E63" s="356">
        <v>9</v>
      </c>
      <c r="F63" s="356">
        <v>673090</v>
      </c>
      <c r="G63" s="356">
        <v>0</v>
      </c>
      <c r="H63" s="356">
        <v>0</v>
      </c>
      <c r="I63" s="356">
        <v>0</v>
      </c>
      <c r="J63" s="356">
        <v>20463</v>
      </c>
      <c r="K63" s="356">
        <v>229468</v>
      </c>
      <c r="L63" s="356">
        <v>0</v>
      </c>
      <c r="M63" s="356">
        <v>0</v>
      </c>
      <c r="N63" s="356">
        <v>0</v>
      </c>
      <c r="O63" s="356">
        <v>0</v>
      </c>
      <c r="P63" s="356">
        <v>92186</v>
      </c>
      <c r="Q63" s="356">
        <v>177332</v>
      </c>
      <c r="R63" s="356">
        <v>116820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18881</v>
      </c>
      <c r="AP63" s="356">
        <v>0</v>
      </c>
      <c r="AQ63" s="356">
        <v>0</v>
      </c>
      <c r="AR63" s="356">
        <v>11031</v>
      </c>
      <c r="AS63" s="356">
        <v>0</v>
      </c>
      <c r="AT63" s="356">
        <v>0</v>
      </c>
      <c r="AU63" s="356">
        <v>0</v>
      </c>
      <c r="AV63" s="356">
        <v>0</v>
      </c>
      <c r="AW63" s="356">
        <v>6909</v>
      </c>
    </row>
    <row r="64" spans="3:49" x14ac:dyDescent="0.3">
      <c r="C64" s="356">
        <v>59</v>
      </c>
      <c r="D64" s="356">
        <v>7</v>
      </c>
      <c r="E64" s="356">
        <v>10</v>
      </c>
      <c r="F64" s="356">
        <v>11892</v>
      </c>
      <c r="G64" s="356">
        <v>0</v>
      </c>
      <c r="H64" s="356">
        <v>0</v>
      </c>
      <c r="I64" s="356">
        <v>0</v>
      </c>
      <c r="J64" s="356">
        <v>4400</v>
      </c>
      <c r="K64" s="356">
        <v>0</v>
      </c>
      <c r="L64" s="356">
        <v>0</v>
      </c>
      <c r="M64" s="356">
        <v>0</v>
      </c>
      <c r="N64" s="356">
        <v>0</v>
      </c>
      <c r="O64" s="356">
        <v>7492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  <c r="AR64" s="356">
        <v>0</v>
      </c>
      <c r="AS64" s="356">
        <v>0</v>
      </c>
      <c r="AT64" s="356">
        <v>0</v>
      </c>
      <c r="AU64" s="356">
        <v>0</v>
      </c>
      <c r="AV64" s="356">
        <v>0</v>
      </c>
      <c r="AW64" s="356">
        <v>0</v>
      </c>
    </row>
    <row r="65" spans="3:49" x14ac:dyDescent="0.3">
      <c r="C65" s="356">
        <v>59</v>
      </c>
      <c r="D65" s="356">
        <v>7</v>
      </c>
      <c r="E65" s="356">
        <v>11</v>
      </c>
      <c r="F65" s="356">
        <v>12717.557251908398</v>
      </c>
      <c r="G65" s="356">
        <v>0</v>
      </c>
      <c r="H65" s="356">
        <v>0</v>
      </c>
      <c r="I65" s="356">
        <v>0</v>
      </c>
      <c r="J65" s="356">
        <v>1717.5572519083971</v>
      </c>
      <c r="K65" s="356">
        <v>0</v>
      </c>
      <c r="L65" s="356">
        <v>0</v>
      </c>
      <c r="M65" s="356">
        <v>0</v>
      </c>
      <c r="N65" s="356">
        <v>0</v>
      </c>
      <c r="O65" s="356">
        <v>11000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  <c r="AP65" s="356">
        <v>0</v>
      </c>
      <c r="AQ65" s="356">
        <v>0</v>
      </c>
      <c r="AR65" s="356">
        <v>0</v>
      </c>
      <c r="AS65" s="356">
        <v>0</v>
      </c>
      <c r="AT65" s="356">
        <v>0</v>
      </c>
      <c r="AU65" s="356">
        <v>0</v>
      </c>
      <c r="AV65" s="356">
        <v>0</v>
      </c>
      <c r="AW65" s="356">
        <v>0</v>
      </c>
    </row>
    <row r="66" spans="3:49" x14ac:dyDescent="0.3">
      <c r="C66" s="356">
        <v>59</v>
      </c>
      <c r="D66" s="356">
        <v>8</v>
      </c>
      <c r="E66" s="356">
        <v>1</v>
      </c>
      <c r="F66" s="356">
        <v>58.15</v>
      </c>
      <c r="G66" s="356">
        <v>0</v>
      </c>
      <c r="H66" s="356">
        <v>0</v>
      </c>
      <c r="I66" s="356">
        <v>0</v>
      </c>
      <c r="J66" s="356">
        <v>1.8</v>
      </c>
      <c r="K66" s="356">
        <v>6.55</v>
      </c>
      <c r="L66" s="356">
        <v>0</v>
      </c>
      <c r="M66" s="356">
        <v>0</v>
      </c>
      <c r="N66" s="356">
        <v>0</v>
      </c>
      <c r="O66" s="356">
        <v>2</v>
      </c>
      <c r="P66" s="356">
        <v>13.3</v>
      </c>
      <c r="Q66" s="356">
        <v>19</v>
      </c>
      <c r="R66" s="356">
        <v>9.5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3</v>
      </c>
      <c r="AP66" s="356">
        <v>0</v>
      </c>
      <c r="AQ66" s="356">
        <v>0</v>
      </c>
      <c r="AR66" s="356">
        <v>2</v>
      </c>
      <c r="AS66" s="356">
        <v>0</v>
      </c>
      <c r="AT66" s="356">
        <v>0</v>
      </c>
      <c r="AU66" s="356">
        <v>0</v>
      </c>
      <c r="AV66" s="356">
        <v>0</v>
      </c>
      <c r="AW66" s="356">
        <v>1</v>
      </c>
    </row>
    <row r="67" spans="3:49" x14ac:dyDescent="0.3">
      <c r="C67" s="356">
        <v>59</v>
      </c>
      <c r="D67" s="356">
        <v>8</v>
      </c>
      <c r="E67" s="356">
        <v>2</v>
      </c>
      <c r="F67" s="356">
        <v>7221.25</v>
      </c>
      <c r="G67" s="356">
        <v>0</v>
      </c>
      <c r="H67" s="356">
        <v>0</v>
      </c>
      <c r="I67" s="356">
        <v>0</v>
      </c>
      <c r="J67" s="356">
        <v>248.5</v>
      </c>
      <c r="K67" s="356">
        <v>780.65</v>
      </c>
      <c r="L67" s="356">
        <v>0</v>
      </c>
      <c r="M67" s="356">
        <v>0</v>
      </c>
      <c r="N67" s="356">
        <v>0</v>
      </c>
      <c r="O67" s="356">
        <v>345</v>
      </c>
      <c r="P67" s="356">
        <v>1813.9</v>
      </c>
      <c r="Q67" s="356">
        <v>2280.0500000000002</v>
      </c>
      <c r="R67" s="356">
        <v>968.65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0</v>
      </c>
      <c r="AG67" s="356">
        <v>0</v>
      </c>
      <c r="AH67" s="356">
        <v>0</v>
      </c>
      <c r="AI67" s="356">
        <v>0</v>
      </c>
      <c r="AJ67" s="356">
        <v>0</v>
      </c>
      <c r="AK67" s="356">
        <v>0</v>
      </c>
      <c r="AL67" s="356">
        <v>0</v>
      </c>
      <c r="AM67" s="356">
        <v>0</v>
      </c>
      <c r="AN67" s="356">
        <v>0</v>
      </c>
      <c r="AO67" s="356">
        <v>277.5</v>
      </c>
      <c r="AP67" s="356">
        <v>0</v>
      </c>
      <c r="AQ67" s="356">
        <v>0</v>
      </c>
      <c r="AR67" s="356">
        <v>355</v>
      </c>
      <c r="AS67" s="356">
        <v>0</v>
      </c>
      <c r="AT67" s="356">
        <v>0</v>
      </c>
      <c r="AU67" s="356">
        <v>0</v>
      </c>
      <c r="AV67" s="356">
        <v>0</v>
      </c>
      <c r="AW67" s="356">
        <v>152</v>
      </c>
    </row>
    <row r="68" spans="3:49" x14ac:dyDescent="0.3">
      <c r="C68" s="356">
        <v>59</v>
      </c>
      <c r="D68" s="356">
        <v>8</v>
      </c>
      <c r="E68" s="356">
        <v>3</v>
      </c>
      <c r="F68" s="356">
        <v>331.76</v>
      </c>
      <c r="G68" s="356">
        <v>0</v>
      </c>
      <c r="H68" s="356">
        <v>0</v>
      </c>
      <c r="I68" s="356">
        <v>0</v>
      </c>
      <c r="J68" s="356">
        <v>21</v>
      </c>
      <c r="K68" s="356">
        <v>39</v>
      </c>
      <c r="L68" s="356">
        <v>0</v>
      </c>
      <c r="M68" s="356">
        <v>0</v>
      </c>
      <c r="N68" s="356">
        <v>0</v>
      </c>
      <c r="O68" s="356">
        <v>0</v>
      </c>
      <c r="P68" s="356">
        <v>69.2</v>
      </c>
      <c r="Q68" s="356">
        <v>134.1</v>
      </c>
      <c r="R68" s="356">
        <v>68.459999999999994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0</v>
      </c>
      <c r="AG68" s="356">
        <v>0</v>
      </c>
      <c r="AH68" s="356">
        <v>0</v>
      </c>
      <c r="AI68" s="356">
        <v>0</v>
      </c>
      <c r="AJ68" s="356">
        <v>0</v>
      </c>
      <c r="AK68" s="356">
        <v>0</v>
      </c>
      <c r="AL68" s="356">
        <v>0</v>
      </c>
      <c r="AM68" s="356">
        <v>0</v>
      </c>
      <c r="AN68" s="356">
        <v>0</v>
      </c>
      <c r="AO68" s="356">
        <v>0</v>
      </c>
      <c r="AP68" s="356">
        <v>0</v>
      </c>
      <c r="AQ68" s="356">
        <v>0</v>
      </c>
      <c r="AR68" s="356">
        <v>0</v>
      </c>
      <c r="AS68" s="356">
        <v>0</v>
      </c>
      <c r="AT68" s="356">
        <v>0</v>
      </c>
      <c r="AU68" s="356">
        <v>0</v>
      </c>
      <c r="AV68" s="356">
        <v>0</v>
      </c>
      <c r="AW68" s="356">
        <v>0</v>
      </c>
    </row>
    <row r="69" spans="3:49" x14ac:dyDescent="0.3">
      <c r="C69" s="356">
        <v>59</v>
      </c>
      <c r="D69" s="356">
        <v>8</v>
      </c>
      <c r="E69" s="356">
        <v>4</v>
      </c>
      <c r="F69" s="356">
        <v>602.4</v>
      </c>
      <c r="G69" s="356">
        <v>0</v>
      </c>
      <c r="H69" s="356">
        <v>0</v>
      </c>
      <c r="I69" s="356">
        <v>0</v>
      </c>
      <c r="J69" s="356">
        <v>27</v>
      </c>
      <c r="K69" s="356">
        <v>112</v>
      </c>
      <c r="L69" s="356">
        <v>0</v>
      </c>
      <c r="M69" s="356">
        <v>0</v>
      </c>
      <c r="N69" s="356">
        <v>0</v>
      </c>
      <c r="O69" s="356">
        <v>40</v>
      </c>
      <c r="P69" s="356">
        <v>130</v>
      </c>
      <c r="Q69" s="356">
        <v>166.9</v>
      </c>
      <c r="R69" s="356">
        <v>101.5</v>
      </c>
      <c r="S69" s="356">
        <v>0</v>
      </c>
      <c r="T69" s="356">
        <v>0</v>
      </c>
      <c r="U69" s="356">
        <v>0</v>
      </c>
      <c r="V69" s="356">
        <v>0</v>
      </c>
      <c r="W69" s="356">
        <v>0</v>
      </c>
      <c r="X69" s="356">
        <v>0</v>
      </c>
      <c r="Y69" s="356">
        <v>0</v>
      </c>
      <c r="Z69" s="356">
        <v>0</v>
      </c>
      <c r="AA69" s="356">
        <v>0</v>
      </c>
      <c r="AB69" s="356">
        <v>0</v>
      </c>
      <c r="AC69" s="356">
        <v>0</v>
      </c>
      <c r="AD69" s="356">
        <v>0</v>
      </c>
      <c r="AE69" s="356">
        <v>0</v>
      </c>
      <c r="AF69" s="356">
        <v>0</v>
      </c>
      <c r="AG69" s="356">
        <v>0</v>
      </c>
      <c r="AH69" s="356">
        <v>0</v>
      </c>
      <c r="AI69" s="356">
        <v>0</v>
      </c>
      <c r="AJ69" s="356">
        <v>0</v>
      </c>
      <c r="AK69" s="356">
        <v>0</v>
      </c>
      <c r="AL69" s="356">
        <v>0</v>
      </c>
      <c r="AM69" s="356">
        <v>0</v>
      </c>
      <c r="AN69" s="356">
        <v>0</v>
      </c>
      <c r="AO69" s="356">
        <v>15</v>
      </c>
      <c r="AP69" s="356">
        <v>0</v>
      </c>
      <c r="AQ69" s="356">
        <v>0</v>
      </c>
      <c r="AR69" s="356">
        <v>10</v>
      </c>
      <c r="AS69" s="356">
        <v>0</v>
      </c>
      <c r="AT69" s="356">
        <v>0</v>
      </c>
      <c r="AU69" s="356">
        <v>0</v>
      </c>
      <c r="AV69" s="356">
        <v>0</v>
      </c>
      <c r="AW69" s="356">
        <v>0</v>
      </c>
    </row>
    <row r="70" spans="3:49" x14ac:dyDescent="0.3">
      <c r="C70" s="356">
        <v>59</v>
      </c>
      <c r="D70" s="356">
        <v>8</v>
      </c>
      <c r="E70" s="356">
        <v>5</v>
      </c>
      <c r="F70" s="356">
        <v>-36</v>
      </c>
      <c r="G70" s="356">
        <v>-36</v>
      </c>
      <c r="H70" s="356">
        <v>0</v>
      </c>
      <c r="I70" s="356">
        <v>0</v>
      </c>
      <c r="J70" s="356">
        <v>0</v>
      </c>
      <c r="K70" s="356">
        <v>0</v>
      </c>
      <c r="L70" s="356">
        <v>0</v>
      </c>
      <c r="M70" s="356">
        <v>0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0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  <c r="AP70" s="356">
        <v>0</v>
      </c>
      <c r="AQ70" s="356">
        <v>0</v>
      </c>
      <c r="AR70" s="356">
        <v>0</v>
      </c>
      <c r="AS70" s="356">
        <v>0</v>
      </c>
      <c r="AT70" s="356">
        <v>0</v>
      </c>
      <c r="AU70" s="356">
        <v>0</v>
      </c>
      <c r="AV70" s="356">
        <v>0</v>
      </c>
      <c r="AW70" s="356">
        <v>0</v>
      </c>
    </row>
    <row r="71" spans="3:49" x14ac:dyDescent="0.3">
      <c r="C71" s="356">
        <v>59</v>
      </c>
      <c r="D71" s="356">
        <v>8</v>
      </c>
      <c r="E71" s="356">
        <v>6</v>
      </c>
      <c r="F71" s="356">
        <v>2488482</v>
      </c>
      <c r="G71" s="356">
        <v>0</v>
      </c>
      <c r="H71" s="356">
        <v>0</v>
      </c>
      <c r="I71" s="356">
        <v>0</v>
      </c>
      <c r="J71" s="356">
        <v>89655</v>
      </c>
      <c r="K71" s="356">
        <v>594830</v>
      </c>
      <c r="L71" s="356">
        <v>0</v>
      </c>
      <c r="M71" s="356">
        <v>0</v>
      </c>
      <c r="N71" s="356">
        <v>0</v>
      </c>
      <c r="O71" s="356">
        <v>47096</v>
      </c>
      <c r="P71" s="356">
        <v>435925</v>
      </c>
      <c r="Q71" s="356">
        <v>783040</v>
      </c>
      <c r="R71" s="356">
        <v>396951</v>
      </c>
      <c r="S71" s="356">
        <v>0</v>
      </c>
      <c r="T71" s="356">
        <v>0</v>
      </c>
      <c r="U71" s="356">
        <v>0</v>
      </c>
      <c r="V71" s="356">
        <v>0</v>
      </c>
      <c r="W71" s="356">
        <v>0</v>
      </c>
      <c r="X71" s="356">
        <v>0</v>
      </c>
      <c r="Y71" s="356">
        <v>0</v>
      </c>
      <c r="Z71" s="356">
        <v>0</v>
      </c>
      <c r="AA71" s="356">
        <v>0</v>
      </c>
      <c r="AB71" s="356">
        <v>0</v>
      </c>
      <c r="AC71" s="356">
        <v>0</v>
      </c>
      <c r="AD71" s="356">
        <v>0</v>
      </c>
      <c r="AE71" s="356">
        <v>0</v>
      </c>
      <c r="AF71" s="356">
        <v>0</v>
      </c>
      <c r="AG71" s="356">
        <v>0</v>
      </c>
      <c r="AH71" s="356">
        <v>0</v>
      </c>
      <c r="AI71" s="356">
        <v>0</v>
      </c>
      <c r="AJ71" s="356">
        <v>0</v>
      </c>
      <c r="AK71" s="356">
        <v>0</v>
      </c>
      <c r="AL71" s="356">
        <v>0</v>
      </c>
      <c r="AM71" s="356">
        <v>0</v>
      </c>
      <c r="AN71" s="356">
        <v>0</v>
      </c>
      <c r="AO71" s="356">
        <v>71911</v>
      </c>
      <c r="AP71" s="356">
        <v>0</v>
      </c>
      <c r="AQ71" s="356">
        <v>0</v>
      </c>
      <c r="AR71" s="356">
        <v>42605</v>
      </c>
      <c r="AS71" s="356">
        <v>0</v>
      </c>
      <c r="AT71" s="356">
        <v>0</v>
      </c>
      <c r="AU71" s="356">
        <v>0</v>
      </c>
      <c r="AV71" s="356">
        <v>0</v>
      </c>
      <c r="AW71" s="356">
        <v>26469</v>
      </c>
    </row>
    <row r="72" spans="3:49" x14ac:dyDescent="0.3">
      <c r="C72" s="356">
        <v>59</v>
      </c>
      <c r="D72" s="356">
        <v>8</v>
      </c>
      <c r="E72" s="356">
        <v>9</v>
      </c>
      <c r="F72" s="356">
        <v>9976</v>
      </c>
      <c r="G72" s="356">
        <v>0</v>
      </c>
      <c r="H72" s="356">
        <v>0</v>
      </c>
      <c r="I72" s="356">
        <v>0</v>
      </c>
      <c r="J72" s="356">
        <v>0</v>
      </c>
      <c r="K72" s="356">
        <v>0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9976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0</v>
      </c>
      <c r="AG72" s="356">
        <v>0</v>
      </c>
      <c r="AH72" s="356">
        <v>0</v>
      </c>
      <c r="AI72" s="356">
        <v>0</v>
      </c>
      <c r="AJ72" s="356">
        <v>0</v>
      </c>
      <c r="AK72" s="356">
        <v>0</v>
      </c>
      <c r="AL72" s="356">
        <v>0</v>
      </c>
      <c r="AM72" s="356">
        <v>0</v>
      </c>
      <c r="AN72" s="356">
        <v>0</v>
      </c>
      <c r="AO72" s="356">
        <v>0</v>
      </c>
      <c r="AP72" s="356">
        <v>0</v>
      </c>
      <c r="AQ72" s="356">
        <v>0</v>
      </c>
      <c r="AR72" s="356">
        <v>0</v>
      </c>
      <c r="AS72" s="356">
        <v>0</v>
      </c>
      <c r="AT72" s="356">
        <v>0</v>
      </c>
      <c r="AU72" s="356">
        <v>0</v>
      </c>
      <c r="AV72" s="356">
        <v>0</v>
      </c>
      <c r="AW72" s="356">
        <v>0</v>
      </c>
    </row>
    <row r="73" spans="3:49" x14ac:dyDescent="0.3">
      <c r="C73" s="356">
        <v>59</v>
      </c>
      <c r="D73" s="356">
        <v>8</v>
      </c>
      <c r="E73" s="356">
        <v>10</v>
      </c>
      <c r="F73" s="356">
        <v>7492</v>
      </c>
      <c r="G73" s="356">
        <v>0</v>
      </c>
      <c r="H73" s="356">
        <v>0</v>
      </c>
      <c r="I73" s="356">
        <v>0</v>
      </c>
      <c r="J73" s="356">
        <v>0</v>
      </c>
      <c r="K73" s="356">
        <v>0</v>
      </c>
      <c r="L73" s="356">
        <v>0</v>
      </c>
      <c r="M73" s="356">
        <v>0</v>
      </c>
      <c r="N73" s="356">
        <v>0</v>
      </c>
      <c r="O73" s="356">
        <v>7492</v>
      </c>
      <c r="P73" s="356">
        <v>0</v>
      </c>
      <c r="Q73" s="356">
        <v>0</v>
      </c>
      <c r="R73" s="356">
        <v>0</v>
      </c>
      <c r="S73" s="356">
        <v>0</v>
      </c>
      <c r="T73" s="356">
        <v>0</v>
      </c>
      <c r="U73" s="356">
        <v>0</v>
      </c>
      <c r="V73" s="356">
        <v>0</v>
      </c>
      <c r="W73" s="356">
        <v>0</v>
      </c>
      <c r="X73" s="356">
        <v>0</v>
      </c>
      <c r="Y73" s="356">
        <v>0</v>
      </c>
      <c r="Z73" s="356">
        <v>0</v>
      </c>
      <c r="AA73" s="356">
        <v>0</v>
      </c>
      <c r="AB73" s="356">
        <v>0</v>
      </c>
      <c r="AC73" s="356">
        <v>0</v>
      </c>
      <c r="AD73" s="356">
        <v>0</v>
      </c>
      <c r="AE73" s="356">
        <v>0</v>
      </c>
      <c r="AF73" s="356">
        <v>0</v>
      </c>
      <c r="AG73" s="356">
        <v>0</v>
      </c>
      <c r="AH73" s="356">
        <v>0</v>
      </c>
      <c r="AI73" s="356">
        <v>0</v>
      </c>
      <c r="AJ73" s="356">
        <v>0</v>
      </c>
      <c r="AK73" s="356">
        <v>0</v>
      </c>
      <c r="AL73" s="356">
        <v>0</v>
      </c>
      <c r="AM73" s="356">
        <v>0</v>
      </c>
      <c r="AN73" s="356">
        <v>0</v>
      </c>
      <c r="AO73" s="356">
        <v>0</v>
      </c>
      <c r="AP73" s="356">
        <v>0</v>
      </c>
      <c r="AQ73" s="356">
        <v>0</v>
      </c>
      <c r="AR73" s="356">
        <v>0</v>
      </c>
      <c r="AS73" s="356">
        <v>0</v>
      </c>
      <c r="AT73" s="356">
        <v>0</v>
      </c>
      <c r="AU73" s="356">
        <v>0</v>
      </c>
      <c r="AV73" s="356">
        <v>0</v>
      </c>
      <c r="AW73" s="356">
        <v>0</v>
      </c>
    </row>
    <row r="74" spans="3:49" x14ac:dyDescent="0.3">
      <c r="C74" s="356">
        <v>59</v>
      </c>
      <c r="D74" s="356">
        <v>8</v>
      </c>
      <c r="E74" s="356">
        <v>11</v>
      </c>
      <c r="F74" s="356">
        <v>12717.557251908398</v>
      </c>
      <c r="G74" s="356">
        <v>0</v>
      </c>
      <c r="H74" s="356">
        <v>0</v>
      </c>
      <c r="I74" s="356">
        <v>0</v>
      </c>
      <c r="J74" s="356">
        <v>1717.5572519083971</v>
      </c>
      <c r="K74" s="356">
        <v>0</v>
      </c>
      <c r="L74" s="356">
        <v>0</v>
      </c>
      <c r="M74" s="356">
        <v>0</v>
      </c>
      <c r="N74" s="356">
        <v>0</v>
      </c>
      <c r="O74" s="356">
        <v>11000</v>
      </c>
      <c r="P74" s="356">
        <v>0</v>
      </c>
      <c r="Q74" s="356">
        <v>0</v>
      </c>
      <c r="R74" s="356">
        <v>0</v>
      </c>
      <c r="S74" s="356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  <c r="AS74" s="356">
        <v>0</v>
      </c>
      <c r="AT74" s="356">
        <v>0</v>
      </c>
      <c r="AU74" s="356">
        <v>0</v>
      </c>
      <c r="AV74" s="356">
        <v>0</v>
      </c>
      <c r="AW74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29607222</v>
      </c>
      <c r="C3" s="329">
        <f t="shared" ref="C3:R3" si="0">SUBTOTAL(9,C6:C1048576)</f>
        <v>1</v>
      </c>
      <c r="D3" s="329">
        <f t="shared" si="0"/>
        <v>29715816</v>
      </c>
      <c r="E3" s="329">
        <f t="shared" si="0"/>
        <v>1.00366782131738</v>
      </c>
      <c r="F3" s="329">
        <f t="shared" si="0"/>
        <v>31632471</v>
      </c>
      <c r="G3" s="332">
        <f>IF(B3&lt;&gt;0,F3/B3,"")</f>
        <v>1.0684038847008341</v>
      </c>
      <c r="H3" s="328">
        <f t="shared" si="0"/>
        <v>4533089.6599999992</v>
      </c>
      <c r="I3" s="329">
        <f t="shared" si="0"/>
        <v>1</v>
      </c>
      <c r="J3" s="329">
        <f t="shared" si="0"/>
        <v>5779352.8399999952</v>
      </c>
      <c r="K3" s="329">
        <f t="shared" si="0"/>
        <v>1.2749257732528494</v>
      </c>
      <c r="L3" s="329">
        <f t="shared" si="0"/>
        <v>8966682.9200000018</v>
      </c>
      <c r="M3" s="330">
        <f>IF(H3&lt;&gt;0,L3/H3,"")</f>
        <v>1.9780510849194197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3155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2508</v>
      </c>
      <c r="B7" s="705">
        <v>29607222</v>
      </c>
      <c r="C7" s="622">
        <v>1</v>
      </c>
      <c r="D7" s="705">
        <v>29715816</v>
      </c>
      <c r="E7" s="622">
        <v>1.00366782131738</v>
      </c>
      <c r="F7" s="705">
        <v>31632099</v>
      </c>
      <c r="G7" s="633">
        <v>1.0683913201988353</v>
      </c>
      <c r="H7" s="705">
        <v>4533089.6599999992</v>
      </c>
      <c r="I7" s="622">
        <v>1</v>
      </c>
      <c r="J7" s="705">
        <v>5779352.8399999952</v>
      </c>
      <c r="K7" s="622">
        <v>1.2749257732528494</v>
      </c>
      <c r="L7" s="705">
        <v>8966682.9200000018</v>
      </c>
      <c r="M7" s="633">
        <v>1.9780510849194197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4135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10383.580000000002</v>
      </c>
      <c r="G3" s="196">
        <f t="shared" si="0"/>
        <v>34140311.659999996</v>
      </c>
      <c r="H3" s="196"/>
      <c r="I3" s="196"/>
      <c r="J3" s="196">
        <f t="shared" si="0"/>
        <v>10325.130000000001</v>
      </c>
      <c r="K3" s="196">
        <f t="shared" si="0"/>
        <v>35495168.840000004</v>
      </c>
      <c r="L3" s="196"/>
      <c r="M3" s="196"/>
      <c r="N3" s="196">
        <f t="shared" si="0"/>
        <v>11992.880000000001</v>
      </c>
      <c r="O3" s="196">
        <f t="shared" si="0"/>
        <v>40599153.920000009</v>
      </c>
      <c r="P3" s="70">
        <f>IF(G3=0,0,O3/G3)</f>
        <v>1.1891852167116395</v>
      </c>
      <c r="Q3" s="197">
        <f>IF(N3=0,0,O3/N3)</f>
        <v>3385.2714210431527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3156</v>
      </c>
      <c r="B6" s="610" t="s">
        <v>3157</v>
      </c>
      <c r="C6" s="610" t="s">
        <v>3158</v>
      </c>
      <c r="D6" s="610" t="s">
        <v>3159</v>
      </c>
      <c r="E6" s="610" t="s">
        <v>3160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473</v>
      </c>
      <c r="B7" s="616" t="s">
        <v>3161</v>
      </c>
      <c r="C7" s="616" t="s">
        <v>3158</v>
      </c>
      <c r="D7" s="616" t="s">
        <v>3162</v>
      </c>
      <c r="E7" s="616" t="s">
        <v>3163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473</v>
      </c>
      <c r="B8" s="616" t="s">
        <v>3161</v>
      </c>
      <c r="C8" s="616" t="s">
        <v>3158</v>
      </c>
      <c r="D8" s="616" t="s">
        <v>3164</v>
      </c>
      <c r="E8" s="616" t="s">
        <v>3165</v>
      </c>
      <c r="F8" s="619">
        <v>3</v>
      </c>
      <c r="G8" s="619">
        <v>117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473</v>
      </c>
      <c r="B9" s="616" t="s">
        <v>3161</v>
      </c>
      <c r="C9" s="616" t="s">
        <v>3158</v>
      </c>
      <c r="D9" s="616" t="s">
        <v>3166</v>
      </c>
      <c r="E9" s="616" t="s">
        <v>3167</v>
      </c>
      <c r="F9" s="619">
        <v>2</v>
      </c>
      <c r="G9" s="619">
        <v>1383</v>
      </c>
      <c r="H9" s="619">
        <v>1</v>
      </c>
      <c r="I9" s="619">
        <v>691.5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473</v>
      </c>
      <c r="B10" s="616" t="s">
        <v>3168</v>
      </c>
      <c r="C10" s="616" t="s">
        <v>3158</v>
      </c>
      <c r="D10" s="616" t="s">
        <v>3169</v>
      </c>
      <c r="E10" s="616" t="s">
        <v>3170</v>
      </c>
      <c r="F10" s="619"/>
      <c r="G10" s="619"/>
      <c r="H10" s="619"/>
      <c r="I10" s="619"/>
      <c r="J10" s="619">
        <v>1</v>
      </c>
      <c r="K10" s="619">
        <v>3803</v>
      </c>
      <c r="L10" s="619"/>
      <c r="M10" s="619">
        <v>3803</v>
      </c>
      <c r="N10" s="619"/>
      <c r="O10" s="619"/>
      <c r="P10" s="640"/>
      <c r="Q10" s="620"/>
    </row>
    <row r="11" spans="1:17" ht="14.4" customHeight="1" x14ac:dyDescent="0.3">
      <c r="A11" s="615" t="s">
        <v>473</v>
      </c>
      <c r="B11" s="616" t="s">
        <v>3168</v>
      </c>
      <c r="C11" s="616" t="s">
        <v>3158</v>
      </c>
      <c r="D11" s="616" t="s">
        <v>3171</v>
      </c>
      <c r="E11" s="616" t="s">
        <v>3172</v>
      </c>
      <c r="F11" s="619">
        <v>1</v>
      </c>
      <c r="G11" s="619">
        <v>2444</v>
      </c>
      <c r="H11" s="619">
        <v>1</v>
      </c>
      <c r="I11" s="619">
        <v>2444</v>
      </c>
      <c r="J11" s="619"/>
      <c r="K11" s="619"/>
      <c r="L11" s="619"/>
      <c r="M11" s="619"/>
      <c r="N11" s="619"/>
      <c r="O11" s="619"/>
      <c r="P11" s="640"/>
      <c r="Q11" s="620"/>
    </row>
    <row r="12" spans="1:17" ht="14.4" customHeight="1" x14ac:dyDescent="0.3">
      <c r="A12" s="615" t="s">
        <v>473</v>
      </c>
      <c r="B12" s="616" t="s">
        <v>3168</v>
      </c>
      <c r="C12" s="616" t="s">
        <v>3158</v>
      </c>
      <c r="D12" s="616" t="s">
        <v>3173</v>
      </c>
      <c r="E12" s="616" t="s">
        <v>3174</v>
      </c>
      <c r="F12" s="619"/>
      <c r="G12" s="619"/>
      <c r="H12" s="619"/>
      <c r="I12" s="619"/>
      <c r="J12" s="619">
        <v>2</v>
      </c>
      <c r="K12" s="619">
        <v>6976</v>
      </c>
      <c r="L12" s="619"/>
      <c r="M12" s="619">
        <v>3488</v>
      </c>
      <c r="N12" s="619"/>
      <c r="O12" s="619"/>
      <c r="P12" s="640"/>
      <c r="Q12" s="620"/>
    </row>
    <row r="13" spans="1:17" ht="14.4" customHeight="1" x14ac:dyDescent="0.3">
      <c r="A13" s="615" t="s">
        <v>473</v>
      </c>
      <c r="B13" s="616" t="s">
        <v>3168</v>
      </c>
      <c r="C13" s="616" t="s">
        <v>3158</v>
      </c>
      <c r="D13" s="616" t="s">
        <v>3175</v>
      </c>
      <c r="E13" s="616" t="s">
        <v>3176</v>
      </c>
      <c r="F13" s="619">
        <v>20</v>
      </c>
      <c r="G13" s="619">
        <v>53784</v>
      </c>
      <c r="H13" s="619">
        <v>1</v>
      </c>
      <c r="I13" s="619">
        <v>2689.2</v>
      </c>
      <c r="J13" s="619">
        <v>32</v>
      </c>
      <c r="K13" s="619">
        <v>86336</v>
      </c>
      <c r="L13" s="619">
        <v>1.6052357578461995</v>
      </c>
      <c r="M13" s="619">
        <v>2698</v>
      </c>
      <c r="N13" s="619">
        <v>23</v>
      </c>
      <c r="O13" s="619">
        <v>63710</v>
      </c>
      <c r="P13" s="640">
        <v>1.1845530269225049</v>
      </c>
      <c r="Q13" s="620">
        <v>2770</v>
      </c>
    </row>
    <row r="14" spans="1:17" ht="14.4" customHeight="1" x14ac:dyDescent="0.3">
      <c r="A14" s="615" t="s">
        <v>473</v>
      </c>
      <c r="B14" s="616" t="s">
        <v>3168</v>
      </c>
      <c r="C14" s="616" t="s">
        <v>3158</v>
      </c>
      <c r="D14" s="616" t="s">
        <v>3177</v>
      </c>
      <c r="E14" s="616" t="s">
        <v>3178</v>
      </c>
      <c r="F14" s="619">
        <v>4</v>
      </c>
      <c r="G14" s="619">
        <v>23896</v>
      </c>
      <c r="H14" s="619">
        <v>1</v>
      </c>
      <c r="I14" s="619">
        <v>5974</v>
      </c>
      <c r="J14" s="619">
        <v>5</v>
      </c>
      <c r="K14" s="619">
        <v>29945</v>
      </c>
      <c r="L14" s="619">
        <v>1.2531386006026113</v>
      </c>
      <c r="M14" s="619">
        <v>5989</v>
      </c>
      <c r="N14" s="619">
        <v>11</v>
      </c>
      <c r="O14" s="619">
        <v>67870</v>
      </c>
      <c r="P14" s="640">
        <v>2.8402243053230665</v>
      </c>
      <c r="Q14" s="620">
        <v>6170</v>
      </c>
    </row>
    <row r="15" spans="1:17" ht="14.4" customHeight="1" x14ac:dyDescent="0.3">
      <c r="A15" s="615" t="s">
        <v>473</v>
      </c>
      <c r="B15" s="616" t="s">
        <v>3168</v>
      </c>
      <c r="C15" s="616" t="s">
        <v>3158</v>
      </c>
      <c r="D15" s="616" t="s">
        <v>3179</v>
      </c>
      <c r="E15" s="616" t="s">
        <v>3180</v>
      </c>
      <c r="F15" s="619">
        <v>2</v>
      </c>
      <c r="G15" s="619">
        <v>6228</v>
      </c>
      <c r="H15" s="619">
        <v>1</v>
      </c>
      <c r="I15" s="619">
        <v>3114</v>
      </c>
      <c r="J15" s="619">
        <v>1</v>
      </c>
      <c r="K15" s="619">
        <v>3123</v>
      </c>
      <c r="L15" s="619">
        <v>0.50144508670520227</v>
      </c>
      <c r="M15" s="619">
        <v>3123</v>
      </c>
      <c r="N15" s="619"/>
      <c r="O15" s="619"/>
      <c r="P15" s="640"/>
      <c r="Q15" s="620"/>
    </row>
    <row r="16" spans="1:17" ht="14.4" customHeight="1" x14ac:dyDescent="0.3">
      <c r="A16" s="615" t="s">
        <v>473</v>
      </c>
      <c r="B16" s="616" t="s">
        <v>3168</v>
      </c>
      <c r="C16" s="616" t="s">
        <v>3158</v>
      </c>
      <c r="D16" s="616" t="s">
        <v>536</v>
      </c>
      <c r="E16" s="616" t="s">
        <v>3181</v>
      </c>
      <c r="F16" s="619">
        <v>5</v>
      </c>
      <c r="G16" s="619">
        <v>11878</v>
      </c>
      <c r="H16" s="619">
        <v>1</v>
      </c>
      <c r="I16" s="619">
        <v>2375.6</v>
      </c>
      <c r="J16" s="619"/>
      <c r="K16" s="619"/>
      <c r="L16" s="619"/>
      <c r="M16" s="619"/>
      <c r="N16" s="619">
        <v>1</v>
      </c>
      <c r="O16" s="619">
        <v>2462</v>
      </c>
      <c r="P16" s="640">
        <v>0.20727395184374472</v>
      </c>
      <c r="Q16" s="620">
        <v>2462</v>
      </c>
    </row>
    <row r="17" spans="1:17" ht="14.4" customHeight="1" x14ac:dyDescent="0.3">
      <c r="A17" s="615" t="s">
        <v>473</v>
      </c>
      <c r="B17" s="616" t="s">
        <v>3168</v>
      </c>
      <c r="C17" s="616" t="s">
        <v>3158</v>
      </c>
      <c r="D17" s="616" t="s">
        <v>3182</v>
      </c>
      <c r="E17" s="616" t="s">
        <v>3183</v>
      </c>
      <c r="F17" s="619">
        <v>1</v>
      </c>
      <c r="G17" s="619">
        <v>9851</v>
      </c>
      <c r="H17" s="619">
        <v>1</v>
      </c>
      <c r="I17" s="619">
        <v>9851</v>
      </c>
      <c r="J17" s="619"/>
      <c r="K17" s="619"/>
      <c r="L17" s="619"/>
      <c r="M17" s="619"/>
      <c r="N17" s="619">
        <v>1</v>
      </c>
      <c r="O17" s="619">
        <v>10268</v>
      </c>
      <c r="P17" s="640">
        <v>1.0423307278448888</v>
      </c>
      <c r="Q17" s="620">
        <v>10268</v>
      </c>
    </row>
    <row r="18" spans="1:17" ht="14.4" customHeight="1" x14ac:dyDescent="0.3">
      <c r="A18" s="615" t="s">
        <v>473</v>
      </c>
      <c r="B18" s="616" t="s">
        <v>3168</v>
      </c>
      <c r="C18" s="616" t="s">
        <v>3158</v>
      </c>
      <c r="D18" s="616" t="s">
        <v>3184</v>
      </c>
      <c r="E18" s="616" t="s">
        <v>3185</v>
      </c>
      <c r="F18" s="619">
        <v>1</v>
      </c>
      <c r="G18" s="619">
        <v>3340</v>
      </c>
      <c r="H18" s="619">
        <v>1</v>
      </c>
      <c r="I18" s="619">
        <v>3340</v>
      </c>
      <c r="J18" s="619"/>
      <c r="K18" s="619"/>
      <c r="L18" s="619"/>
      <c r="M18" s="619"/>
      <c r="N18" s="619">
        <v>2</v>
      </c>
      <c r="O18" s="619">
        <v>6958</v>
      </c>
      <c r="P18" s="640">
        <v>2.0832335329341318</v>
      </c>
      <c r="Q18" s="620">
        <v>3479</v>
      </c>
    </row>
    <row r="19" spans="1:17" ht="14.4" customHeight="1" x14ac:dyDescent="0.3">
      <c r="A19" s="615" t="s">
        <v>473</v>
      </c>
      <c r="B19" s="616" t="s">
        <v>3168</v>
      </c>
      <c r="C19" s="616" t="s">
        <v>3158</v>
      </c>
      <c r="D19" s="616" t="s">
        <v>3186</v>
      </c>
      <c r="E19" s="616" t="s">
        <v>3187</v>
      </c>
      <c r="F19" s="619">
        <v>1</v>
      </c>
      <c r="G19" s="619">
        <v>4218</v>
      </c>
      <c r="H19" s="619">
        <v>1</v>
      </c>
      <c r="I19" s="619">
        <v>4218</v>
      </c>
      <c r="J19" s="619"/>
      <c r="K19" s="619"/>
      <c r="L19" s="619"/>
      <c r="M19" s="619"/>
      <c r="N19" s="619"/>
      <c r="O19" s="619"/>
      <c r="P19" s="640"/>
      <c r="Q19" s="620"/>
    </row>
    <row r="20" spans="1:17" ht="14.4" customHeight="1" x14ac:dyDescent="0.3">
      <c r="A20" s="615" t="s">
        <v>473</v>
      </c>
      <c r="B20" s="616" t="s">
        <v>3168</v>
      </c>
      <c r="C20" s="616" t="s">
        <v>3158</v>
      </c>
      <c r="D20" s="616" t="s">
        <v>3188</v>
      </c>
      <c r="E20" s="616" t="s">
        <v>3189</v>
      </c>
      <c r="F20" s="619">
        <v>16</v>
      </c>
      <c r="G20" s="619">
        <v>33058</v>
      </c>
      <c r="H20" s="619">
        <v>1</v>
      </c>
      <c r="I20" s="619">
        <v>2066.125</v>
      </c>
      <c r="J20" s="619">
        <v>17</v>
      </c>
      <c r="K20" s="619">
        <v>35241</v>
      </c>
      <c r="L20" s="619">
        <v>1.0660354528404623</v>
      </c>
      <c r="M20" s="619">
        <v>2073</v>
      </c>
      <c r="N20" s="619">
        <v>17</v>
      </c>
      <c r="O20" s="619">
        <v>36465</v>
      </c>
      <c r="P20" s="640">
        <v>1.103061286224212</v>
      </c>
      <c r="Q20" s="620">
        <v>2145</v>
      </c>
    </row>
    <row r="21" spans="1:17" ht="14.4" customHeight="1" x14ac:dyDescent="0.3">
      <c r="A21" s="615" t="s">
        <v>473</v>
      </c>
      <c r="B21" s="616" t="s">
        <v>3168</v>
      </c>
      <c r="C21" s="616" t="s">
        <v>3158</v>
      </c>
      <c r="D21" s="616" t="s">
        <v>3190</v>
      </c>
      <c r="E21" s="616" t="s">
        <v>3191</v>
      </c>
      <c r="F21" s="619">
        <v>5</v>
      </c>
      <c r="G21" s="619">
        <v>8121</v>
      </c>
      <c r="H21" s="619">
        <v>1</v>
      </c>
      <c r="I21" s="619">
        <v>1624.2</v>
      </c>
      <c r="J21" s="619">
        <v>7</v>
      </c>
      <c r="K21" s="619">
        <v>11410</v>
      </c>
      <c r="L21" s="619">
        <v>1.4049993843122768</v>
      </c>
      <c r="M21" s="619">
        <v>1630</v>
      </c>
      <c r="N21" s="619">
        <v>1</v>
      </c>
      <c r="O21" s="619">
        <v>1678</v>
      </c>
      <c r="P21" s="640">
        <v>0.20662479990148996</v>
      </c>
      <c r="Q21" s="620">
        <v>1678</v>
      </c>
    </row>
    <row r="22" spans="1:17" ht="14.4" customHeight="1" x14ac:dyDescent="0.3">
      <c r="A22" s="615" t="s">
        <v>473</v>
      </c>
      <c r="B22" s="616" t="s">
        <v>3168</v>
      </c>
      <c r="C22" s="616" t="s">
        <v>3158</v>
      </c>
      <c r="D22" s="616" t="s">
        <v>3192</v>
      </c>
      <c r="E22" s="616" t="s">
        <v>3193</v>
      </c>
      <c r="F22" s="619">
        <v>2</v>
      </c>
      <c r="G22" s="619">
        <v>4472</v>
      </c>
      <c r="H22" s="619">
        <v>1</v>
      </c>
      <c r="I22" s="619">
        <v>2236</v>
      </c>
      <c r="J22" s="619">
        <v>6</v>
      </c>
      <c r="K22" s="619">
        <v>13452</v>
      </c>
      <c r="L22" s="619">
        <v>3.0080500894454385</v>
      </c>
      <c r="M22" s="619">
        <v>2242</v>
      </c>
      <c r="N22" s="619">
        <v>6</v>
      </c>
      <c r="O22" s="619">
        <v>13884</v>
      </c>
      <c r="P22" s="640">
        <v>3.1046511627906979</v>
      </c>
      <c r="Q22" s="620">
        <v>2314</v>
      </c>
    </row>
    <row r="23" spans="1:17" ht="14.4" customHeight="1" x14ac:dyDescent="0.3">
      <c r="A23" s="615" t="s">
        <v>473</v>
      </c>
      <c r="B23" s="616" t="s">
        <v>3168</v>
      </c>
      <c r="C23" s="616" t="s">
        <v>3158</v>
      </c>
      <c r="D23" s="616" t="s">
        <v>3194</v>
      </c>
      <c r="E23" s="616" t="s">
        <v>3195</v>
      </c>
      <c r="F23" s="619">
        <v>6</v>
      </c>
      <c r="G23" s="619">
        <v>16132</v>
      </c>
      <c r="H23" s="619">
        <v>1</v>
      </c>
      <c r="I23" s="619">
        <v>2688.6666666666665</v>
      </c>
      <c r="J23" s="619">
        <v>23</v>
      </c>
      <c r="K23" s="619">
        <v>62031</v>
      </c>
      <c r="L23" s="619">
        <v>3.8452144805355815</v>
      </c>
      <c r="M23" s="619">
        <v>2697</v>
      </c>
      <c r="N23" s="619">
        <v>2</v>
      </c>
      <c r="O23" s="619">
        <v>5538</v>
      </c>
      <c r="P23" s="640">
        <v>0.34329283411852218</v>
      </c>
      <c r="Q23" s="620">
        <v>2769</v>
      </c>
    </row>
    <row r="24" spans="1:17" ht="14.4" customHeight="1" x14ac:dyDescent="0.3">
      <c r="A24" s="615" t="s">
        <v>473</v>
      </c>
      <c r="B24" s="616" t="s">
        <v>3168</v>
      </c>
      <c r="C24" s="616" t="s">
        <v>3158</v>
      </c>
      <c r="D24" s="616" t="s">
        <v>3196</v>
      </c>
      <c r="E24" s="616" t="s">
        <v>3197</v>
      </c>
      <c r="F24" s="619">
        <v>4</v>
      </c>
      <c r="G24" s="619">
        <v>20592</v>
      </c>
      <c r="H24" s="619">
        <v>1</v>
      </c>
      <c r="I24" s="619">
        <v>5148</v>
      </c>
      <c r="J24" s="619">
        <v>2</v>
      </c>
      <c r="K24" s="619">
        <v>10296</v>
      </c>
      <c r="L24" s="619">
        <v>0.5</v>
      </c>
      <c r="M24" s="619">
        <v>5148</v>
      </c>
      <c r="N24" s="619">
        <v>1</v>
      </c>
      <c r="O24" s="619">
        <v>5148</v>
      </c>
      <c r="P24" s="640">
        <v>0.25</v>
      </c>
      <c r="Q24" s="620">
        <v>5148</v>
      </c>
    </row>
    <row r="25" spans="1:17" ht="14.4" customHeight="1" x14ac:dyDescent="0.3">
      <c r="A25" s="615" t="s">
        <v>473</v>
      </c>
      <c r="B25" s="616" t="s">
        <v>3168</v>
      </c>
      <c r="C25" s="616" t="s">
        <v>3158</v>
      </c>
      <c r="D25" s="616" t="s">
        <v>3198</v>
      </c>
      <c r="E25" s="616" t="s">
        <v>3199</v>
      </c>
      <c r="F25" s="619">
        <v>2</v>
      </c>
      <c r="G25" s="619">
        <v>9796</v>
      </c>
      <c r="H25" s="619">
        <v>1</v>
      </c>
      <c r="I25" s="619">
        <v>4898</v>
      </c>
      <c r="J25" s="619">
        <v>2</v>
      </c>
      <c r="K25" s="619">
        <v>9802</v>
      </c>
      <c r="L25" s="619">
        <v>1.0006124948958759</v>
      </c>
      <c r="M25" s="619">
        <v>4901</v>
      </c>
      <c r="N25" s="619"/>
      <c r="O25" s="619"/>
      <c r="P25" s="640"/>
      <c r="Q25" s="620"/>
    </row>
    <row r="26" spans="1:17" ht="14.4" customHeight="1" x14ac:dyDescent="0.3">
      <c r="A26" s="615" t="s">
        <v>473</v>
      </c>
      <c r="B26" s="616" t="s">
        <v>3168</v>
      </c>
      <c r="C26" s="616" t="s">
        <v>3158</v>
      </c>
      <c r="D26" s="616" t="s">
        <v>3200</v>
      </c>
      <c r="E26" s="616" t="s">
        <v>3201</v>
      </c>
      <c r="F26" s="619"/>
      <c r="G26" s="619"/>
      <c r="H26" s="619"/>
      <c r="I26" s="619"/>
      <c r="J26" s="619">
        <v>18</v>
      </c>
      <c r="K26" s="619">
        <v>12528</v>
      </c>
      <c r="L26" s="619"/>
      <c r="M26" s="619">
        <v>696</v>
      </c>
      <c r="N26" s="619"/>
      <c r="O26" s="619"/>
      <c r="P26" s="640"/>
      <c r="Q26" s="620"/>
    </row>
    <row r="27" spans="1:17" ht="14.4" customHeight="1" x14ac:dyDescent="0.3">
      <c r="A27" s="615" t="s">
        <v>473</v>
      </c>
      <c r="B27" s="616" t="s">
        <v>3168</v>
      </c>
      <c r="C27" s="616" t="s">
        <v>3158</v>
      </c>
      <c r="D27" s="616" t="s">
        <v>3202</v>
      </c>
      <c r="E27" s="616" t="s">
        <v>3203</v>
      </c>
      <c r="F27" s="619">
        <v>12</v>
      </c>
      <c r="G27" s="619">
        <v>9744</v>
      </c>
      <c r="H27" s="619">
        <v>1</v>
      </c>
      <c r="I27" s="619">
        <v>812</v>
      </c>
      <c r="J27" s="619">
        <v>17</v>
      </c>
      <c r="K27" s="619">
        <v>13923</v>
      </c>
      <c r="L27" s="619">
        <v>1.4288793103448276</v>
      </c>
      <c r="M27" s="619">
        <v>819</v>
      </c>
      <c r="N27" s="619">
        <v>15</v>
      </c>
      <c r="O27" s="619">
        <v>12540</v>
      </c>
      <c r="P27" s="640">
        <v>1.2869458128078817</v>
      </c>
      <c r="Q27" s="620">
        <v>836</v>
      </c>
    </row>
    <row r="28" spans="1:17" ht="14.4" customHeight="1" x14ac:dyDescent="0.3">
      <c r="A28" s="615" t="s">
        <v>473</v>
      </c>
      <c r="B28" s="616" t="s">
        <v>3168</v>
      </c>
      <c r="C28" s="616" t="s">
        <v>3158</v>
      </c>
      <c r="D28" s="616" t="s">
        <v>3204</v>
      </c>
      <c r="E28" s="616" t="s">
        <v>3205</v>
      </c>
      <c r="F28" s="619">
        <v>1</v>
      </c>
      <c r="G28" s="619">
        <v>3875</v>
      </c>
      <c r="H28" s="619">
        <v>1</v>
      </c>
      <c r="I28" s="619">
        <v>3875</v>
      </c>
      <c r="J28" s="619"/>
      <c r="K28" s="619"/>
      <c r="L28" s="619"/>
      <c r="M28" s="619"/>
      <c r="N28" s="619"/>
      <c r="O28" s="619"/>
      <c r="P28" s="640"/>
      <c r="Q28" s="620"/>
    </row>
    <row r="29" spans="1:17" ht="14.4" customHeight="1" x14ac:dyDescent="0.3">
      <c r="A29" s="615" t="s">
        <v>473</v>
      </c>
      <c r="B29" s="616" t="s">
        <v>3168</v>
      </c>
      <c r="C29" s="616" t="s">
        <v>3158</v>
      </c>
      <c r="D29" s="616" t="s">
        <v>3206</v>
      </c>
      <c r="E29" s="616" t="s">
        <v>3207</v>
      </c>
      <c r="F29" s="619">
        <v>5</v>
      </c>
      <c r="G29" s="619">
        <v>0</v>
      </c>
      <c r="H29" s="619"/>
      <c r="I29" s="619">
        <v>0</v>
      </c>
      <c r="J29" s="619">
        <v>6</v>
      </c>
      <c r="K29" s="619">
        <v>0</v>
      </c>
      <c r="L29" s="619"/>
      <c r="M29" s="619">
        <v>0</v>
      </c>
      <c r="N29" s="619">
        <v>14</v>
      </c>
      <c r="O29" s="619">
        <v>0</v>
      </c>
      <c r="P29" s="640"/>
      <c r="Q29" s="620">
        <v>0</v>
      </c>
    </row>
    <row r="30" spans="1:17" ht="14.4" customHeight="1" x14ac:dyDescent="0.3">
      <c r="A30" s="615" t="s">
        <v>473</v>
      </c>
      <c r="B30" s="616" t="s">
        <v>3168</v>
      </c>
      <c r="C30" s="616" t="s">
        <v>3158</v>
      </c>
      <c r="D30" s="616" t="s">
        <v>3208</v>
      </c>
      <c r="E30" s="616" t="s">
        <v>3209</v>
      </c>
      <c r="F30" s="619">
        <v>1</v>
      </c>
      <c r="G30" s="619">
        <v>0</v>
      </c>
      <c r="H30" s="619"/>
      <c r="I30" s="619">
        <v>0</v>
      </c>
      <c r="J30" s="619">
        <v>2</v>
      </c>
      <c r="K30" s="619">
        <v>0</v>
      </c>
      <c r="L30" s="619"/>
      <c r="M30" s="619">
        <v>0</v>
      </c>
      <c r="N30" s="619"/>
      <c r="O30" s="619"/>
      <c r="P30" s="640"/>
      <c r="Q30" s="620"/>
    </row>
    <row r="31" spans="1:17" ht="14.4" customHeight="1" x14ac:dyDescent="0.3">
      <c r="A31" s="615" t="s">
        <v>473</v>
      </c>
      <c r="B31" s="616" t="s">
        <v>3168</v>
      </c>
      <c r="C31" s="616" t="s">
        <v>3158</v>
      </c>
      <c r="D31" s="616" t="s">
        <v>3210</v>
      </c>
      <c r="E31" s="616" t="s">
        <v>3211</v>
      </c>
      <c r="F31" s="619"/>
      <c r="G31" s="619"/>
      <c r="H31" s="619"/>
      <c r="I31" s="619"/>
      <c r="J31" s="619">
        <v>2</v>
      </c>
      <c r="K31" s="619">
        <v>0</v>
      </c>
      <c r="L31" s="619"/>
      <c r="M31" s="619">
        <v>0</v>
      </c>
      <c r="N31" s="619">
        <v>1</v>
      </c>
      <c r="O31" s="619">
        <v>0</v>
      </c>
      <c r="P31" s="640"/>
      <c r="Q31" s="620">
        <v>0</v>
      </c>
    </row>
    <row r="32" spans="1:17" ht="14.4" customHeight="1" x14ac:dyDescent="0.3">
      <c r="A32" s="615" t="s">
        <v>473</v>
      </c>
      <c r="B32" s="616" t="s">
        <v>3168</v>
      </c>
      <c r="C32" s="616" t="s">
        <v>3158</v>
      </c>
      <c r="D32" s="616" t="s">
        <v>3212</v>
      </c>
      <c r="E32" s="616" t="s">
        <v>3213</v>
      </c>
      <c r="F32" s="619">
        <v>1</v>
      </c>
      <c r="G32" s="619">
        <v>0</v>
      </c>
      <c r="H32" s="619"/>
      <c r="I32" s="619">
        <v>0</v>
      </c>
      <c r="J32" s="619">
        <v>2</v>
      </c>
      <c r="K32" s="619">
        <v>0</v>
      </c>
      <c r="L32" s="619"/>
      <c r="M32" s="619">
        <v>0</v>
      </c>
      <c r="N32" s="619">
        <v>1</v>
      </c>
      <c r="O32" s="619">
        <v>0</v>
      </c>
      <c r="P32" s="640"/>
      <c r="Q32" s="620">
        <v>0</v>
      </c>
    </row>
    <row r="33" spans="1:17" ht="14.4" customHeight="1" x14ac:dyDescent="0.3">
      <c r="A33" s="615" t="s">
        <v>473</v>
      </c>
      <c r="B33" s="616" t="s">
        <v>3168</v>
      </c>
      <c r="C33" s="616" t="s">
        <v>3158</v>
      </c>
      <c r="D33" s="616" t="s">
        <v>3214</v>
      </c>
      <c r="E33" s="616" t="s">
        <v>3215</v>
      </c>
      <c r="F33" s="619"/>
      <c r="G33" s="619"/>
      <c r="H33" s="619"/>
      <c r="I33" s="619"/>
      <c r="J33" s="619"/>
      <c r="K33" s="619"/>
      <c r="L33" s="619"/>
      <c r="M33" s="619"/>
      <c r="N33" s="619">
        <v>1</v>
      </c>
      <c r="O33" s="619">
        <v>0</v>
      </c>
      <c r="P33" s="640"/>
      <c r="Q33" s="620">
        <v>0</v>
      </c>
    </row>
    <row r="34" spans="1:17" ht="14.4" customHeight="1" x14ac:dyDescent="0.3">
      <c r="A34" s="615" t="s">
        <v>473</v>
      </c>
      <c r="B34" s="616" t="s">
        <v>3168</v>
      </c>
      <c r="C34" s="616" t="s">
        <v>3158</v>
      </c>
      <c r="D34" s="616" t="s">
        <v>3216</v>
      </c>
      <c r="E34" s="616" t="s">
        <v>3217</v>
      </c>
      <c r="F34" s="619">
        <v>1</v>
      </c>
      <c r="G34" s="619">
        <v>0</v>
      </c>
      <c r="H34" s="619"/>
      <c r="I34" s="619">
        <v>0</v>
      </c>
      <c r="J34" s="619"/>
      <c r="K34" s="619"/>
      <c r="L34" s="619"/>
      <c r="M34" s="619"/>
      <c r="N34" s="619">
        <v>1</v>
      </c>
      <c r="O34" s="619">
        <v>0</v>
      </c>
      <c r="P34" s="640"/>
      <c r="Q34" s="620">
        <v>0</v>
      </c>
    </row>
    <row r="35" spans="1:17" ht="14.4" customHeight="1" x14ac:dyDescent="0.3">
      <c r="A35" s="615" t="s">
        <v>473</v>
      </c>
      <c r="B35" s="616" t="s">
        <v>3168</v>
      </c>
      <c r="C35" s="616" t="s">
        <v>3158</v>
      </c>
      <c r="D35" s="616" t="s">
        <v>3218</v>
      </c>
      <c r="E35" s="616" t="s">
        <v>3219</v>
      </c>
      <c r="F35" s="619">
        <v>1</v>
      </c>
      <c r="G35" s="619">
        <v>0</v>
      </c>
      <c r="H35" s="619"/>
      <c r="I35" s="619">
        <v>0</v>
      </c>
      <c r="J35" s="619"/>
      <c r="K35" s="619"/>
      <c r="L35" s="619"/>
      <c r="M35" s="619"/>
      <c r="N35" s="619">
        <v>1</v>
      </c>
      <c r="O35" s="619">
        <v>0</v>
      </c>
      <c r="P35" s="640"/>
      <c r="Q35" s="620">
        <v>0</v>
      </c>
    </row>
    <row r="36" spans="1:17" ht="14.4" customHeight="1" x14ac:dyDescent="0.3">
      <c r="A36" s="615" t="s">
        <v>473</v>
      </c>
      <c r="B36" s="616" t="s">
        <v>3168</v>
      </c>
      <c r="C36" s="616" t="s">
        <v>3158</v>
      </c>
      <c r="D36" s="616" t="s">
        <v>3220</v>
      </c>
      <c r="E36" s="616" t="s">
        <v>3221</v>
      </c>
      <c r="F36" s="619"/>
      <c r="G36" s="619"/>
      <c r="H36" s="619"/>
      <c r="I36" s="619"/>
      <c r="J36" s="619">
        <v>1</v>
      </c>
      <c r="K36" s="619">
        <v>0</v>
      </c>
      <c r="L36" s="619"/>
      <c r="M36" s="619">
        <v>0</v>
      </c>
      <c r="N36" s="619">
        <v>1</v>
      </c>
      <c r="O36" s="619">
        <v>0</v>
      </c>
      <c r="P36" s="640"/>
      <c r="Q36" s="620">
        <v>0</v>
      </c>
    </row>
    <row r="37" spans="1:17" ht="14.4" customHeight="1" x14ac:dyDescent="0.3">
      <c r="A37" s="615" t="s">
        <v>473</v>
      </c>
      <c r="B37" s="616" t="s">
        <v>3168</v>
      </c>
      <c r="C37" s="616" t="s">
        <v>3158</v>
      </c>
      <c r="D37" s="616" t="s">
        <v>3222</v>
      </c>
      <c r="E37" s="616" t="s">
        <v>3223</v>
      </c>
      <c r="F37" s="619"/>
      <c r="G37" s="619"/>
      <c r="H37" s="619"/>
      <c r="I37" s="619"/>
      <c r="J37" s="619"/>
      <c r="K37" s="619"/>
      <c r="L37" s="619"/>
      <c r="M37" s="619"/>
      <c r="N37" s="619">
        <v>2</v>
      </c>
      <c r="O37" s="619">
        <v>0</v>
      </c>
      <c r="P37" s="640"/>
      <c r="Q37" s="620">
        <v>0</v>
      </c>
    </row>
    <row r="38" spans="1:17" ht="14.4" customHeight="1" x14ac:dyDescent="0.3">
      <c r="A38" s="615" t="s">
        <v>473</v>
      </c>
      <c r="B38" s="616" t="s">
        <v>3168</v>
      </c>
      <c r="C38" s="616" t="s">
        <v>3158</v>
      </c>
      <c r="D38" s="616" t="s">
        <v>3224</v>
      </c>
      <c r="E38" s="616" t="s">
        <v>3225</v>
      </c>
      <c r="F38" s="619"/>
      <c r="G38" s="619"/>
      <c r="H38" s="619"/>
      <c r="I38" s="619"/>
      <c r="J38" s="619"/>
      <c r="K38" s="619"/>
      <c r="L38" s="619"/>
      <c r="M38" s="619"/>
      <c r="N38" s="619">
        <v>2</v>
      </c>
      <c r="O38" s="619">
        <v>0</v>
      </c>
      <c r="P38" s="640"/>
      <c r="Q38" s="620">
        <v>0</v>
      </c>
    </row>
    <row r="39" spans="1:17" ht="14.4" customHeight="1" x14ac:dyDescent="0.3">
      <c r="A39" s="615" t="s">
        <v>473</v>
      </c>
      <c r="B39" s="616" t="s">
        <v>3168</v>
      </c>
      <c r="C39" s="616" t="s">
        <v>3158</v>
      </c>
      <c r="D39" s="616" t="s">
        <v>3226</v>
      </c>
      <c r="E39" s="616" t="s">
        <v>3227</v>
      </c>
      <c r="F39" s="619"/>
      <c r="G39" s="619"/>
      <c r="H39" s="619"/>
      <c r="I39" s="619"/>
      <c r="J39" s="619"/>
      <c r="K39" s="619"/>
      <c r="L39" s="619"/>
      <c r="M39" s="619"/>
      <c r="N39" s="619">
        <v>1</v>
      </c>
      <c r="O39" s="619">
        <v>0</v>
      </c>
      <c r="P39" s="640"/>
      <c r="Q39" s="620">
        <v>0</v>
      </c>
    </row>
    <row r="40" spans="1:17" ht="14.4" customHeight="1" x14ac:dyDescent="0.3">
      <c r="A40" s="615" t="s">
        <v>473</v>
      </c>
      <c r="B40" s="616" t="s">
        <v>3168</v>
      </c>
      <c r="C40" s="616" t="s">
        <v>3158</v>
      </c>
      <c r="D40" s="616" t="s">
        <v>3228</v>
      </c>
      <c r="E40" s="616" t="s">
        <v>3229</v>
      </c>
      <c r="F40" s="619"/>
      <c r="G40" s="619"/>
      <c r="H40" s="619"/>
      <c r="I40" s="619"/>
      <c r="J40" s="619">
        <v>1</v>
      </c>
      <c r="K40" s="619">
        <v>0</v>
      </c>
      <c r="L40" s="619"/>
      <c r="M40" s="619">
        <v>0</v>
      </c>
      <c r="N40" s="619">
        <v>4</v>
      </c>
      <c r="O40" s="619">
        <v>0</v>
      </c>
      <c r="P40" s="640"/>
      <c r="Q40" s="620">
        <v>0</v>
      </c>
    </row>
    <row r="41" spans="1:17" ht="14.4" customHeight="1" x14ac:dyDescent="0.3">
      <c r="A41" s="615" t="s">
        <v>473</v>
      </c>
      <c r="B41" s="616" t="s">
        <v>3168</v>
      </c>
      <c r="C41" s="616" t="s">
        <v>3158</v>
      </c>
      <c r="D41" s="616" t="s">
        <v>3230</v>
      </c>
      <c r="E41" s="616" t="s">
        <v>3231</v>
      </c>
      <c r="F41" s="619"/>
      <c r="G41" s="619"/>
      <c r="H41" s="619"/>
      <c r="I41" s="619"/>
      <c r="J41" s="619"/>
      <c r="K41" s="619"/>
      <c r="L41" s="619"/>
      <c r="M41" s="619"/>
      <c r="N41" s="619">
        <v>1</v>
      </c>
      <c r="O41" s="619">
        <v>0</v>
      </c>
      <c r="P41" s="640"/>
      <c r="Q41" s="620">
        <v>0</v>
      </c>
    </row>
    <row r="42" spans="1:17" ht="14.4" customHeight="1" x14ac:dyDescent="0.3">
      <c r="A42" s="615" t="s">
        <v>473</v>
      </c>
      <c r="B42" s="616" t="s">
        <v>3168</v>
      </c>
      <c r="C42" s="616" t="s">
        <v>3158</v>
      </c>
      <c r="D42" s="616" t="s">
        <v>3232</v>
      </c>
      <c r="E42" s="616" t="s">
        <v>3233</v>
      </c>
      <c r="F42" s="619">
        <v>1</v>
      </c>
      <c r="G42" s="619">
        <v>0</v>
      </c>
      <c r="H42" s="619"/>
      <c r="I42" s="619">
        <v>0</v>
      </c>
      <c r="J42" s="619"/>
      <c r="K42" s="619"/>
      <c r="L42" s="619"/>
      <c r="M42" s="619"/>
      <c r="N42" s="619"/>
      <c r="O42" s="619"/>
      <c r="P42" s="640"/>
      <c r="Q42" s="620"/>
    </row>
    <row r="43" spans="1:17" ht="14.4" customHeight="1" x14ac:dyDescent="0.3">
      <c r="A43" s="615" t="s">
        <v>473</v>
      </c>
      <c r="B43" s="616" t="s">
        <v>3168</v>
      </c>
      <c r="C43" s="616" t="s">
        <v>3158</v>
      </c>
      <c r="D43" s="616" t="s">
        <v>3234</v>
      </c>
      <c r="E43" s="616" t="s">
        <v>3235</v>
      </c>
      <c r="F43" s="619"/>
      <c r="G43" s="619"/>
      <c r="H43" s="619"/>
      <c r="I43" s="619"/>
      <c r="J43" s="619"/>
      <c r="K43" s="619"/>
      <c r="L43" s="619"/>
      <c r="M43" s="619"/>
      <c r="N43" s="619">
        <v>1</v>
      </c>
      <c r="O43" s="619">
        <v>0</v>
      </c>
      <c r="P43" s="640"/>
      <c r="Q43" s="620">
        <v>0</v>
      </c>
    </row>
    <row r="44" spans="1:17" ht="14.4" customHeight="1" x14ac:dyDescent="0.3">
      <c r="A44" s="615" t="s">
        <v>473</v>
      </c>
      <c r="B44" s="616" t="s">
        <v>3168</v>
      </c>
      <c r="C44" s="616" t="s">
        <v>3158</v>
      </c>
      <c r="D44" s="616" t="s">
        <v>3236</v>
      </c>
      <c r="E44" s="616" t="s">
        <v>3237</v>
      </c>
      <c r="F44" s="619"/>
      <c r="G44" s="619"/>
      <c r="H44" s="619"/>
      <c r="I44" s="619"/>
      <c r="J44" s="619"/>
      <c r="K44" s="619"/>
      <c r="L44" s="619"/>
      <c r="M44" s="619"/>
      <c r="N44" s="619">
        <v>1</v>
      </c>
      <c r="O44" s="619">
        <v>0</v>
      </c>
      <c r="P44" s="640"/>
      <c r="Q44" s="620">
        <v>0</v>
      </c>
    </row>
    <row r="45" spans="1:17" ht="14.4" customHeight="1" x14ac:dyDescent="0.3">
      <c r="A45" s="615" t="s">
        <v>473</v>
      </c>
      <c r="B45" s="616" t="s">
        <v>3168</v>
      </c>
      <c r="C45" s="616" t="s">
        <v>3158</v>
      </c>
      <c r="D45" s="616" t="s">
        <v>3238</v>
      </c>
      <c r="E45" s="616" t="s">
        <v>3239</v>
      </c>
      <c r="F45" s="619"/>
      <c r="G45" s="619"/>
      <c r="H45" s="619"/>
      <c r="I45" s="619"/>
      <c r="J45" s="619"/>
      <c r="K45" s="619"/>
      <c r="L45" s="619"/>
      <c r="M45" s="619"/>
      <c r="N45" s="619">
        <v>1</v>
      </c>
      <c r="O45" s="619">
        <v>0</v>
      </c>
      <c r="P45" s="640"/>
      <c r="Q45" s="620">
        <v>0</v>
      </c>
    </row>
    <row r="46" spans="1:17" ht="14.4" customHeight="1" x14ac:dyDescent="0.3">
      <c r="A46" s="615" t="s">
        <v>473</v>
      </c>
      <c r="B46" s="616" t="s">
        <v>3168</v>
      </c>
      <c r="C46" s="616" t="s">
        <v>3158</v>
      </c>
      <c r="D46" s="616" t="s">
        <v>3240</v>
      </c>
      <c r="E46" s="616" t="s">
        <v>3241</v>
      </c>
      <c r="F46" s="619">
        <v>1</v>
      </c>
      <c r="G46" s="619">
        <v>0</v>
      </c>
      <c r="H46" s="619"/>
      <c r="I46" s="619">
        <v>0</v>
      </c>
      <c r="J46" s="619"/>
      <c r="K46" s="619"/>
      <c r="L46" s="619"/>
      <c r="M46" s="619"/>
      <c r="N46" s="619"/>
      <c r="O46" s="619"/>
      <c r="P46" s="640"/>
      <c r="Q46" s="620"/>
    </row>
    <row r="47" spans="1:17" ht="14.4" customHeight="1" x14ac:dyDescent="0.3">
      <c r="A47" s="615" t="s">
        <v>473</v>
      </c>
      <c r="B47" s="616" t="s">
        <v>3168</v>
      </c>
      <c r="C47" s="616" t="s">
        <v>3158</v>
      </c>
      <c r="D47" s="616" t="s">
        <v>3242</v>
      </c>
      <c r="E47" s="616" t="s">
        <v>3243</v>
      </c>
      <c r="F47" s="619">
        <v>1</v>
      </c>
      <c r="G47" s="619">
        <v>0</v>
      </c>
      <c r="H47" s="619"/>
      <c r="I47" s="619">
        <v>0</v>
      </c>
      <c r="J47" s="619"/>
      <c r="K47" s="619"/>
      <c r="L47" s="619"/>
      <c r="M47" s="619"/>
      <c r="N47" s="619"/>
      <c r="O47" s="619"/>
      <c r="P47" s="640"/>
      <c r="Q47" s="620"/>
    </row>
    <row r="48" spans="1:17" ht="14.4" customHeight="1" x14ac:dyDescent="0.3">
      <c r="A48" s="615" t="s">
        <v>473</v>
      </c>
      <c r="B48" s="616" t="s">
        <v>3168</v>
      </c>
      <c r="C48" s="616" t="s">
        <v>3158</v>
      </c>
      <c r="D48" s="616" t="s">
        <v>3244</v>
      </c>
      <c r="E48" s="616" t="s">
        <v>3245</v>
      </c>
      <c r="F48" s="619">
        <v>1</v>
      </c>
      <c r="G48" s="619">
        <v>0</v>
      </c>
      <c r="H48" s="619"/>
      <c r="I48" s="619">
        <v>0</v>
      </c>
      <c r="J48" s="619"/>
      <c r="K48" s="619"/>
      <c r="L48" s="619"/>
      <c r="M48" s="619"/>
      <c r="N48" s="619"/>
      <c r="O48" s="619"/>
      <c r="P48" s="640"/>
      <c r="Q48" s="620"/>
    </row>
    <row r="49" spans="1:17" ht="14.4" customHeight="1" x14ac:dyDescent="0.3">
      <c r="A49" s="615" t="s">
        <v>473</v>
      </c>
      <c r="B49" s="616" t="s">
        <v>3168</v>
      </c>
      <c r="C49" s="616" t="s">
        <v>3158</v>
      </c>
      <c r="D49" s="616" t="s">
        <v>3246</v>
      </c>
      <c r="E49" s="616" t="s">
        <v>3247</v>
      </c>
      <c r="F49" s="619">
        <v>1</v>
      </c>
      <c r="G49" s="619">
        <v>0</v>
      </c>
      <c r="H49" s="619"/>
      <c r="I49" s="619">
        <v>0</v>
      </c>
      <c r="J49" s="619"/>
      <c r="K49" s="619"/>
      <c r="L49" s="619"/>
      <c r="M49" s="619"/>
      <c r="N49" s="619"/>
      <c r="O49" s="619"/>
      <c r="P49" s="640"/>
      <c r="Q49" s="620"/>
    </row>
    <row r="50" spans="1:17" ht="14.4" customHeight="1" x14ac:dyDescent="0.3">
      <c r="A50" s="615" t="s">
        <v>473</v>
      </c>
      <c r="B50" s="616" t="s">
        <v>3168</v>
      </c>
      <c r="C50" s="616" t="s">
        <v>3158</v>
      </c>
      <c r="D50" s="616" t="s">
        <v>3248</v>
      </c>
      <c r="E50" s="616" t="s">
        <v>3249</v>
      </c>
      <c r="F50" s="619">
        <v>2</v>
      </c>
      <c r="G50" s="619">
        <v>3200</v>
      </c>
      <c r="H50" s="619">
        <v>1</v>
      </c>
      <c r="I50" s="619">
        <v>1600</v>
      </c>
      <c r="J50" s="619"/>
      <c r="K50" s="619"/>
      <c r="L50" s="619"/>
      <c r="M50" s="619"/>
      <c r="N50" s="619"/>
      <c r="O50" s="619"/>
      <c r="P50" s="640"/>
      <c r="Q50" s="620"/>
    </row>
    <row r="51" spans="1:17" ht="14.4" customHeight="1" x14ac:dyDescent="0.3">
      <c r="A51" s="615" t="s">
        <v>473</v>
      </c>
      <c r="B51" s="616" t="s">
        <v>3168</v>
      </c>
      <c r="C51" s="616" t="s">
        <v>3158</v>
      </c>
      <c r="D51" s="616" t="s">
        <v>3250</v>
      </c>
      <c r="E51" s="616" t="s">
        <v>3251</v>
      </c>
      <c r="F51" s="619">
        <v>1</v>
      </c>
      <c r="G51" s="619">
        <v>953</v>
      </c>
      <c r="H51" s="619">
        <v>1</v>
      </c>
      <c r="I51" s="619">
        <v>953</v>
      </c>
      <c r="J51" s="619"/>
      <c r="K51" s="619"/>
      <c r="L51" s="619"/>
      <c r="M51" s="619"/>
      <c r="N51" s="619"/>
      <c r="O51" s="619"/>
      <c r="P51" s="640"/>
      <c r="Q51" s="620"/>
    </row>
    <row r="52" spans="1:17" ht="14.4" customHeight="1" x14ac:dyDescent="0.3">
      <c r="A52" s="615" t="s">
        <v>473</v>
      </c>
      <c r="B52" s="616" t="s">
        <v>3168</v>
      </c>
      <c r="C52" s="616" t="s">
        <v>3158</v>
      </c>
      <c r="D52" s="616" t="s">
        <v>3252</v>
      </c>
      <c r="E52" s="616" t="s">
        <v>3253</v>
      </c>
      <c r="F52" s="619">
        <v>5</v>
      </c>
      <c r="G52" s="619">
        <v>0</v>
      </c>
      <c r="H52" s="619"/>
      <c r="I52" s="619">
        <v>0</v>
      </c>
      <c r="J52" s="619">
        <v>4</v>
      </c>
      <c r="K52" s="619">
        <v>0</v>
      </c>
      <c r="L52" s="619"/>
      <c r="M52" s="619">
        <v>0</v>
      </c>
      <c r="N52" s="619">
        <v>14</v>
      </c>
      <c r="O52" s="619">
        <v>0</v>
      </c>
      <c r="P52" s="640"/>
      <c r="Q52" s="620">
        <v>0</v>
      </c>
    </row>
    <row r="53" spans="1:17" ht="14.4" customHeight="1" x14ac:dyDescent="0.3">
      <c r="A53" s="615" t="s">
        <v>473</v>
      </c>
      <c r="B53" s="616" t="s">
        <v>3168</v>
      </c>
      <c r="C53" s="616" t="s">
        <v>3158</v>
      </c>
      <c r="D53" s="616" t="s">
        <v>3254</v>
      </c>
      <c r="E53" s="616" t="s">
        <v>3255</v>
      </c>
      <c r="F53" s="619">
        <v>7</v>
      </c>
      <c r="G53" s="619">
        <v>5264</v>
      </c>
      <c r="H53" s="619">
        <v>1</v>
      </c>
      <c r="I53" s="619">
        <v>752</v>
      </c>
      <c r="J53" s="619">
        <v>2</v>
      </c>
      <c r="K53" s="619">
        <v>1510</v>
      </c>
      <c r="L53" s="619">
        <v>0.28685410334346506</v>
      </c>
      <c r="M53" s="619">
        <v>755</v>
      </c>
      <c r="N53" s="619">
        <v>2</v>
      </c>
      <c r="O53" s="619">
        <v>1536</v>
      </c>
      <c r="P53" s="640">
        <v>0.2917933130699088</v>
      </c>
      <c r="Q53" s="620">
        <v>768</v>
      </c>
    </row>
    <row r="54" spans="1:17" ht="14.4" customHeight="1" x14ac:dyDescent="0.3">
      <c r="A54" s="615" t="s">
        <v>473</v>
      </c>
      <c r="B54" s="616" t="s">
        <v>3168</v>
      </c>
      <c r="C54" s="616" t="s">
        <v>3158</v>
      </c>
      <c r="D54" s="616" t="s">
        <v>3256</v>
      </c>
      <c r="E54" s="616" t="s">
        <v>3257</v>
      </c>
      <c r="F54" s="619">
        <v>1</v>
      </c>
      <c r="G54" s="619">
        <v>516</v>
      </c>
      <c r="H54" s="619">
        <v>1</v>
      </c>
      <c r="I54" s="619">
        <v>516</v>
      </c>
      <c r="J54" s="619"/>
      <c r="K54" s="619"/>
      <c r="L54" s="619"/>
      <c r="M54" s="619"/>
      <c r="N54" s="619">
        <v>1</v>
      </c>
      <c r="O54" s="619">
        <v>532</v>
      </c>
      <c r="P54" s="640">
        <v>1.0310077519379846</v>
      </c>
      <c r="Q54" s="620">
        <v>532</v>
      </c>
    </row>
    <row r="55" spans="1:17" ht="14.4" customHeight="1" x14ac:dyDescent="0.3">
      <c r="A55" s="615" t="s">
        <v>473</v>
      </c>
      <c r="B55" s="616" t="s">
        <v>3168</v>
      </c>
      <c r="C55" s="616" t="s">
        <v>3158</v>
      </c>
      <c r="D55" s="616" t="s">
        <v>3258</v>
      </c>
      <c r="E55" s="616" t="s">
        <v>3259</v>
      </c>
      <c r="F55" s="619">
        <v>3</v>
      </c>
      <c r="G55" s="619">
        <v>8138</v>
      </c>
      <c r="H55" s="619">
        <v>1</v>
      </c>
      <c r="I55" s="619">
        <v>2712.6666666666665</v>
      </c>
      <c r="J55" s="619"/>
      <c r="K55" s="619"/>
      <c r="L55" s="619"/>
      <c r="M55" s="619"/>
      <c r="N55" s="619">
        <v>1</v>
      </c>
      <c r="O55" s="619">
        <v>2810</v>
      </c>
      <c r="P55" s="640">
        <v>0.34529368395183091</v>
      </c>
      <c r="Q55" s="620">
        <v>2810</v>
      </c>
    </row>
    <row r="56" spans="1:17" ht="14.4" customHeight="1" x14ac:dyDescent="0.3">
      <c r="A56" s="615" t="s">
        <v>473</v>
      </c>
      <c r="B56" s="616" t="s">
        <v>3168</v>
      </c>
      <c r="C56" s="616" t="s">
        <v>3158</v>
      </c>
      <c r="D56" s="616" t="s">
        <v>3260</v>
      </c>
      <c r="E56" s="616" t="s">
        <v>3261</v>
      </c>
      <c r="F56" s="619">
        <v>2</v>
      </c>
      <c r="G56" s="619">
        <v>1610</v>
      </c>
      <c r="H56" s="619">
        <v>1</v>
      </c>
      <c r="I56" s="619">
        <v>805</v>
      </c>
      <c r="J56" s="619">
        <v>6</v>
      </c>
      <c r="K56" s="619">
        <v>4890</v>
      </c>
      <c r="L56" s="619">
        <v>3.0372670807453415</v>
      </c>
      <c r="M56" s="619">
        <v>815</v>
      </c>
      <c r="N56" s="619">
        <v>3</v>
      </c>
      <c r="O56" s="619">
        <v>2517</v>
      </c>
      <c r="P56" s="640">
        <v>1.5633540372670807</v>
      </c>
      <c r="Q56" s="620">
        <v>839</v>
      </c>
    </row>
    <row r="57" spans="1:17" ht="14.4" customHeight="1" x14ac:dyDescent="0.3">
      <c r="A57" s="615" t="s">
        <v>473</v>
      </c>
      <c r="B57" s="616" t="s">
        <v>3168</v>
      </c>
      <c r="C57" s="616" t="s">
        <v>3158</v>
      </c>
      <c r="D57" s="616" t="s">
        <v>3262</v>
      </c>
      <c r="E57" s="616" t="s">
        <v>3263</v>
      </c>
      <c r="F57" s="619">
        <v>1</v>
      </c>
      <c r="G57" s="619">
        <v>6111</v>
      </c>
      <c r="H57" s="619">
        <v>1</v>
      </c>
      <c r="I57" s="619">
        <v>6111</v>
      </c>
      <c r="J57" s="619">
        <v>1</v>
      </c>
      <c r="K57" s="619">
        <v>6126</v>
      </c>
      <c r="L57" s="619">
        <v>1.0024545900834561</v>
      </c>
      <c r="M57" s="619">
        <v>6126</v>
      </c>
      <c r="N57" s="619"/>
      <c r="O57" s="619"/>
      <c r="P57" s="640"/>
      <c r="Q57" s="620"/>
    </row>
    <row r="58" spans="1:17" ht="14.4" customHeight="1" x14ac:dyDescent="0.3">
      <c r="A58" s="615" t="s">
        <v>473</v>
      </c>
      <c r="B58" s="616" t="s">
        <v>3168</v>
      </c>
      <c r="C58" s="616" t="s">
        <v>3158</v>
      </c>
      <c r="D58" s="616" t="s">
        <v>3264</v>
      </c>
      <c r="E58" s="616" t="s">
        <v>3265</v>
      </c>
      <c r="F58" s="619">
        <v>6</v>
      </c>
      <c r="G58" s="619">
        <v>54390</v>
      </c>
      <c r="H58" s="619">
        <v>1</v>
      </c>
      <c r="I58" s="619">
        <v>9065</v>
      </c>
      <c r="J58" s="619">
        <v>3</v>
      </c>
      <c r="K58" s="619">
        <v>27369</v>
      </c>
      <c r="L58" s="619">
        <v>0.50319911748483181</v>
      </c>
      <c r="M58" s="619">
        <v>9123</v>
      </c>
      <c r="N58" s="619">
        <v>7</v>
      </c>
      <c r="O58" s="619">
        <v>65387</v>
      </c>
      <c r="P58" s="640">
        <v>1.2021879021879023</v>
      </c>
      <c r="Q58" s="620">
        <v>9341</v>
      </c>
    </row>
    <row r="59" spans="1:17" ht="14.4" customHeight="1" x14ac:dyDescent="0.3">
      <c r="A59" s="615" t="s">
        <v>473</v>
      </c>
      <c r="B59" s="616" t="s">
        <v>3168</v>
      </c>
      <c r="C59" s="616" t="s">
        <v>3158</v>
      </c>
      <c r="D59" s="616" t="s">
        <v>3266</v>
      </c>
      <c r="E59" s="616" t="s">
        <v>3267</v>
      </c>
      <c r="F59" s="619">
        <v>2</v>
      </c>
      <c r="G59" s="619">
        <v>866</v>
      </c>
      <c r="H59" s="619">
        <v>1</v>
      </c>
      <c r="I59" s="619">
        <v>433</v>
      </c>
      <c r="J59" s="619">
        <v>6</v>
      </c>
      <c r="K59" s="619">
        <v>2616</v>
      </c>
      <c r="L59" s="619">
        <v>3.0207852193995381</v>
      </c>
      <c r="M59" s="619">
        <v>436</v>
      </c>
      <c r="N59" s="619"/>
      <c r="O59" s="619"/>
      <c r="P59" s="640"/>
      <c r="Q59" s="620"/>
    </row>
    <row r="60" spans="1:17" ht="14.4" customHeight="1" x14ac:dyDescent="0.3">
      <c r="A60" s="615" t="s">
        <v>473</v>
      </c>
      <c r="B60" s="616" t="s">
        <v>3168</v>
      </c>
      <c r="C60" s="616" t="s">
        <v>3158</v>
      </c>
      <c r="D60" s="616" t="s">
        <v>3268</v>
      </c>
      <c r="E60" s="616" t="s">
        <v>3269</v>
      </c>
      <c r="F60" s="619">
        <v>22</v>
      </c>
      <c r="G60" s="619">
        <v>18670</v>
      </c>
      <c r="H60" s="619">
        <v>1</v>
      </c>
      <c r="I60" s="619">
        <v>848.63636363636363</v>
      </c>
      <c r="J60" s="619">
        <v>8</v>
      </c>
      <c r="K60" s="619">
        <v>6816</v>
      </c>
      <c r="L60" s="619">
        <v>0.36507766470273167</v>
      </c>
      <c r="M60" s="619">
        <v>852</v>
      </c>
      <c r="N60" s="619">
        <v>1</v>
      </c>
      <c r="O60" s="619">
        <v>865</v>
      </c>
      <c r="P60" s="640">
        <v>4.6331012319228711E-2</v>
      </c>
      <c r="Q60" s="620">
        <v>865</v>
      </c>
    </row>
    <row r="61" spans="1:17" ht="14.4" customHeight="1" x14ac:dyDescent="0.3">
      <c r="A61" s="615" t="s">
        <v>473</v>
      </c>
      <c r="B61" s="616" t="s">
        <v>3168</v>
      </c>
      <c r="C61" s="616" t="s">
        <v>3158</v>
      </c>
      <c r="D61" s="616" t="s">
        <v>3270</v>
      </c>
      <c r="E61" s="616" t="s">
        <v>3271</v>
      </c>
      <c r="F61" s="619">
        <v>7</v>
      </c>
      <c r="G61" s="619">
        <v>24351</v>
      </c>
      <c r="H61" s="619">
        <v>1</v>
      </c>
      <c r="I61" s="619">
        <v>3478.7142857142858</v>
      </c>
      <c r="J61" s="619">
        <v>11</v>
      </c>
      <c r="K61" s="619">
        <v>38412</v>
      </c>
      <c r="L61" s="619">
        <v>1.577430085006776</v>
      </c>
      <c r="M61" s="619">
        <v>3492</v>
      </c>
      <c r="N61" s="619">
        <v>10</v>
      </c>
      <c r="O61" s="619">
        <v>36120</v>
      </c>
      <c r="P61" s="640">
        <v>1.4833066403843784</v>
      </c>
      <c r="Q61" s="620">
        <v>3612</v>
      </c>
    </row>
    <row r="62" spans="1:17" ht="14.4" customHeight="1" x14ac:dyDescent="0.3">
      <c r="A62" s="615" t="s">
        <v>473</v>
      </c>
      <c r="B62" s="616" t="s">
        <v>3168</v>
      </c>
      <c r="C62" s="616" t="s">
        <v>3158</v>
      </c>
      <c r="D62" s="616" t="s">
        <v>3272</v>
      </c>
      <c r="E62" s="616" t="s">
        <v>3273</v>
      </c>
      <c r="F62" s="619">
        <v>1</v>
      </c>
      <c r="G62" s="619">
        <v>3605</v>
      </c>
      <c r="H62" s="619">
        <v>1</v>
      </c>
      <c r="I62" s="619">
        <v>3605</v>
      </c>
      <c r="J62" s="619"/>
      <c r="K62" s="619"/>
      <c r="L62" s="619"/>
      <c r="M62" s="619"/>
      <c r="N62" s="619">
        <v>1</v>
      </c>
      <c r="O62" s="619">
        <v>3741</v>
      </c>
      <c r="P62" s="640">
        <v>1.0377253814147018</v>
      </c>
      <c r="Q62" s="620">
        <v>3741</v>
      </c>
    </row>
    <row r="63" spans="1:17" ht="14.4" customHeight="1" x14ac:dyDescent="0.3">
      <c r="A63" s="615" t="s">
        <v>473</v>
      </c>
      <c r="B63" s="616" t="s">
        <v>3168</v>
      </c>
      <c r="C63" s="616" t="s">
        <v>3158</v>
      </c>
      <c r="D63" s="616" t="s">
        <v>3274</v>
      </c>
      <c r="E63" s="616" t="s">
        <v>3275</v>
      </c>
      <c r="F63" s="619"/>
      <c r="G63" s="619"/>
      <c r="H63" s="619"/>
      <c r="I63" s="619"/>
      <c r="J63" s="619">
        <v>2</v>
      </c>
      <c r="K63" s="619">
        <v>358</v>
      </c>
      <c r="L63" s="619"/>
      <c r="M63" s="619">
        <v>179</v>
      </c>
      <c r="N63" s="619"/>
      <c r="O63" s="619"/>
      <c r="P63" s="640"/>
      <c r="Q63" s="620"/>
    </row>
    <row r="64" spans="1:17" ht="14.4" customHeight="1" x14ac:dyDescent="0.3">
      <c r="A64" s="615" t="s">
        <v>473</v>
      </c>
      <c r="B64" s="616" t="s">
        <v>3168</v>
      </c>
      <c r="C64" s="616" t="s">
        <v>3158</v>
      </c>
      <c r="D64" s="616" t="s">
        <v>534</v>
      </c>
      <c r="E64" s="616" t="s">
        <v>3276</v>
      </c>
      <c r="F64" s="619"/>
      <c r="G64" s="619"/>
      <c r="H64" s="619"/>
      <c r="I64" s="619"/>
      <c r="J64" s="619"/>
      <c r="K64" s="619"/>
      <c r="L64" s="619"/>
      <c r="M64" s="619"/>
      <c r="N64" s="619">
        <v>2</v>
      </c>
      <c r="O64" s="619">
        <v>3968</v>
      </c>
      <c r="P64" s="640"/>
      <c r="Q64" s="620">
        <v>1984</v>
      </c>
    </row>
    <row r="65" spans="1:17" ht="14.4" customHeight="1" x14ac:dyDescent="0.3">
      <c r="A65" s="615" t="s">
        <v>473</v>
      </c>
      <c r="B65" s="616" t="s">
        <v>3168</v>
      </c>
      <c r="C65" s="616" t="s">
        <v>3158</v>
      </c>
      <c r="D65" s="616" t="s">
        <v>3277</v>
      </c>
      <c r="E65" s="616" t="s">
        <v>3278</v>
      </c>
      <c r="F65" s="619"/>
      <c r="G65" s="619"/>
      <c r="H65" s="619"/>
      <c r="I65" s="619"/>
      <c r="J65" s="619">
        <v>4</v>
      </c>
      <c r="K65" s="619">
        <v>2540</v>
      </c>
      <c r="L65" s="619"/>
      <c r="M65" s="619">
        <v>635</v>
      </c>
      <c r="N65" s="619"/>
      <c r="O65" s="619"/>
      <c r="P65" s="640"/>
      <c r="Q65" s="620"/>
    </row>
    <row r="66" spans="1:17" ht="14.4" customHeight="1" x14ac:dyDescent="0.3">
      <c r="A66" s="615" t="s">
        <v>473</v>
      </c>
      <c r="B66" s="616" t="s">
        <v>3168</v>
      </c>
      <c r="C66" s="616" t="s">
        <v>3158</v>
      </c>
      <c r="D66" s="616" t="s">
        <v>3279</v>
      </c>
      <c r="E66" s="616" t="s">
        <v>3280</v>
      </c>
      <c r="F66" s="619"/>
      <c r="G66" s="619"/>
      <c r="H66" s="619"/>
      <c r="I66" s="619"/>
      <c r="J66" s="619"/>
      <c r="K66" s="619"/>
      <c r="L66" s="619"/>
      <c r="M66" s="619"/>
      <c r="N66" s="619">
        <v>0</v>
      </c>
      <c r="O66" s="619">
        <v>0</v>
      </c>
      <c r="P66" s="640"/>
      <c r="Q66" s="620"/>
    </row>
    <row r="67" spans="1:17" ht="14.4" customHeight="1" x14ac:dyDescent="0.3">
      <c r="A67" s="615" t="s">
        <v>473</v>
      </c>
      <c r="B67" s="616" t="s">
        <v>3168</v>
      </c>
      <c r="C67" s="616" t="s">
        <v>3158</v>
      </c>
      <c r="D67" s="616" t="s">
        <v>3281</v>
      </c>
      <c r="E67" s="616" t="s">
        <v>3282</v>
      </c>
      <c r="F67" s="619">
        <v>2</v>
      </c>
      <c r="G67" s="619">
        <v>30838</v>
      </c>
      <c r="H67" s="619">
        <v>1</v>
      </c>
      <c r="I67" s="619">
        <v>15419</v>
      </c>
      <c r="J67" s="619">
        <v>1</v>
      </c>
      <c r="K67" s="619">
        <v>15515</v>
      </c>
      <c r="L67" s="619">
        <v>0.50311304235034693</v>
      </c>
      <c r="M67" s="619">
        <v>15515</v>
      </c>
      <c r="N67" s="619">
        <v>5</v>
      </c>
      <c r="O67" s="619">
        <v>80375</v>
      </c>
      <c r="P67" s="640">
        <v>2.6063622803035216</v>
      </c>
      <c r="Q67" s="620">
        <v>16075</v>
      </c>
    </row>
    <row r="68" spans="1:17" ht="14.4" customHeight="1" x14ac:dyDescent="0.3">
      <c r="A68" s="615" t="s">
        <v>473</v>
      </c>
      <c r="B68" s="616" t="s">
        <v>3168</v>
      </c>
      <c r="C68" s="616" t="s">
        <v>3158</v>
      </c>
      <c r="D68" s="616" t="s">
        <v>3283</v>
      </c>
      <c r="E68" s="616" t="s">
        <v>3284</v>
      </c>
      <c r="F68" s="619">
        <v>1</v>
      </c>
      <c r="G68" s="619">
        <v>0</v>
      </c>
      <c r="H68" s="619"/>
      <c r="I68" s="619">
        <v>0</v>
      </c>
      <c r="J68" s="619">
        <v>1</v>
      </c>
      <c r="K68" s="619">
        <v>0</v>
      </c>
      <c r="L68" s="619"/>
      <c r="M68" s="619">
        <v>0</v>
      </c>
      <c r="N68" s="619">
        <v>3</v>
      </c>
      <c r="O68" s="619">
        <v>0</v>
      </c>
      <c r="P68" s="640"/>
      <c r="Q68" s="620">
        <v>0</v>
      </c>
    </row>
    <row r="69" spans="1:17" ht="14.4" customHeight="1" x14ac:dyDescent="0.3">
      <c r="A69" s="615" t="s">
        <v>473</v>
      </c>
      <c r="B69" s="616" t="s">
        <v>3168</v>
      </c>
      <c r="C69" s="616" t="s">
        <v>3158</v>
      </c>
      <c r="D69" s="616" t="s">
        <v>3285</v>
      </c>
      <c r="E69" s="616" t="s">
        <v>3286</v>
      </c>
      <c r="F69" s="619">
        <v>1</v>
      </c>
      <c r="G69" s="619">
        <v>355</v>
      </c>
      <c r="H69" s="619">
        <v>1</v>
      </c>
      <c r="I69" s="619">
        <v>355</v>
      </c>
      <c r="J69" s="619"/>
      <c r="K69" s="619"/>
      <c r="L69" s="619"/>
      <c r="M69" s="619"/>
      <c r="N69" s="619"/>
      <c r="O69" s="619"/>
      <c r="P69" s="640"/>
      <c r="Q69" s="620"/>
    </row>
    <row r="70" spans="1:17" ht="14.4" customHeight="1" x14ac:dyDescent="0.3">
      <c r="A70" s="615" t="s">
        <v>473</v>
      </c>
      <c r="B70" s="616" t="s">
        <v>3168</v>
      </c>
      <c r="C70" s="616" t="s">
        <v>3158</v>
      </c>
      <c r="D70" s="616" t="s">
        <v>3287</v>
      </c>
      <c r="E70" s="616" t="s">
        <v>3288</v>
      </c>
      <c r="F70" s="619"/>
      <c r="G70" s="619"/>
      <c r="H70" s="619"/>
      <c r="I70" s="619"/>
      <c r="J70" s="619"/>
      <c r="K70" s="619"/>
      <c r="L70" s="619"/>
      <c r="M70" s="619"/>
      <c r="N70" s="619">
        <v>1</v>
      </c>
      <c r="O70" s="619">
        <v>0</v>
      </c>
      <c r="P70" s="640"/>
      <c r="Q70" s="620">
        <v>0</v>
      </c>
    </row>
    <row r="71" spans="1:17" ht="14.4" customHeight="1" x14ac:dyDescent="0.3">
      <c r="A71" s="615" t="s">
        <v>473</v>
      </c>
      <c r="B71" s="616" t="s">
        <v>3168</v>
      </c>
      <c r="C71" s="616" t="s">
        <v>3158</v>
      </c>
      <c r="D71" s="616" t="s">
        <v>3289</v>
      </c>
      <c r="E71" s="616" t="s">
        <v>3290</v>
      </c>
      <c r="F71" s="619"/>
      <c r="G71" s="619"/>
      <c r="H71" s="619"/>
      <c r="I71" s="619"/>
      <c r="J71" s="619"/>
      <c r="K71" s="619"/>
      <c r="L71" s="619"/>
      <c r="M71" s="619"/>
      <c r="N71" s="619">
        <v>1</v>
      </c>
      <c r="O71" s="619">
        <v>10703</v>
      </c>
      <c r="P71" s="640"/>
      <c r="Q71" s="620">
        <v>10703</v>
      </c>
    </row>
    <row r="72" spans="1:17" ht="14.4" customHeight="1" x14ac:dyDescent="0.3">
      <c r="A72" s="615" t="s">
        <v>473</v>
      </c>
      <c r="B72" s="616" t="s">
        <v>3168</v>
      </c>
      <c r="C72" s="616" t="s">
        <v>3158</v>
      </c>
      <c r="D72" s="616" t="s">
        <v>3291</v>
      </c>
      <c r="E72" s="616" t="s">
        <v>3292</v>
      </c>
      <c r="F72" s="619">
        <v>1</v>
      </c>
      <c r="G72" s="619">
        <v>7159</v>
      </c>
      <c r="H72" s="619">
        <v>1</v>
      </c>
      <c r="I72" s="619">
        <v>7159</v>
      </c>
      <c r="J72" s="619"/>
      <c r="K72" s="619"/>
      <c r="L72" s="619"/>
      <c r="M72" s="619"/>
      <c r="N72" s="619"/>
      <c r="O72" s="619"/>
      <c r="P72" s="640"/>
      <c r="Q72" s="620"/>
    </row>
    <row r="73" spans="1:17" ht="14.4" customHeight="1" x14ac:dyDescent="0.3">
      <c r="A73" s="615" t="s">
        <v>473</v>
      </c>
      <c r="B73" s="616" t="s">
        <v>3168</v>
      </c>
      <c r="C73" s="616" t="s">
        <v>3158</v>
      </c>
      <c r="D73" s="616" t="s">
        <v>3293</v>
      </c>
      <c r="E73" s="616" t="s">
        <v>3294</v>
      </c>
      <c r="F73" s="619"/>
      <c r="G73" s="619"/>
      <c r="H73" s="619"/>
      <c r="I73" s="619"/>
      <c r="J73" s="619">
        <v>1</v>
      </c>
      <c r="K73" s="619">
        <v>6852</v>
      </c>
      <c r="L73" s="619"/>
      <c r="M73" s="619">
        <v>6852</v>
      </c>
      <c r="N73" s="619">
        <v>1</v>
      </c>
      <c r="O73" s="619">
        <v>6998</v>
      </c>
      <c r="P73" s="640"/>
      <c r="Q73" s="620">
        <v>6998</v>
      </c>
    </row>
    <row r="74" spans="1:17" ht="14.4" customHeight="1" x14ac:dyDescent="0.3">
      <c r="A74" s="615" t="s">
        <v>473</v>
      </c>
      <c r="B74" s="616" t="s">
        <v>3168</v>
      </c>
      <c r="C74" s="616" t="s">
        <v>3158</v>
      </c>
      <c r="D74" s="616" t="s">
        <v>3295</v>
      </c>
      <c r="E74" s="616" t="s">
        <v>3296</v>
      </c>
      <c r="F74" s="619">
        <v>6</v>
      </c>
      <c r="G74" s="619">
        <v>0</v>
      </c>
      <c r="H74" s="619"/>
      <c r="I74" s="619">
        <v>0</v>
      </c>
      <c r="J74" s="619">
        <v>6</v>
      </c>
      <c r="K74" s="619">
        <v>0</v>
      </c>
      <c r="L74" s="619"/>
      <c r="M74" s="619">
        <v>0</v>
      </c>
      <c r="N74" s="619">
        <v>16</v>
      </c>
      <c r="O74" s="619">
        <v>0</v>
      </c>
      <c r="P74" s="640"/>
      <c r="Q74" s="620">
        <v>0</v>
      </c>
    </row>
    <row r="75" spans="1:17" ht="14.4" customHeight="1" x14ac:dyDescent="0.3">
      <c r="A75" s="615" t="s">
        <v>473</v>
      </c>
      <c r="B75" s="616" t="s">
        <v>3168</v>
      </c>
      <c r="C75" s="616" t="s">
        <v>3158</v>
      </c>
      <c r="D75" s="616" t="s">
        <v>3297</v>
      </c>
      <c r="E75" s="616" t="s">
        <v>3298</v>
      </c>
      <c r="F75" s="619">
        <v>1</v>
      </c>
      <c r="G75" s="619">
        <v>0</v>
      </c>
      <c r="H75" s="619"/>
      <c r="I75" s="619">
        <v>0</v>
      </c>
      <c r="J75" s="619"/>
      <c r="K75" s="619"/>
      <c r="L75" s="619"/>
      <c r="M75" s="619"/>
      <c r="N75" s="619"/>
      <c r="O75" s="619"/>
      <c r="P75" s="640"/>
      <c r="Q75" s="620"/>
    </row>
    <row r="76" spans="1:17" ht="14.4" customHeight="1" x14ac:dyDescent="0.3">
      <c r="A76" s="615" t="s">
        <v>473</v>
      </c>
      <c r="B76" s="616" t="s">
        <v>3168</v>
      </c>
      <c r="C76" s="616" t="s">
        <v>3158</v>
      </c>
      <c r="D76" s="616" t="s">
        <v>3299</v>
      </c>
      <c r="E76" s="616" t="s">
        <v>3300</v>
      </c>
      <c r="F76" s="619">
        <v>1</v>
      </c>
      <c r="G76" s="619">
        <v>4340</v>
      </c>
      <c r="H76" s="619">
        <v>1</v>
      </c>
      <c r="I76" s="619">
        <v>4340</v>
      </c>
      <c r="J76" s="619"/>
      <c r="K76" s="619"/>
      <c r="L76" s="619"/>
      <c r="M76" s="619"/>
      <c r="N76" s="619">
        <v>2</v>
      </c>
      <c r="O76" s="619">
        <v>9140</v>
      </c>
      <c r="P76" s="640">
        <v>2.1059907834101383</v>
      </c>
      <c r="Q76" s="620">
        <v>4570</v>
      </c>
    </row>
    <row r="77" spans="1:17" ht="14.4" customHeight="1" x14ac:dyDescent="0.3">
      <c r="A77" s="615" t="s">
        <v>473</v>
      </c>
      <c r="B77" s="616" t="s">
        <v>3168</v>
      </c>
      <c r="C77" s="616" t="s">
        <v>3158</v>
      </c>
      <c r="D77" s="616" t="s">
        <v>3301</v>
      </c>
      <c r="E77" s="616" t="s">
        <v>3302</v>
      </c>
      <c r="F77" s="619"/>
      <c r="G77" s="619"/>
      <c r="H77" s="619"/>
      <c r="I77" s="619"/>
      <c r="J77" s="619">
        <v>1</v>
      </c>
      <c r="K77" s="619">
        <v>0</v>
      </c>
      <c r="L77" s="619"/>
      <c r="M77" s="619">
        <v>0</v>
      </c>
      <c r="N77" s="619">
        <v>1</v>
      </c>
      <c r="O77" s="619">
        <v>0</v>
      </c>
      <c r="P77" s="640"/>
      <c r="Q77" s="620">
        <v>0</v>
      </c>
    </row>
    <row r="78" spans="1:17" ht="14.4" customHeight="1" x14ac:dyDescent="0.3">
      <c r="A78" s="615" t="s">
        <v>473</v>
      </c>
      <c r="B78" s="616" t="s">
        <v>3168</v>
      </c>
      <c r="C78" s="616" t="s">
        <v>3158</v>
      </c>
      <c r="D78" s="616" t="s">
        <v>3303</v>
      </c>
      <c r="E78" s="616" t="s">
        <v>3304</v>
      </c>
      <c r="F78" s="619">
        <v>12</v>
      </c>
      <c r="G78" s="619">
        <v>38572</v>
      </c>
      <c r="H78" s="619">
        <v>1</v>
      </c>
      <c r="I78" s="619">
        <v>3214.3333333333335</v>
      </c>
      <c r="J78" s="619">
        <v>12</v>
      </c>
      <c r="K78" s="619">
        <v>38700</v>
      </c>
      <c r="L78" s="619">
        <v>1.0033184693560095</v>
      </c>
      <c r="M78" s="619">
        <v>3225</v>
      </c>
      <c r="N78" s="619">
        <v>13</v>
      </c>
      <c r="O78" s="619">
        <v>42861</v>
      </c>
      <c r="P78" s="640">
        <v>1.1111946489681634</v>
      </c>
      <c r="Q78" s="620">
        <v>3297</v>
      </c>
    </row>
    <row r="79" spans="1:17" ht="14.4" customHeight="1" x14ac:dyDescent="0.3">
      <c r="A79" s="615" t="s">
        <v>473</v>
      </c>
      <c r="B79" s="616" t="s">
        <v>3168</v>
      </c>
      <c r="C79" s="616" t="s">
        <v>3158</v>
      </c>
      <c r="D79" s="616" t="s">
        <v>3305</v>
      </c>
      <c r="E79" s="616" t="s">
        <v>3306</v>
      </c>
      <c r="F79" s="619"/>
      <c r="G79" s="619"/>
      <c r="H79" s="619"/>
      <c r="I79" s="619"/>
      <c r="J79" s="619">
        <v>1</v>
      </c>
      <c r="K79" s="619">
        <v>8924</v>
      </c>
      <c r="L79" s="619"/>
      <c r="M79" s="619">
        <v>8924</v>
      </c>
      <c r="N79" s="619"/>
      <c r="O79" s="619"/>
      <c r="P79" s="640"/>
      <c r="Q79" s="620"/>
    </row>
    <row r="80" spans="1:17" ht="14.4" customHeight="1" x14ac:dyDescent="0.3">
      <c r="A80" s="615" t="s">
        <v>473</v>
      </c>
      <c r="B80" s="616" t="s">
        <v>3168</v>
      </c>
      <c r="C80" s="616" t="s">
        <v>3158</v>
      </c>
      <c r="D80" s="616" t="s">
        <v>3307</v>
      </c>
      <c r="E80" s="616" t="s">
        <v>3308</v>
      </c>
      <c r="F80" s="619"/>
      <c r="G80" s="619"/>
      <c r="H80" s="619"/>
      <c r="I80" s="619"/>
      <c r="J80" s="619"/>
      <c r="K80" s="619"/>
      <c r="L80" s="619"/>
      <c r="M80" s="619"/>
      <c r="N80" s="619">
        <v>2</v>
      </c>
      <c r="O80" s="619">
        <v>0</v>
      </c>
      <c r="P80" s="640"/>
      <c r="Q80" s="620">
        <v>0</v>
      </c>
    </row>
    <row r="81" spans="1:17" ht="14.4" customHeight="1" x14ac:dyDescent="0.3">
      <c r="A81" s="615" t="s">
        <v>473</v>
      </c>
      <c r="B81" s="616" t="s">
        <v>3168</v>
      </c>
      <c r="C81" s="616" t="s">
        <v>3158</v>
      </c>
      <c r="D81" s="616" t="s">
        <v>3309</v>
      </c>
      <c r="E81" s="616" t="s">
        <v>3310</v>
      </c>
      <c r="F81" s="619">
        <v>5</v>
      </c>
      <c r="G81" s="619">
        <v>0</v>
      </c>
      <c r="H81" s="619"/>
      <c r="I81" s="619">
        <v>0</v>
      </c>
      <c r="J81" s="619">
        <v>4</v>
      </c>
      <c r="K81" s="619">
        <v>0</v>
      </c>
      <c r="L81" s="619"/>
      <c r="M81" s="619">
        <v>0</v>
      </c>
      <c r="N81" s="619">
        <v>8</v>
      </c>
      <c r="O81" s="619">
        <v>0</v>
      </c>
      <c r="P81" s="640"/>
      <c r="Q81" s="620">
        <v>0</v>
      </c>
    </row>
    <row r="82" spans="1:17" ht="14.4" customHeight="1" x14ac:dyDescent="0.3">
      <c r="A82" s="615" t="s">
        <v>473</v>
      </c>
      <c r="B82" s="616" t="s">
        <v>3168</v>
      </c>
      <c r="C82" s="616" t="s">
        <v>3158</v>
      </c>
      <c r="D82" s="616" t="s">
        <v>3311</v>
      </c>
      <c r="E82" s="616" t="s">
        <v>3312</v>
      </c>
      <c r="F82" s="619">
        <v>1</v>
      </c>
      <c r="G82" s="619">
        <v>0</v>
      </c>
      <c r="H82" s="619"/>
      <c r="I82" s="619">
        <v>0</v>
      </c>
      <c r="J82" s="619"/>
      <c r="K82" s="619"/>
      <c r="L82" s="619"/>
      <c r="M82" s="619"/>
      <c r="N82" s="619">
        <v>1</v>
      </c>
      <c r="O82" s="619">
        <v>0</v>
      </c>
      <c r="P82" s="640"/>
      <c r="Q82" s="620">
        <v>0</v>
      </c>
    </row>
    <row r="83" spans="1:17" ht="14.4" customHeight="1" x14ac:dyDescent="0.3">
      <c r="A83" s="615" t="s">
        <v>473</v>
      </c>
      <c r="B83" s="616" t="s">
        <v>3168</v>
      </c>
      <c r="C83" s="616" t="s">
        <v>3158</v>
      </c>
      <c r="D83" s="616" t="s">
        <v>3313</v>
      </c>
      <c r="E83" s="616" t="s">
        <v>3314</v>
      </c>
      <c r="F83" s="619"/>
      <c r="G83" s="619"/>
      <c r="H83" s="619"/>
      <c r="I83" s="619"/>
      <c r="J83" s="619"/>
      <c r="K83" s="619"/>
      <c r="L83" s="619"/>
      <c r="M83" s="619"/>
      <c r="N83" s="619">
        <v>1</v>
      </c>
      <c r="O83" s="619">
        <v>5432</v>
      </c>
      <c r="P83" s="640"/>
      <c r="Q83" s="620">
        <v>5432</v>
      </c>
    </row>
    <row r="84" spans="1:17" ht="14.4" customHeight="1" x14ac:dyDescent="0.3">
      <c r="A84" s="615" t="s">
        <v>473</v>
      </c>
      <c r="B84" s="616" t="s">
        <v>3168</v>
      </c>
      <c r="C84" s="616" t="s">
        <v>3158</v>
      </c>
      <c r="D84" s="616" t="s">
        <v>3315</v>
      </c>
      <c r="E84" s="616" t="s">
        <v>3316</v>
      </c>
      <c r="F84" s="619">
        <v>1</v>
      </c>
      <c r="G84" s="619">
        <v>3519</v>
      </c>
      <c r="H84" s="619">
        <v>1</v>
      </c>
      <c r="I84" s="619">
        <v>3519</v>
      </c>
      <c r="J84" s="619">
        <v>1</v>
      </c>
      <c r="K84" s="619">
        <v>3528</v>
      </c>
      <c r="L84" s="619">
        <v>1.0025575447570332</v>
      </c>
      <c r="M84" s="619">
        <v>3528</v>
      </c>
      <c r="N84" s="619"/>
      <c r="O84" s="619"/>
      <c r="P84" s="640"/>
      <c r="Q84" s="620"/>
    </row>
    <row r="85" spans="1:17" ht="14.4" customHeight="1" x14ac:dyDescent="0.3">
      <c r="A85" s="615" t="s">
        <v>473</v>
      </c>
      <c r="B85" s="616" t="s">
        <v>3168</v>
      </c>
      <c r="C85" s="616" t="s">
        <v>3158</v>
      </c>
      <c r="D85" s="616" t="s">
        <v>3317</v>
      </c>
      <c r="E85" s="616" t="s">
        <v>3318</v>
      </c>
      <c r="F85" s="619">
        <v>1</v>
      </c>
      <c r="G85" s="619">
        <v>2445</v>
      </c>
      <c r="H85" s="619">
        <v>1</v>
      </c>
      <c r="I85" s="619">
        <v>2445</v>
      </c>
      <c r="J85" s="619"/>
      <c r="K85" s="619"/>
      <c r="L85" s="619"/>
      <c r="M85" s="619"/>
      <c r="N85" s="619"/>
      <c r="O85" s="619"/>
      <c r="P85" s="640"/>
      <c r="Q85" s="620"/>
    </row>
    <row r="86" spans="1:17" ht="14.4" customHeight="1" x14ac:dyDescent="0.3">
      <c r="A86" s="615" t="s">
        <v>473</v>
      </c>
      <c r="B86" s="616" t="s">
        <v>3168</v>
      </c>
      <c r="C86" s="616" t="s">
        <v>3158</v>
      </c>
      <c r="D86" s="616" t="s">
        <v>3319</v>
      </c>
      <c r="E86" s="616" t="s">
        <v>3320</v>
      </c>
      <c r="F86" s="619"/>
      <c r="G86" s="619"/>
      <c r="H86" s="619"/>
      <c r="I86" s="619"/>
      <c r="J86" s="619"/>
      <c r="K86" s="619"/>
      <c r="L86" s="619"/>
      <c r="M86" s="619"/>
      <c r="N86" s="619">
        <v>2</v>
      </c>
      <c r="O86" s="619">
        <v>16864</v>
      </c>
      <c r="P86" s="640"/>
      <c r="Q86" s="620">
        <v>8432</v>
      </c>
    </row>
    <row r="87" spans="1:17" ht="14.4" customHeight="1" x14ac:dyDescent="0.3">
      <c r="A87" s="615" t="s">
        <v>473</v>
      </c>
      <c r="B87" s="616" t="s">
        <v>3168</v>
      </c>
      <c r="C87" s="616" t="s">
        <v>3158</v>
      </c>
      <c r="D87" s="616" t="s">
        <v>3321</v>
      </c>
      <c r="E87" s="616" t="s">
        <v>3322</v>
      </c>
      <c r="F87" s="619"/>
      <c r="G87" s="619"/>
      <c r="H87" s="619"/>
      <c r="I87" s="619"/>
      <c r="J87" s="619"/>
      <c r="K87" s="619"/>
      <c r="L87" s="619"/>
      <c r="M87" s="619"/>
      <c r="N87" s="619">
        <v>1</v>
      </c>
      <c r="O87" s="619">
        <v>0</v>
      </c>
      <c r="P87" s="640"/>
      <c r="Q87" s="620">
        <v>0</v>
      </c>
    </row>
    <row r="88" spans="1:17" ht="14.4" customHeight="1" x14ac:dyDescent="0.3">
      <c r="A88" s="615" t="s">
        <v>473</v>
      </c>
      <c r="B88" s="616" t="s">
        <v>3168</v>
      </c>
      <c r="C88" s="616" t="s">
        <v>3158</v>
      </c>
      <c r="D88" s="616" t="s">
        <v>3323</v>
      </c>
      <c r="E88" s="616" t="s">
        <v>3324</v>
      </c>
      <c r="F88" s="619"/>
      <c r="G88" s="619"/>
      <c r="H88" s="619"/>
      <c r="I88" s="619"/>
      <c r="J88" s="619">
        <v>1</v>
      </c>
      <c r="K88" s="619">
        <v>5589</v>
      </c>
      <c r="L88" s="619"/>
      <c r="M88" s="619">
        <v>5589</v>
      </c>
      <c r="N88" s="619"/>
      <c r="O88" s="619"/>
      <c r="P88" s="640"/>
      <c r="Q88" s="620"/>
    </row>
    <row r="89" spans="1:17" ht="14.4" customHeight="1" x14ac:dyDescent="0.3">
      <c r="A89" s="615" t="s">
        <v>473</v>
      </c>
      <c r="B89" s="616" t="s">
        <v>3168</v>
      </c>
      <c r="C89" s="616" t="s">
        <v>3158</v>
      </c>
      <c r="D89" s="616" t="s">
        <v>3325</v>
      </c>
      <c r="E89" s="616" t="s">
        <v>3326</v>
      </c>
      <c r="F89" s="619"/>
      <c r="G89" s="619"/>
      <c r="H89" s="619"/>
      <c r="I89" s="619"/>
      <c r="J89" s="619">
        <v>1</v>
      </c>
      <c r="K89" s="619">
        <v>3569</v>
      </c>
      <c r="L89" s="619"/>
      <c r="M89" s="619">
        <v>3569</v>
      </c>
      <c r="N89" s="619"/>
      <c r="O89" s="619"/>
      <c r="P89" s="640"/>
      <c r="Q89" s="620"/>
    </row>
    <row r="90" spans="1:17" ht="14.4" customHeight="1" x14ac:dyDescent="0.3">
      <c r="A90" s="615" t="s">
        <v>473</v>
      </c>
      <c r="B90" s="616" t="s">
        <v>3168</v>
      </c>
      <c r="C90" s="616" t="s">
        <v>3158</v>
      </c>
      <c r="D90" s="616" t="s">
        <v>3327</v>
      </c>
      <c r="E90" s="616" t="s">
        <v>3328</v>
      </c>
      <c r="F90" s="619">
        <v>2</v>
      </c>
      <c r="G90" s="619">
        <v>9314</v>
      </c>
      <c r="H90" s="619">
        <v>1</v>
      </c>
      <c r="I90" s="619">
        <v>4657</v>
      </c>
      <c r="J90" s="619">
        <v>5</v>
      </c>
      <c r="K90" s="619">
        <v>23375</v>
      </c>
      <c r="L90" s="619">
        <v>2.5096628730942667</v>
      </c>
      <c r="M90" s="619">
        <v>4675</v>
      </c>
      <c r="N90" s="619">
        <v>12</v>
      </c>
      <c r="O90" s="619">
        <v>56736</v>
      </c>
      <c r="P90" s="640">
        <v>6.0914751986257247</v>
      </c>
      <c r="Q90" s="620">
        <v>4728</v>
      </c>
    </row>
    <row r="91" spans="1:17" ht="14.4" customHeight="1" x14ac:dyDescent="0.3">
      <c r="A91" s="615" t="s">
        <v>473</v>
      </c>
      <c r="B91" s="616" t="s">
        <v>3168</v>
      </c>
      <c r="C91" s="616" t="s">
        <v>3158</v>
      </c>
      <c r="D91" s="616" t="s">
        <v>3329</v>
      </c>
      <c r="E91" s="616" t="s">
        <v>3330</v>
      </c>
      <c r="F91" s="619">
        <v>4</v>
      </c>
      <c r="G91" s="619">
        <v>18171</v>
      </c>
      <c r="H91" s="619">
        <v>1</v>
      </c>
      <c r="I91" s="619">
        <v>4542.75</v>
      </c>
      <c r="J91" s="619">
        <v>4</v>
      </c>
      <c r="K91" s="619">
        <v>18228</v>
      </c>
      <c r="L91" s="619">
        <v>1.0031368664355291</v>
      </c>
      <c r="M91" s="619">
        <v>4557</v>
      </c>
      <c r="N91" s="619">
        <v>2</v>
      </c>
      <c r="O91" s="619">
        <v>9332</v>
      </c>
      <c r="P91" s="640">
        <v>0.51356557151505144</v>
      </c>
      <c r="Q91" s="620">
        <v>4666</v>
      </c>
    </row>
    <row r="92" spans="1:17" ht="14.4" customHeight="1" x14ac:dyDescent="0.3">
      <c r="A92" s="615" t="s">
        <v>473</v>
      </c>
      <c r="B92" s="616" t="s">
        <v>3168</v>
      </c>
      <c r="C92" s="616" t="s">
        <v>3158</v>
      </c>
      <c r="D92" s="616" t="s">
        <v>3331</v>
      </c>
      <c r="E92" s="616" t="s">
        <v>3332</v>
      </c>
      <c r="F92" s="619">
        <v>1</v>
      </c>
      <c r="G92" s="619">
        <v>11811</v>
      </c>
      <c r="H92" s="619">
        <v>1</v>
      </c>
      <c r="I92" s="619">
        <v>11811</v>
      </c>
      <c r="J92" s="619">
        <v>1</v>
      </c>
      <c r="K92" s="619">
        <v>11958</v>
      </c>
      <c r="L92" s="619">
        <v>1.0124460248920497</v>
      </c>
      <c r="M92" s="619">
        <v>11958</v>
      </c>
      <c r="N92" s="619"/>
      <c r="O92" s="619"/>
      <c r="P92" s="640"/>
      <c r="Q92" s="620"/>
    </row>
    <row r="93" spans="1:17" ht="14.4" customHeight="1" x14ac:dyDescent="0.3">
      <c r="A93" s="615" t="s">
        <v>473</v>
      </c>
      <c r="B93" s="616" t="s">
        <v>3168</v>
      </c>
      <c r="C93" s="616" t="s">
        <v>3158</v>
      </c>
      <c r="D93" s="616" t="s">
        <v>3333</v>
      </c>
      <c r="E93" s="616" t="s">
        <v>3334</v>
      </c>
      <c r="F93" s="619">
        <v>2</v>
      </c>
      <c r="G93" s="619">
        <v>4690</v>
      </c>
      <c r="H93" s="619">
        <v>1</v>
      </c>
      <c r="I93" s="619">
        <v>2345</v>
      </c>
      <c r="J93" s="619"/>
      <c r="K93" s="619"/>
      <c r="L93" s="619"/>
      <c r="M93" s="619"/>
      <c r="N93" s="619"/>
      <c r="O93" s="619"/>
      <c r="P93" s="640"/>
      <c r="Q93" s="620"/>
    </row>
    <row r="94" spans="1:17" ht="14.4" customHeight="1" x14ac:dyDescent="0.3">
      <c r="A94" s="615" t="s">
        <v>473</v>
      </c>
      <c r="B94" s="616" t="s">
        <v>3168</v>
      </c>
      <c r="C94" s="616" t="s">
        <v>3158</v>
      </c>
      <c r="D94" s="616" t="s">
        <v>3335</v>
      </c>
      <c r="E94" s="616" t="s">
        <v>3336</v>
      </c>
      <c r="F94" s="619">
        <v>1</v>
      </c>
      <c r="G94" s="619">
        <v>6105</v>
      </c>
      <c r="H94" s="619">
        <v>1</v>
      </c>
      <c r="I94" s="619">
        <v>6105</v>
      </c>
      <c r="J94" s="619"/>
      <c r="K94" s="619"/>
      <c r="L94" s="619"/>
      <c r="M94" s="619"/>
      <c r="N94" s="619"/>
      <c r="O94" s="619"/>
      <c r="P94" s="640"/>
      <c r="Q94" s="620"/>
    </row>
    <row r="95" spans="1:17" ht="14.4" customHeight="1" x14ac:dyDescent="0.3">
      <c r="A95" s="615" t="s">
        <v>473</v>
      </c>
      <c r="B95" s="616" t="s">
        <v>3168</v>
      </c>
      <c r="C95" s="616" t="s">
        <v>3158</v>
      </c>
      <c r="D95" s="616" t="s">
        <v>3337</v>
      </c>
      <c r="E95" s="616" t="s">
        <v>3338</v>
      </c>
      <c r="F95" s="619"/>
      <c r="G95" s="619"/>
      <c r="H95" s="619"/>
      <c r="I95" s="619"/>
      <c r="J95" s="619"/>
      <c r="K95" s="619"/>
      <c r="L95" s="619"/>
      <c r="M95" s="619"/>
      <c r="N95" s="619">
        <v>2</v>
      </c>
      <c r="O95" s="619">
        <v>0</v>
      </c>
      <c r="P95" s="640"/>
      <c r="Q95" s="620">
        <v>0</v>
      </c>
    </row>
    <row r="96" spans="1:17" ht="14.4" customHeight="1" x14ac:dyDescent="0.3">
      <c r="A96" s="615" t="s">
        <v>473</v>
      </c>
      <c r="B96" s="616" t="s">
        <v>3168</v>
      </c>
      <c r="C96" s="616" t="s">
        <v>3158</v>
      </c>
      <c r="D96" s="616" t="s">
        <v>3339</v>
      </c>
      <c r="E96" s="616" t="s">
        <v>3340</v>
      </c>
      <c r="F96" s="619">
        <v>1</v>
      </c>
      <c r="G96" s="619">
        <v>5125</v>
      </c>
      <c r="H96" s="619">
        <v>1</v>
      </c>
      <c r="I96" s="619">
        <v>5125</v>
      </c>
      <c r="J96" s="619">
        <v>3</v>
      </c>
      <c r="K96" s="619">
        <v>15411</v>
      </c>
      <c r="L96" s="619">
        <v>3.0070243902439024</v>
      </c>
      <c r="M96" s="619">
        <v>5137</v>
      </c>
      <c r="N96" s="619">
        <v>4</v>
      </c>
      <c r="O96" s="619">
        <v>21128</v>
      </c>
      <c r="P96" s="640">
        <v>4.1225365853658538</v>
      </c>
      <c r="Q96" s="620">
        <v>5282</v>
      </c>
    </row>
    <row r="97" spans="1:17" ht="14.4" customHeight="1" x14ac:dyDescent="0.3">
      <c r="A97" s="615" t="s">
        <v>473</v>
      </c>
      <c r="B97" s="616" t="s">
        <v>3168</v>
      </c>
      <c r="C97" s="616" t="s">
        <v>3158</v>
      </c>
      <c r="D97" s="616" t="s">
        <v>3341</v>
      </c>
      <c r="E97" s="616" t="s">
        <v>3342</v>
      </c>
      <c r="F97" s="619"/>
      <c r="G97" s="619"/>
      <c r="H97" s="619"/>
      <c r="I97" s="619"/>
      <c r="J97" s="619">
        <v>2</v>
      </c>
      <c r="K97" s="619">
        <v>0</v>
      </c>
      <c r="L97" s="619"/>
      <c r="M97" s="619">
        <v>0</v>
      </c>
      <c r="N97" s="619"/>
      <c r="O97" s="619"/>
      <c r="P97" s="640"/>
      <c r="Q97" s="620"/>
    </row>
    <row r="98" spans="1:17" ht="14.4" customHeight="1" x14ac:dyDescent="0.3">
      <c r="A98" s="615" t="s">
        <v>473</v>
      </c>
      <c r="B98" s="616" t="s">
        <v>3168</v>
      </c>
      <c r="C98" s="616" t="s">
        <v>3158</v>
      </c>
      <c r="D98" s="616" t="s">
        <v>3343</v>
      </c>
      <c r="E98" s="616" t="s">
        <v>3344</v>
      </c>
      <c r="F98" s="619">
        <v>1</v>
      </c>
      <c r="G98" s="619">
        <v>10597</v>
      </c>
      <c r="H98" s="619">
        <v>1</v>
      </c>
      <c r="I98" s="619">
        <v>10597</v>
      </c>
      <c r="J98" s="619"/>
      <c r="K98" s="619"/>
      <c r="L98" s="619"/>
      <c r="M98" s="619"/>
      <c r="N98" s="619">
        <v>2</v>
      </c>
      <c r="O98" s="619">
        <v>22008</v>
      </c>
      <c r="P98" s="640">
        <v>2.0768141926960459</v>
      </c>
      <c r="Q98" s="620">
        <v>11004</v>
      </c>
    </row>
    <row r="99" spans="1:17" ht="14.4" customHeight="1" x14ac:dyDescent="0.3">
      <c r="A99" s="615" t="s">
        <v>473</v>
      </c>
      <c r="B99" s="616" t="s">
        <v>3168</v>
      </c>
      <c r="C99" s="616" t="s">
        <v>3158</v>
      </c>
      <c r="D99" s="616" t="s">
        <v>3345</v>
      </c>
      <c r="E99" s="616" t="s">
        <v>3346</v>
      </c>
      <c r="F99" s="619"/>
      <c r="G99" s="619"/>
      <c r="H99" s="619"/>
      <c r="I99" s="619"/>
      <c r="J99" s="619">
        <v>1</v>
      </c>
      <c r="K99" s="619">
        <v>0</v>
      </c>
      <c r="L99" s="619"/>
      <c r="M99" s="619">
        <v>0</v>
      </c>
      <c r="N99" s="619"/>
      <c r="O99" s="619"/>
      <c r="P99" s="640"/>
      <c r="Q99" s="620"/>
    </row>
    <row r="100" spans="1:17" ht="14.4" customHeight="1" x14ac:dyDescent="0.3">
      <c r="A100" s="615" t="s">
        <v>473</v>
      </c>
      <c r="B100" s="616" t="s">
        <v>3168</v>
      </c>
      <c r="C100" s="616" t="s">
        <v>3158</v>
      </c>
      <c r="D100" s="616" t="s">
        <v>3347</v>
      </c>
      <c r="E100" s="616" t="s">
        <v>3348</v>
      </c>
      <c r="F100" s="619">
        <v>1</v>
      </c>
      <c r="G100" s="619">
        <v>0</v>
      </c>
      <c r="H100" s="619"/>
      <c r="I100" s="619">
        <v>0</v>
      </c>
      <c r="J100" s="619"/>
      <c r="K100" s="619"/>
      <c r="L100" s="619"/>
      <c r="M100" s="619"/>
      <c r="N100" s="619"/>
      <c r="O100" s="619"/>
      <c r="P100" s="640"/>
      <c r="Q100" s="620"/>
    </row>
    <row r="101" spans="1:17" ht="14.4" customHeight="1" x14ac:dyDescent="0.3">
      <c r="A101" s="615" t="s">
        <v>473</v>
      </c>
      <c r="B101" s="616" t="s">
        <v>3168</v>
      </c>
      <c r="C101" s="616" t="s">
        <v>3158</v>
      </c>
      <c r="D101" s="616" t="s">
        <v>3349</v>
      </c>
      <c r="E101" s="616" t="s">
        <v>3350</v>
      </c>
      <c r="F101" s="619"/>
      <c r="G101" s="619"/>
      <c r="H101" s="619"/>
      <c r="I101" s="619"/>
      <c r="J101" s="619">
        <v>1</v>
      </c>
      <c r="K101" s="619">
        <v>8875</v>
      </c>
      <c r="L101" s="619"/>
      <c r="M101" s="619">
        <v>8875</v>
      </c>
      <c r="N101" s="619"/>
      <c r="O101" s="619"/>
      <c r="P101" s="640"/>
      <c r="Q101" s="620"/>
    </row>
    <row r="102" spans="1:17" ht="14.4" customHeight="1" x14ac:dyDescent="0.3">
      <c r="A102" s="615" t="s">
        <v>473</v>
      </c>
      <c r="B102" s="616" t="s">
        <v>3168</v>
      </c>
      <c r="C102" s="616" t="s">
        <v>3158</v>
      </c>
      <c r="D102" s="616" t="s">
        <v>3351</v>
      </c>
      <c r="E102" s="616" t="s">
        <v>3352</v>
      </c>
      <c r="F102" s="619"/>
      <c r="G102" s="619"/>
      <c r="H102" s="619"/>
      <c r="I102" s="619"/>
      <c r="J102" s="619">
        <v>1</v>
      </c>
      <c r="K102" s="619">
        <v>4005</v>
      </c>
      <c r="L102" s="619"/>
      <c r="M102" s="619">
        <v>4005</v>
      </c>
      <c r="N102" s="619">
        <v>1</v>
      </c>
      <c r="O102" s="619">
        <v>4114</v>
      </c>
      <c r="P102" s="640"/>
      <c r="Q102" s="620">
        <v>4114</v>
      </c>
    </row>
    <row r="103" spans="1:17" ht="14.4" customHeight="1" x14ac:dyDescent="0.3">
      <c r="A103" s="615" t="s">
        <v>473</v>
      </c>
      <c r="B103" s="616" t="s">
        <v>3168</v>
      </c>
      <c r="C103" s="616" t="s">
        <v>3158</v>
      </c>
      <c r="D103" s="616" t="s">
        <v>3353</v>
      </c>
      <c r="E103" s="616" t="s">
        <v>3354</v>
      </c>
      <c r="F103" s="619">
        <v>1</v>
      </c>
      <c r="G103" s="619">
        <v>0</v>
      </c>
      <c r="H103" s="619"/>
      <c r="I103" s="619">
        <v>0</v>
      </c>
      <c r="J103" s="619"/>
      <c r="K103" s="619"/>
      <c r="L103" s="619"/>
      <c r="M103" s="619"/>
      <c r="N103" s="619"/>
      <c r="O103" s="619"/>
      <c r="P103" s="640"/>
      <c r="Q103" s="620"/>
    </row>
    <row r="104" spans="1:17" ht="14.4" customHeight="1" x14ac:dyDescent="0.3">
      <c r="A104" s="615" t="s">
        <v>473</v>
      </c>
      <c r="B104" s="616" t="s">
        <v>3168</v>
      </c>
      <c r="C104" s="616" t="s">
        <v>3158</v>
      </c>
      <c r="D104" s="616" t="s">
        <v>3355</v>
      </c>
      <c r="E104" s="616" t="s">
        <v>3356</v>
      </c>
      <c r="F104" s="619">
        <v>1</v>
      </c>
      <c r="G104" s="619">
        <v>249</v>
      </c>
      <c r="H104" s="619">
        <v>1</v>
      </c>
      <c r="I104" s="619">
        <v>249</v>
      </c>
      <c r="J104" s="619">
        <v>1</v>
      </c>
      <c r="K104" s="619">
        <v>254</v>
      </c>
      <c r="L104" s="619">
        <v>1.0200803212851406</v>
      </c>
      <c r="M104" s="619">
        <v>254</v>
      </c>
      <c r="N104" s="619"/>
      <c r="O104" s="619"/>
      <c r="P104" s="640"/>
      <c r="Q104" s="620"/>
    </row>
    <row r="105" spans="1:17" ht="14.4" customHeight="1" x14ac:dyDescent="0.3">
      <c r="A105" s="615" t="s">
        <v>473</v>
      </c>
      <c r="B105" s="616" t="s">
        <v>3168</v>
      </c>
      <c r="C105" s="616" t="s">
        <v>3158</v>
      </c>
      <c r="D105" s="616" t="s">
        <v>3357</v>
      </c>
      <c r="E105" s="616" t="s">
        <v>3358</v>
      </c>
      <c r="F105" s="619"/>
      <c r="G105" s="619"/>
      <c r="H105" s="619"/>
      <c r="I105" s="619"/>
      <c r="J105" s="619">
        <v>2</v>
      </c>
      <c r="K105" s="619">
        <v>7114</v>
      </c>
      <c r="L105" s="619"/>
      <c r="M105" s="619">
        <v>3557</v>
      </c>
      <c r="N105" s="619"/>
      <c r="O105" s="619"/>
      <c r="P105" s="640"/>
      <c r="Q105" s="620"/>
    </row>
    <row r="106" spans="1:17" ht="14.4" customHeight="1" x14ac:dyDescent="0.3">
      <c r="A106" s="615" t="s">
        <v>473</v>
      </c>
      <c r="B106" s="616" t="s">
        <v>3168</v>
      </c>
      <c r="C106" s="616" t="s">
        <v>3158</v>
      </c>
      <c r="D106" s="616" t="s">
        <v>3359</v>
      </c>
      <c r="E106" s="616" t="s">
        <v>3360</v>
      </c>
      <c r="F106" s="619">
        <v>1</v>
      </c>
      <c r="G106" s="619">
        <v>0</v>
      </c>
      <c r="H106" s="619"/>
      <c r="I106" s="619">
        <v>0</v>
      </c>
      <c r="J106" s="619"/>
      <c r="K106" s="619"/>
      <c r="L106" s="619"/>
      <c r="M106" s="619"/>
      <c r="N106" s="619"/>
      <c r="O106" s="619"/>
      <c r="P106" s="640"/>
      <c r="Q106" s="620"/>
    </row>
    <row r="107" spans="1:17" ht="14.4" customHeight="1" x14ac:dyDescent="0.3">
      <c r="A107" s="615" t="s">
        <v>473</v>
      </c>
      <c r="B107" s="616" t="s">
        <v>3168</v>
      </c>
      <c r="C107" s="616" t="s">
        <v>3158</v>
      </c>
      <c r="D107" s="616" t="s">
        <v>3361</v>
      </c>
      <c r="E107" s="616" t="s">
        <v>3362</v>
      </c>
      <c r="F107" s="619"/>
      <c r="G107" s="619"/>
      <c r="H107" s="619"/>
      <c r="I107" s="619"/>
      <c r="J107" s="619">
        <v>1</v>
      </c>
      <c r="K107" s="619">
        <v>0</v>
      </c>
      <c r="L107" s="619"/>
      <c r="M107" s="619">
        <v>0</v>
      </c>
      <c r="N107" s="619">
        <v>1</v>
      </c>
      <c r="O107" s="619">
        <v>0</v>
      </c>
      <c r="P107" s="640"/>
      <c r="Q107" s="620">
        <v>0</v>
      </c>
    </row>
    <row r="108" spans="1:17" ht="14.4" customHeight="1" x14ac:dyDescent="0.3">
      <c r="A108" s="615" t="s">
        <v>473</v>
      </c>
      <c r="B108" s="616" t="s">
        <v>3168</v>
      </c>
      <c r="C108" s="616" t="s">
        <v>3158</v>
      </c>
      <c r="D108" s="616" t="s">
        <v>3363</v>
      </c>
      <c r="E108" s="616" t="s">
        <v>3364</v>
      </c>
      <c r="F108" s="619"/>
      <c r="G108" s="619"/>
      <c r="H108" s="619"/>
      <c r="I108" s="619"/>
      <c r="J108" s="619">
        <v>1</v>
      </c>
      <c r="K108" s="619">
        <v>6056</v>
      </c>
      <c r="L108" s="619"/>
      <c r="M108" s="619">
        <v>6056</v>
      </c>
      <c r="N108" s="619">
        <v>1</v>
      </c>
      <c r="O108" s="619">
        <v>6202</v>
      </c>
      <c r="P108" s="640"/>
      <c r="Q108" s="620">
        <v>6202</v>
      </c>
    </row>
    <row r="109" spans="1:17" ht="14.4" customHeight="1" x14ac:dyDescent="0.3">
      <c r="A109" s="615" t="s">
        <v>473</v>
      </c>
      <c r="B109" s="616" t="s">
        <v>3168</v>
      </c>
      <c r="C109" s="616" t="s">
        <v>3158</v>
      </c>
      <c r="D109" s="616" t="s">
        <v>3365</v>
      </c>
      <c r="E109" s="616" t="s">
        <v>3366</v>
      </c>
      <c r="F109" s="619"/>
      <c r="G109" s="619"/>
      <c r="H109" s="619"/>
      <c r="I109" s="619"/>
      <c r="J109" s="619"/>
      <c r="K109" s="619"/>
      <c r="L109" s="619"/>
      <c r="M109" s="619"/>
      <c r="N109" s="619">
        <v>1</v>
      </c>
      <c r="O109" s="619">
        <v>0</v>
      </c>
      <c r="P109" s="640"/>
      <c r="Q109" s="620">
        <v>0</v>
      </c>
    </row>
    <row r="110" spans="1:17" ht="14.4" customHeight="1" x14ac:dyDescent="0.3">
      <c r="A110" s="615" t="s">
        <v>473</v>
      </c>
      <c r="B110" s="616" t="s">
        <v>3168</v>
      </c>
      <c r="C110" s="616" t="s">
        <v>3158</v>
      </c>
      <c r="D110" s="616" t="s">
        <v>3367</v>
      </c>
      <c r="E110" s="616" t="s">
        <v>3368</v>
      </c>
      <c r="F110" s="619"/>
      <c r="G110" s="619"/>
      <c r="H110" s="619"/>
      <c r="I110" s="619"/>
      <c r="J110" s="619">
        <v>1</v>
      </c>
      <c r="K110" s="619">
        <v>3432</v>
      </c>
      <c r="L110" s="619"/>
      <c r="M110" s="619">
        <v>3432</v>
      </c>
      <c r="N110" s="619"/>
      <c r="O110" s="619"/>
      <c r="P110" s="640"/>
      <c r="Q110" s="620"/>
    </row>
    <row r="111" spans="1:17" ht="14.4" customHeight="1" x14ac:dyDescent="0.3">
      <c r="A111" s="615" t="s">
        <v>473</v>
      </c>
      <c r="B111" s="616" t="s">
        <v>3168</v>
      </c>
      <c r="C111" s="616" t="s">
        <v>3158</v>
      </c>
      <c r="D111" s="616" t="s">
        <v>3369</v>
      </c>
      <c r="E111" s="616" t="s">
        <v>3370</v>
      </c>
      <c r="F111" s="619">
        <v>3</v>
      </c>
      <c r="G111" s="619">
        <v>24152</v>
      </c>
      <c r="H111" s="619">
        <v>1</v>
      </c>
      <c r="I111" s="619">
        <v>8050.666666666667</v>
      </c>
      <c r="J111" s="619"/>
      <c r="K111" s="619"/>
      <c r="L111" s="619"/>
      <c r="M111" s="619"/>
      <c r="N111" s="619"/>
      <c r="O111" s="619"/>
      <c r="P111" s="640"/>
      <c r="Q111" s="620"/>
    </row>
    <row r="112" spans="1:17" ht="14.4" customHeight="1" x14ac:dyDescent="0.3">
      <c r="A112" s="615" t="s">
        <v>473</v>
      </c>
      <c r="B112" s="616" t="s">
        <v>3168</v>
      </c>
      <c r="C112" s="616" t="s">
        <v>3158</v>
      </c>
      <c r="D112" s="616" t="s">
        <v>3371</v>
      </c>
      <c r="E112" s="616" t="s">
        <v>3372</v>
      </c>
      <c r="F112" s="619">
        <v>1</v>
      </c>
      <c r="G112" s="619">
        <v>6138</v>
      </c>
      <c r="H112" s="619">
        <v>1</v>
      </c>
      <c r="I112" s="619">
        <v>6138</v>
      </c>
      <c r="J112" s="619">
        <v>1</v>
      </c>
      <c r="K112" s="619">
        <v>6154</v>
      </c>
      <c r="L112" s="619">
        <v>1.0026067122841316</v>
      </c>
      <c r="M112" s="619">
        <v>6154</v>
      </c>
      <c r="N112" s="619"/>
      <c r="O112" s="619"/>
      <c r="P112" s="640"/>
      <c r="Q112" s="620"/>
    </row>
    <row r="113" spans="1:17" ht="14.4" customHeight="1" x14ac:dyDescent="0.3">
      <c r="A113" s="615" t="s">
        <v>473</v>
      </c>
      <c r="B113" s="616" t="s">
        <v>3168</v>
      </c>
      <c r="C113" s="616" t="s">
        <v>3158</v>
      </c>
      <c r="D113" s="616" t="s">
        <v>3373</v>
      </c>
      <c r="E113" s="616" t="s">
        <v>3374</v>
      </c>
      <c r="F113" s="619"/>
      <c r="G113" s="619"/>
      <c r="H113" s="619"/>
      <c r="I113" s="619"/>
      <c r="J113" s="619">
        <v>1</v>
      </c>
      <c r="K113" s="619">
        <v>0</v>
      </c>
      <c r="L113" s="619"/>
      <c r="M113" s="619">
        <v>0</v>
      </c>
      <c r="N113" s="619"/>
      <c r="O113" s="619"/>
      <c r="P113" s="640"/>
      <c r="Q113" s="620"/>
    </row>
    <row r="114" spans="1:17" ht="14.4" customHeight="1" x14ac:dyDescent="0.3">
      <c r="A114" s="615" t="s">
        <v>473</v>
      </c>
      <c r="B114" s="616" t="s">
        <v>3168</v>
      </c>
      <c r="C114" s="616" t="s">
        <v>3158</v>
      </c>
      <c r="D114" s="616" t="s">
        <v>3375</v>
      </c>
      <c r="E114" s="616" t="s">
        <v>3376</v>
      </c>
      <c r="F114" s="619">
        <v>1</v>
      </c>
      <c r="G114" s="619">
        <v>0</v>
      </c>
      <c r="H114" s="619"/>
      <c r="I114" s="619">
        <v>0</v>
      </c>
      <c r="J114" s="619"/>
      <c r="K114" s="619"/>
      <c r="L114" s="619"/>
      <c r="M114" s="619"/>
      <c r="N114" s="619"/>
      <c r="O114" s="619"/>
      <c r="P114" s="640"/>
      <c r="Q114" s="620"/>
    </row>
    <row r="115" spans="1:17" ht="14.4" customHeight="1" x14ac:dyDescent="0.3">
      <c r="A115" s="615" t="s">
        <v>473</v>
      </c>
      <c r="B115" s="616" t="s">
        <v>3168</v>
      </c>
      <c r="C115" s="616" t="s">
        <v>3158</v>
      </c>
      <c r="D115" s="616" t="s">
        <v>3377</v>
      </c>
      <c r="E115" s="616" t="s">
        <v>3378</v>
      </c>
      <c r="F115" s="619">
        <v>2</v>
      </c>
      <c r="G115" s="619">
        <v>3434</v>
      </c>
      <c r="H115" s="619">
        <v>1</v>
      </c>
      <c r="I115" s="619">
        <v>1717</v>
      </c>
      <c r="J115" s="619"/>
      <c r="K115" s="619"/>
      <c r="L115" s="619"/>
      <c r="M115" s="619"/>
      <c r="N115" s="619"/>
      <c r="O115" s="619"/>
      <c r="P115" s="640"/>
      <c r="Q115" s="620"/>
    </row>
    <row r="116" spans="1:17" ht="14.4" customHeight="1" x14ac:dyDescent="0.3">
      <c r="A116" s="615" t="s">
        <v>473</v>
      </c>
      <c r="B116" s="616" t="s">
        <v>3168</v>
      </c>
      <c r="C116" s="616" t="s">
        <v>3158</v>
      </c>
      <c r="D116" s="616" t="s">
        <v>3379</v>
      </c>
      <c r="E116" s="616" t="s">
        <v>3380</v>
      </c>
      <c r="F116" s="619"/>
      <c r="G116" s="619"/>
      <c r="H116" s="619"/>
      <c r="I116" s="619"/>
      <c r="J116" s="619"/>
      <c r="K116" s="619"/>
      <c r="L116" s="619"/>
      <c r="M116" s="619"/>
      <c r="N116" s="619">
        <v>1</v>
      </c>
      <c r="O116" s="619">
        <v>0</v>
      </c>
      <c r="P116" s="640"/>
      <c r="Q116" s="620">
        <v>0</v>
      </c>
    </row>
    <row r="117" spans="1:17" ht="14.4" customHeight="1" x14ac:dyDescent="0.3">
      <c r="A117" s="615" t="s">
        <v>473</v>
      </c>
      <c r="B117" s="616" t="s">
        <v>3168</v>
      </c>
      <c r="C117" s="616" t="s">
        <v>3158</v>
      </c>
      <c r="D117" s="616" t="s">
        <v>3381</v>
      </c>
      <c r="E117" s="616" t="s">
        <v>3382</v>
      </c>
      <c r="F117" s="619">
        <v>1</v>
      </c>
      <c r="G117" s="619">
        <v>0</v>
      </c>
      <c r="H117" s="619"/>
      <c r="I117" s="619">
        <v>0</v>
      </c>
      <c r="J117" s="619"/>
      <c r="K117" s="619"/>
      <c r="L117" s="619"/>
      <c r="M117" s="619"/>
      <c r="N117" s="619"/>
      <c r="O117" s="619"/>
      <c r="P117" s="640"/>
      <c r="Q117" s="620"/>
    </row>
    <row r="118" spans="1:17" ht="14.4" customHeight="1" x14ac:dyDescent="0.3">
      <c r="A118" s="615" t="s">
        <v>473</v>
      </c>
      <c r="B118" s="616" t="s">
        <v>3168</v>
      </c>
      <c r="C118" s="616" t="s">
        <v>3158</v>
      </c>
      <c r="D118" s="616" t="s">
        <v>3383</v>
      </c>
      <c r="E118" s="616" t="s">
        <v>3384</v>
      </c>
      <c r="F118" s="619"/>
      <c r="G118" s="619"/>
      <c r="H118" s="619"/>
      <c r="I118" s="619"/>
      <c r="J118" s="619"/>
      <c r="K118" s="619"/>
      <c r="L118" s="619"/>
      <c r="M118" s="619"/>
      <c r="N118" s="619">
        <v>1</v>
      </c>
      <c r="O118" s="619">
        <v>0</v>
      </c>
      <c r="P118" s="640"/>
      <c r="Q118" s="620">
        <v>0</v>
      </c>
    </row>
    <row r="119" spans="1:17" ht="14.4" customHeight="1" x14ac:dyDescent="0.3">
      <c r="A119" s="615" t="s">
        <v>473</v>
      </c>
      <c r="B119" s="616" t="s">
        <v>3168</v>
      </c>
      <c r="C119" s="616" t="s">
        <v>3158</v>
      </c>
      <c r="D119" s="616" t="s">
        <v>3385</v>
      </c>
      <c r="E119" s="616" t="s">
        <v>3386</v>
      </c>
      <c r="F119" s="619"/>
      <c r="G119" s="619"/>
      <c r="H119" s="619"/>
      <c r="I119" s="619"/>
      <c r="J119" s="619"/>
      <c r="K119" s="619"/>
      <c r="L119" s="619"/>
      <c r="M119" s="619"/>
      <c r="N119" s="619">
        <v>1</v>
      </c>
      <c r="O119" s="619">
        <v>0</v>
      </c>
      <c r="P119" s="640"/>
      <c r="Q119" s="620">
        <v>0</v>
      </c>
    </row>
    <row r="120" spans="1:17" ht="14.4" customHeight="1" x14ac:dyDescent="0.3">
      <c r="A120" s="615" t="s">
        <v>473</v>
      </c>
      <c r="B120" s="616" t="s">
        <v>3168</v>
      </c>
      <c r="C120" s="616" t="s">
        <v>3158</v>
      </c>
      <c r="D120" s="616" t="s">
        <v>3387</v>
      </c>
      <c r="E120" s="616" t="s">
        <v>3388</v>
      </c>
      <c r="F120" s="619"/>
      <c r="G120" s="619"/>
      <c r="H120" s="619"/>
      <c r="I120" s="619"/>
      <c r="J120" s="619"/>
      <c r="K120" s="619"/>
      <c r="L120" s="619"/>
      <c r="M120" s="619"/>
      <c r="N120" s="619">
        <v>1</v>
      </c>
      <c r="O120" s="619">
        <v>0</v>
      </c>
      <c r="P120" s="640"/>
      <c r="Q120" s="620">
        <v>0</v>
      </c>
    </row>
    <row r="121" spans="1:17" ht="14.4" customHeight="1" x14ac:dyDescent="0.3">
      <c r="A121" s="615" t="s">
        <v>473</v>
      </c>
      <c r="B121" s="616" t="s">
        <v>3168</v>
      </c>
      <c r="C121" s="616" t="s">
        <v>3158</v>
      </c>
      <c r="D121" s="616" t="s">
        <v>3389</v>
      </c>
      <c r="E121" s="616" t="s">
        <v>3390</v>
      </c>
      <c r="F121" s="619"/>
      <c r="G121" s="619"/>
      <c r="H121" s="619"/>
      <c r="I121" s="619"/>
      <c r="J121" s="619"/>
      <c r="K121" s="619"/>
      <c r="L121" s="619"/>
      <c r="M121" s="619"/>
      <c r="N121" s="619">
        <v>1</v>
      </c>
      <c r="O121" s="619">
        <v>0</v>
      </c>
      <c r="P121" s="640"/>
      <c r="Q121" s="620">
        <v>0</v>
      </c>
    </row>
    <row r="122" spans="1:17" ht="14.4" customHeight="1" x14ac:dyDescent="0.3">
      <c r="A122" s="615" t="s">
        <v>473</v>
      </c>
      <c r="B122" s="616" t="s">
        <v>3391</v>
      </c>
      <c r="C122" s="616" t="s">
        <v>3158</v>
      </c>
      <c r="D122" s="616" t="s">
        <v>3190</v>
      </c>
      <c r="E122" s="616" t="s">
        <v>3191</v>
      </c>
      <c r="F122" s="619">
        <v>2</v>
      </c>
      <c r="G122" s="619">
        <v>3234</v>
      </c>
      <c r="H122" s="619">
        <v>1</v>
      </c>
      <c r="I122" s="619">
        <v>1617</v>
      </c>
      <c r="J122" s="619"/>
      <c r="K122" s="619"/>
      <c r="L122" s="619"/>
      <c r="M122" s="619"/>
      <c r="N122" s="619"/>
      <c r="O122" s="619"/>
      <c r="P122" s="640"/>
      <c r="Q122" s="620"/>
    </row>
    <row r="123" spans="1:17" ht="14.4" customHeight="1" x14ac:dyDescent="0.3">
      <c r="A123" s="615" t="s">
        <v>473</v>
      </c>
      <c r="B123" s="616" t="s">
        <v>3391</v>
      </c>
      <c r="C123" s="616" t="s">
        <v>3158</v>
      </c>
      <c r="D123" s="616" t="s">
        <v>3200</v>
      </c>
      <c r="E123" s="616" t="s">
        <v>3201</v>
      </c>
      <c r="F123" s="619">
        <v>10</v>
      </c>
      <c r="G123" s="619">
        <v>6870</v>
      </c>
      <c r="H123" s="619">
        <v>1</v>
      </c>
      <c r="I123" s="619">
        <v>687</v>
      </c>
      <c r="J123" s="619">
        <v>8</v>
      </c>
      <c r="K123" s="619">
        <v>5568</v>
      </c>
      <c r="L123" s="619">
        <v>0.81048034934497815</v>
      </c>
      <c r="M123" s="619">
        <v>696</v>
      </c>
      <c r="N123" s="619">
        <v>14</v>
      </c>
      <c r="O123" s="619">
        <v>9926</v>
      </c>
      <c r="P123" s="640">
        <v>1.4448326055312954</v>
      </c>
      <c r="Q123" s="620">
        <v>709</v>
      </c>
    </row>
    <row r="124" spans="1:17" ht="14.4" customHeight="1" x14ac:dyDescent="0.3">
      <c r="A124" s="615" t="s">
        <v>473</v>
      </c>
      <c r="B124" s="616" t="s">
        <v>3391</v>
      </c>
      <c r="C124" s="616" t="s">
        <v>3158</v>
      </c>
      <c r="D124" s="616" t="s">
        <v>3392</v>
      </c>
      <c r="E124" s="616" t="s">
        <v>3393</v>
      </c>
      <c r="F124" s="619">
        <v>1</v>
      </c>
      <c r="G124" s="619">
        <v>200</v>
      </c>
      <c r="H124" s="619">
        <v>1</v>
      </c>
      <c r="I124" s="619">
        <v>200</v>
      </c>
      <c r="J124" s="619">
        <v>1</v>
      </c>
      <c r="K124" s="619">
        <v>201</v>
      </c>
      <c r="L124" s="619">
        <v>1.0049999999999999</v>
      </c>
      <c r="M124" s="619">
        <v>201</v>
      </c>
      <c r="N124" s="619"/>
      <c r="O124" s="619"/>
      <c r="P124" s="640"/>
      <c r="Q124" s="620"/>
    </row>
    <row r="125" spans="1:17" ht="14.4" customHeight="1" x14ac:dyDescent="0.3">
      <c r="A125" s="615" t="s">
        <v>473</v>
      </c>
      <c r="B125" s="616" t="s">
        <v>3391</v>
      </c>
      <c r="C125" s="616" t="s">
        <v>3158</v>
      </c>
      <c r="D125" s="616" t="s">
        <v>3394</v>
      </c>
      <c r="E125" s="616" t="s">
        <v>3395</v>
      </c>
      <c r="F125" s="619"/>
      <c r="G125" s="619"/>
      <c r="H125" s="619"/>
      <c r="I125" s="619"/>
      <c r="J125" s="619">
        <v>1</v>
      </c>
      <c r="K125" s="619">
        <v>301</v>
      </c>
      <c r="L125" s="619"/>
      <c r="M125" s="619">
        <v>301</v>
      </c>
      <c r="N125" s="619">
        <v>3</v>
      </c>
      <c r="O125" s="619">
        <v>927</v>
      </c>
      <c r="P125" s="640"/>
      <c r="Q125" s="620">
        <v>309</v>
      </c>
    </row>
    <row r="126" spans="1:17" ht="14.4" customHeight="1" x14ac:dyDescent="0.3">
      <c r="A126" s="615" t="s">
        <v>473</v>
      </c>
      <c r="B126" s="616" t="s">
        <v>3391</v>
      </c>
      <c r="C126" s="616" t="s">
        <v>3158</v>
      </c>
      <c r="D126" s="616" t="s">
        <v>3396</v>
      </c>
      <c r="E126" s="616" t="s">
        <v>3397</v>
      </c>
      <c r="F126" s="619"/>
      <c r="G126" s="619"/>
      <c r="H126" s="619"/>
      <c r="I126" s="619"/>
      <c r="J126" s="619"/>
      <c r="K126" s="619"/>
      <c r="L126" s="619"/>
      <c r="M126" s="619"/>
      <c r="N126" s="619">
        <v>3</v>
      </c>
      <c r="O126" s="619">
        <v>1464</v>
      </c>
      <c r="P126" s="640"/>
      <c r="Q126" s="620">
        <v>488</v>
      </c>
    </row>
    <row r="127" spans="1:17" ht="14.4" customHeight="1" x14ac:dyDescent="0.3">
      <c r="A127" s="615" t="s">
        <v>473</v>
      </c>
      <c r="B127" s="616" t="s">
        <v>3391</v>
      </c>
      <c r="C127" s="616" t="s">
        <v>3158</v>
      </c>
      <c r="D127" s="616" t="s">
        <v>3398</v>
      </c>
      <c r="E127" s="616" t="s">
        <v>3399</v>
      </c>
      <c r="F127" s="619">
        <v>2</v>
      </c>
      <c r="G127" s="619">
        <v>6932</v>
      </c>
      <c r="H127" s="619">
        <v>1</v>
      </c>
      <c r="I127" s="619">
        <v>3466</v>
      </c>
      <c r="J127" s="619">
        <v>2</v>
      </c>
      <c r="K127" s="619">
        <v>7010</v>
      </c>
      <c r="L127" s="619">
        <v>1.0112521638776688</v>
      </c>
      <c r="M127" s="619">
        <v>3505</v>
      </c>
      <c r="N127" s="619">
        <v>3</v>
      </c>
      <c r="O127" s="619">
        <v>10950</v>
      </c>
      <c r="P127" s="640">
        <v>1.5796306982111945</v>
      </c>
      <c r="Q127" s="620">
        <v>3650</v>
      </c>
    </row>
    <row r="128" spans="1:17" ht="14.4" customHeight="1" x14ac:dyDescent="0.3">
      <c r="A128" s="615" t="s">
        <v>473</v>
      </c>
      <c r="B128" s="616" t="s">
        <v>3391</v>
      </c>
      <c r="C128" s="616" t="s">
        <v>3158</v>
      </c>
      <c r="D128" s="616" t="s">
        <v>3400</v>
      </c>
      <c r="E128" s="616" t="s">
        <v>3401</v>
      </c>
      <c r="F128" s="619"/>
      <c r="G128" s="619"/>
      <c r="H128" s="619"/>
      <c r="I128" s="619"/>
      <c r="J128" s="619"/>
      <c r="K128" s="619"/>
      <c r="L128" s="619"/>
      <c r="M128" s="619"/>
      <c r="N128" s="619">
        <v>2</v>
      </c>
      <c r="O128" s="619">
        <v>9808</v>
      </c>
      <c r="P128" s="640"/>
      <c r="Q128" s="620">
        <v>4904</v>
      </c>
    </row>
    <row r="129" spans="1:17" ht="14.4" customHeight="1" x14ac:dyDescent="0.3">
      <c r="A129" s="615" t="s">
        <v>473</v>
      </c>
      <c r="B129" s="616" t="s">
        <v>3391</v>
      </c>
      <c r="C129" s="616" t="s">
        <v>3158</v>
      </c>
      <c r="D129" s="616" t="s">
        <v>3402</v>
      </c>
      <c r="E129" s="616" t="s">
        <v>3403</v>
      </c>
      <c r="F129" s="619"/>
      <c r="G129" s="619"/>
      <c r="H129" s="619"/>
      <c r="I129" s="619"/>
      <c r="J129" s="619"/>
      <c r="K129" s="619"/>
      <c r="L129" s="619"/>
      <c r="M129" s="619"/>
      <c r="N129" s="619">
        <v>1</v>
      </c>
      <c r="O129" s="619">
        <v>4340</v>
      </c>
      <c r="P129" s="640"/>
      <c r="Q129" s="620">
        <v>4340</v>
      </c>
    </row>
    <row r="130" spans="1:17" ht="14.4" customHeight="1" x14ac:dyDescent="0.3">
      <c r="A130" s="615" t="s">
        <v>473</v>
      </c>
      <c r="B130" s="616" t="s">
        <v>3391</v>
      </c>
      <c r="C130" s="616" t="s">
        <v>3158</v>
      </c>
      <c r="D130" s="616" t="s">
        <v>3404</v>
      </c>
      <c r="E130" s="616" t="s">
        <v>3405</v>
      </c>
      <c r="F130" s="619"/>
      <c r="G130" s="619"/>
      <c r="H130" s="619"/>
      <c r="I130" s="619"/>
      <c r="J130" s="619"/>
      <c r="K130" s="619"/>
      <c r="L130" s="619"/>
      <c r="M130" s="619"/>
      <c r="N130" s="619">
        <v>1</v>
      </c>
      <c r="O130" s="619">
        <v>120</v>
      </c>
      <c r="P130" s="640"/>
      <c r="Q130" s="620">
        <v>120</v>
      </c>
    </row>
    <row r="131" spans="1:17" ht="14.4" customHeight="1" x14ac:dyDescent="0.3">
      <c r="A131" s="615" t="s">
        <v>473</v>
      </c>
      <c r="B131" s="616" t="s">
        <v>3391</v>
      </c>
      <c r="C131" s="616" t="s">
        <v>3158</v>
      </c>
      <c r="D131" s="616" t="s">
        <v>3406</v>
      </c>
      <c r="E131" s="616" t="s">
        <v>3407</v>
      </c>
      <c r="F131" s="619"/>
      <c r="G131" s="619"/>
      <c r="H131" s="619"/>
      <c r="I131" s="619"/>
      <c r="J131" s="619"/>
      <c r="K131" s="619"/>
      <c r="L131" s="619"/>
      <c r="M131" s="619"/>
      <c r="N131" s="619">
        <v>5</v>
      </c>
      <c r="O131" s="619">
        <v>1795</v>
      </c>
      <c r="P131" s="640"/>
      <c r="Q131" s="620">
        <v>359</v>
      </c>
    </row>
    <row r="132" spans="1:17" ht="14.4" customHeight="1" x14ac:dyDescent="0.3">
      <c r="A132" s="615" t="s">
        <v>473</v>
      </c>
      <c r="B132" s="616" t="s">
        <v>3391</v>
      </c>
      <c r="C132" s="616" t="s">
        <v>3158</v>
      </c>
      <c r="D132" s="616" t="s">
        <v>3408</v>
      </c>
      <c r="E132" s="616" t="s">
        <v>3409</v>
      </c>
      <c r="F132" s="619"/>
      <c r="G132" s="619"/>
      <c r="H132" s="619"/>
      <c r="I132" s="619"/>
      <c r="J132" s="619"/>
      <c r="K132" s="619"/>
      <c r="L132" s="619"/>
      <c r="M132" s="619"/>
      <c r="N132" s="619">
        <v>2</v>
      </c>
      <c r="O132" s="619">
        <v>8936</v>
      </c>
      <c r="P132" s="640"/>
      <c r="Q132" s="620">
        <v>4468</v>
      </c>
    </row>
    <row r="133" spans="1:17" ht="14.4" customHeight="1" x14ac:dyDescent="0.3">
      <c r="A133" s="615" t="s">
        <v>473</v>
      </c>
      <c r="B133" s="616" t="s">
        <v>3391</v>
      </c>
      <c r="C133" s="616" t="s">
        <v>3158</v>
      </c>
      <c r="D133" s="616" t="s">
        <v>3410</v>
      </c>
      <c r="E133" s="616" t="s">
        <v>3411</v>
      </c>
      <c r="F133" s="619"/>
      <c r="G133" s="619"/>
      <c r="H133" s="619"/>
      <c r="I133" s="619"/>
      <c r="J133" s="619"/>
      <c r="K133" s="619"/>
      <c r="L133" s="619"/>
      <c r="M133" s="619"/>
      <c r="N133" s="619">
        <v>2</v>
      </c>
      <c r="O133" s="619">
        <v>4932</v>
      </c>
      <c r="P133" s="640"/>
      <c r="Q133" s="620">
        <v>2466</v>
      </c>
    </row>
    <row r="134" spans="1:17" ht="14.4" customHeight="1" x14ac:dyDescent="0.3">
      <c r="A134" s="615" t="s">
        <v>473</v>
      </c>
      <c r="B134" s="616" t="s">
        <v>3391</v>
      </c>
      <c r="C134" s="616" t="s">
        <v>3158</v>
      </c>
      <c r="D134" s="616" t="s">
        <v>3412</v>
      </c>
      <c r="E134" s="616" t="s">
        <v>3413</v>
      </c>
      <c r="F134" s="619"/>
      <c r="G134" s="619"/>
      <c r="H134" s="619"/>
      <c r="I134" s="619"/>
      <c r="J134" s="619">
        <v>3</v>
      </c>
      <c r="K134" s="619">
        <v>16086</v>
      </c>
      <c r="L134" s="619"/>
      <c r="M134" s="619">
        <v>5362</v>
      </c>
      <c r="N134" s="619">
        <v>5</v>
      </c>
      <c r="O134" s="619">
        <v>27535</v>
      </c>
      <c r="P134" s="640"/>
      <c r="Q134" s="620">
        <v>5507</v>
      </c>
    </row>
    <row r="135" spans="1:17" ht="14.4" customHeight="1" x14ac:dyDescent="0.3">
      <c r="A135" s="615" t="s">
        <v>473</v>
      </c>
      <c r="B135" s="616" t="s">
        <v>3391</v>
      </c>
      <c r="C135" s="616" t="s">
        <v>3158</v>
      </c>
      <c r="D135" s="616" t="s">
        <v>3414</v>
      </c>
      <c r="E135" s="616" t="s">
        <v>3415</v>
      </c>
      <c r="F135" s="619">
        <v>1</v>
      </c>
      <c r="G135" s="619">
        <v>8843</v>
      </c>
      <c r="H135" s="619">
        <v>1</v>
      </c>
      <c r="I135" s="619">
        <v>8843</v>
      </c>
      <c r="J135" s="619"/>
      <c r="K135" s="619"/>
      <c r="L135" s="619"/>
      <c r="M135" s="619"/>
      <c r="N135" s="619">
        <v>1</v>
      </c>
      <c r="O135" s="619">
        <v>9211</v>
      </c>
      <c r="P135" s="640">
        <v>1.0416148365939162</v>
      </c>
      <c r="Q135" s="620">
        <v>9211</v>
      </c>
    </row>
    <row r="136" spans="1:17" ht="14.4" customHeight="1" x14ac:dyDescent="0.3">
      <c r="A136" s="615" t="s">
        <v>473</v>
      </c>
      <c r="B136" s="616" t="s">
        <v>3391</v>
      </c>
      <c r="C136" s="616" t="s">
        <v>3158</v>
      </c>
      <c r="D136" s="616" t="s">
        <v>3416</v>
      </c>
      <c r="E136" s="616" t="s">
        <v>3417</v>
      </c>
      <c r="F136" s="619"/>
      <c r="G136" s="619"/>
      <c r="H136" s="619"/>
      <c r="I136" s="619"/>
      <c r="J136" s="619"/>
      <c r="K136" s="619"/>
      <c r="L136" s="619"/>
      <c r="M136" s="619"/>
      <c r="N136" s="619">
        <v>1</v>
      </c>
      <c r="O136" s="619">
        <v>1309</v>
      </c>
      <c r="P136" s="640"/>
      <c r="Q136" s="620">
        <v>1309</v>
      </c>
    </row>
    <row r="137" spans="1:17" ht="14.4" customHeight="1" x14ac:dyDescent="0.3">
      <c r="A137" s="615" t="s">
        <v>473</v>
      </c>
      <c r="B137" s="616" t="s">
        <v>3391</v>
      </c>
      <c r="C137" s="616" t="s">
        <v>3158</v>
      </c>
      <c r="D137" s="616" t="s">
        <v>3418</v>
      </c>
      <c r="E137" s="616" t="s">
        <v>3419</v>
      </c>
      <c r="F137" s="619">
        <v>3</v>
      </c>
      <c r="G137" s="619">
        <v>12133</v>
      </c>
      <c r="H137" s="619">
        <v>1</v>
      </c>
      <c r="I137" s="619">
        <v>4044.3333333333335</v>
      </c>
      <c r="J137" s="619">
        <v>2</v>
      </c>
      <c r="K137" s="619">
        <v>8164</v>
      </c>
      <c r="L137" s="619">
        <v>0.67287562845133109</v>
      </c>
      <c r="M137" s="619">
        <v>4082</v>
      </c>
      <c r="N137" s="619">
        <v>7</v>
      </c>
      <c r="O137" s="619">
        <v>29841</v>
      </c>
      <c r="P137" s="640">
        <v>2.4594906453473997</v>
      </c>
      <c r="Q137" s="620">
        <v>4263</v>
      </c>
    </row>
    <row r="138" spans="1:17" ht="14.4" customHeight="1" x14ac:dyDescent="0.3">
      <c r="A138" s="615" t="s">
        <v>473</v>
      </c>
      <c r="B138" s="616" t="s">
        <v>3391</v>
      </c>
      <c r="C138" s="616" t="s">
        <v>3158</v>
      </c>
      <c r="D138" s="616" t="s">
        <v>3420</v>
      </c>
      <c r="E138" s="616" t="s">
        <v>3421</v>
      </c>
      <c r="F138" s="619">
        <v>1</v>
      </c>
      <c r="G138" s="619">
        <v>942</v>
      </c>
      <c r="H138" s="619">
        <v>1</v>
      </c>
      <c r="I138" s="619">
        <v>942</v>
      </c>
      <c r="J138" s="619">
        <v>2</v>
      </c>
      <c r="K138" s="619">
        <v>1892</v>
      </c>
      <c r="L138" s="619">
        <v>2.0084925690021231</v>
      </c>
      <c r="M138" s="619">
        <v>946</v>
      </c>
      <c r="N138" s="619">
        <v>2</v>
      </c>
      <c r="O138" s="619">
        <v>1942</v>
      </c>
      <c r="P138" s="640">
        <v>2.061571125265393</v>
      </c>
      <c r="Q138" s="620">
        <v>971</v>
      </c>
    </row>
    <row r="139" spans="1:17" ht="14.4" customHeight="1" x14ac:dyDescent="0.3">
      <c r="A139" s="615" t="s">
        <v>473</v>
      </c>
      <c r="B139" s="616" t="s">
        <v>3391</v>
      </c>
      <c r="C139" s="616" t="s">
        <v>3158</v>
      </c>
      <c r="D139" s="616" t="s">
        <v>3422</v>
      </c>
      <c r="E139" s="616" t="s">
        <v>3423</v>
      </c>
      <c r="F139" s="619"/>
      <c r="G139" s="619"/>
      <c r="H139" s="619"/>
      <c r="I139" s="619"/>
      <c r="J139" s="619"/>
      <c r="K139" s="619"/>
      <c r="L139" s="619"/>
      <c r="M139" s="619"/>
      <c r="N139" s="619">
        <v>1</v>
      </c>
      <c r="O139" s="619">
        <v>930</v>
      </c>
      <c r="P139" s="640"/>
      <c r="Q139" s="620">
        <v>930</v>
      </c>
    </row>
    <row r="140" spans="1:17" ht="14.4" customHeight="1" x14ac:dyDescent="0.3">
      <c r="A140" s="615" t="s">
        <v>473</v>
      </c>
      <c r="B140" s="616" t="s">
        <v>3391</v>
      </c>
      <c r="C140" s="616" t="s">
        <v>3158</v>
      </c>
      <c r="D140" s="616" t="s">
        <v>3202</v>
      </c>
      <c r="E140" s="616" t="s">
        <v>3203</v>
      </c>
      <c r="F140" s="619">
        <v>3</v>
      </c>
      <c r="G140" s="619">
        <v>2427</v>
      </c>
      <c r="H140" s="619">
        <v>1</v>
      </c>
      <c r="I140" s="619">
        <v>809</v>
      </c>
      <c r="J140" s="619">
        <v>2</v>
      </c>
      <c r="K140" s="619">
        <v>1638</v>
      </c>
      <c r="L140" s="619">
        <v>0.67490729295426455</v>
      </c>
      <c r="M140" s="619">
        <v>819</v>
      </c>
      <c r="N140" s="619">
        <v>1</v>
      </c>
      <c r="O140" s="619">
        <v>836</v>
      </c>
      <c r="P140" s="640">
        <v>0.34445817882159047</v>
      </c>
      <c r="Q140" s="620">
        <v>836</v>
      </c>
    </row>
    <row r="141" spans="1:17" ht="14.4" customHeight="1" x14ac:dyDescent="0.3">
      <c r="A141" s="615" t="s">
        <v>473</v>
      </c>
      <c r="B141" s="616" t="s">
        <v>3391</v>
      </c>
      <c r="C141" s="616" t="s">
        <v>3158</v>
      </c>
      <c r="D141" s="616" t="s">
        <v>3424</v>
      </c>
      <c r="E141" s="616" t="s">
        <v>3425</v>
      </c>
      <c r="F141" s="619"/>
      <c r="G141" s="619"/>
      <c r="H141" s="619"/>
      <c r="I141" s="619"/>
      <c r="J141" s="619">
        <v>2</v>
      </c>
      <c r="K141" s="619">
        <v>7916</v>
      </c>
      <c r="L141" s="619"/>
      <c r="M141" s="619">
        <v>3958</v>
      </c>
      <c r="N141" s="619">
        <v>1</v>
      </c>
      <c r="O141" s="619">
        <v>4139</v>
      </c>
      <c r="P141" s="640"/>
      <c r="Q141" s="620">
        <v>4139</v>
      </c>
    </row>
    <row r="142" spans="1:17" ht="14.4" customHeight="1" x14ac:dyDescent="0.3">
      <c r="A142" s="615" t="s">
        <v>473</v>
      </c>
      <c r="B142" s="616" t="s">
        <v>3391</v>
      </c>
      <c r="C142" s="616" t="s">
        <v>3158</v>
      </c>
      <c r="D142" s="616" t="s">
        <v>3426</v>
      </c>
      <c r="E142" s="616" t="s">
        <v>3427</v>
      </c>
      <c r="F142" s="619">
        <v>1</v>
      </c>
      <c r="G142" s="619">
        <v>2841</v>
      </c>
      <c r="H142" s="619">
        <v>1</v>
      </c>
      <c r="I142" s="619">
        <v>2841</v>
      </c>
      <c r="J142" s="619">
        <v>4</v>
      </c>
      <c r="K142" s="619">
        <v>11412</v>
      </c>
      <c r="L142" s="619">
        <v>4.0168954593453012</v>
      </c>
      <c r="M142" s="619">
        <v>2853</v>
      </c>
      <c r="N142" s="619">
        <v>5</v>
      </c>
      <c r="O142" s="619">
        <v>14750</v>
      </c>
      <c r="P142" s="640">
        <v>5.1918338613164376</v>
      </c>
      <c r="Q142" s="620">
        <v>2950</v>
      </c>
    </row>
    <row r="143" spans="1:17" ht="14.4" customHeight="1" x14ac:dyDescent="0.3">
      <c r="A143" s="615" t="s">
        <v>473</v>
      </c>
      <c r="B143" s="616" t="s">
        <v>3391</v>
      </c>
      <c r="C143" s="616" t="s">
        <v>3158</v>
      </c>
      <c r="D143" s="616" t="s">
        <v>3266</v>
      </c>
      <c r="E143" s="616" t="s">
        <v>3267</v>
      </c>
      <c r="F143" s="619">
        <v>3</v>
      </c>
      <c r="G143" s="619">
        <v>1301</v>
      </c>
      <c r="H143" s="619">
        <v>1</v>
      </c>
      <c r="I143" s="619">
        <v>433.66666666666669</v>
      </c>
      <c r="J143" s="619"/>
      <c r="K143" s="619"/>
      <c r="L143" s="619"/>
      <c r="M143" s="619"/>
      <c r="N143" s="619">
        <v>3</v>
      </c>
      <c r="O143" s="619">
        <v>1332</v>
      </c>
      <c r="P143" s="640">
        <v>1.0238278247501922</v>
      </c>
      <c r="Q143" s="620">
        <v>444</v>
      </c>
    </row>
    <row r="144" spans="1:17" ht="14.4" customHeight="1" x14ac:dyDescent="0.3">
      <c r="A144" s="615" t="s">
        <v>473</v>
      </c>
      <c r="B144" s="616" t="s">
        <v>3391</v>
      </c>
      <c r="C144" s="616" t="s">
        <v>3158</v>
      </c>
      <c r="D144" s="616" t="s">
        <v>3428</v>
      </c>
      <c r="E144" s="616" t="s">
        <v>3429</v>
      </c>
      <c r="F144" s="619"/>
      <c r="G144" s="619"/>
      <c r="H144" s="619"/>
      <c r="I144" s="619"/>
      <c r="J144" s="619">
        <v>1</v>
      </c>
      <c r="K144" s="619">
        <v>114</v>
      </c>
      <c r="L144" s="619"/>
      <c r="M144" s="619">
        <v>114</v>
      </c>
      <c r="N144" s="619"/>
      <c r="O144" s="619"/>
      <c r="P144" s="640"/>
      <c r="Q144" s="620"/>
    </row>
    <row r="145" spans="1:17" ht="14.4" customHeight="1" x14ac:dyDescent="0.3">
      <c r="A145" s="615" t="s">
        <v>473</v>
      </c>
      <c r="B145" s="616" t="s">
        <v>3391</v>
      </c>
      <c r="C145" s="616" t="s">
        <v>3158</v>
      </c>
      <c r="D145" s="616" t="s">
        <v>3268</v>
      </c>
      <c r="E145" s="616" t="s">
        <v>3269</v>
      </c>
      <c r="F145" s="619">
        <v>10</v>
      </c>
      <c r="G145" s="619">
        <v>8475</v>
      </c>
      <c r="H145" s="619">
        <v>1</v>
      </c>
      <c r="I145" s="619">
        <v>847.5</v>
      </c>
      <c r="J145" s="619">
        <v>8</v>
      </c>
      <c r="K145" s="619">
        <v>6816</v>
      </c>
      <c r="L145" s="619">
        <v>0.80424778761061944</v>
      </c>
      <c r="M145" s="619">
        <v>852</v>
      </c>
      <c r="N145" s="619">
        <v>13</v>
      </c>
      <c r="O145" s="619">
        <v>11245</v>
      </c>
      <c r="P145" s="640">
        <v>1.3268436578171092</v>
      </c>
      <c r="Q145" s="620">
        <v>865</v>
      </c>
    </row>
    <row r="146" spans="1:17" ht="14.4" customHeight="1" x14ac:dyDescent="0.3">
      <c r="A146" s="615" t="s">
        <v>473</v>
      </c>
      <c r="B146" s="616" t="s">
        <v>3391</v>
      </c>
      <c r="C146" s="616" t="s">
        <v>3158</v>
      </c>
      <c r="D146" s="616" t="s">
        <v>3430</v>
      </c>
      <c r="E146" s="616" t="s">
        <v>3431</v>
      </c>
      <c r="F146" s="619">
        <v>8</v>
      </c>
      <c r="G146" s="619">
        <v>900</v>
      </c>
      <c r="H146" s="619">
        <v>1</v>
      </c>
      <c r="I146" s="619">
        <v>112.5</v>
      </c>
      <c r="J146" s="619">
        <v>7</v>
      </c>
      <c r="K146" s="619">
        <v>798</v>
      </c>
      <c r="L146" s="619">
        <v>0.88666666666666671</v>
      </c>
      <c r="M146" s="619">
        <v>114</v>
      </c>
      <c r="N146" s="619">
        <v>18</v>
      </c>
      <c r="O146" s="619">
        <v>2160</v>
      </c>
      <c r="P146" s="640">
        <v>2.4</v>
      </c>
      <c r="Q146" s="620">
        <v>120</v>
      </c>
    </row>
    <row r="147" spans="1:17" ht="14.4" customHeight="1" x14ac:dyDescent="0.3">
      <c r="A147" s="615" t="s">
        <v>473</v>
      </c>
      <c r="B147" s="616" t="s">
        <v>3391</v>
      </c>
      <c r="C147" s="616" t="s">
        <v>3158</v>
      </c>
      <c r="D147" s="616" t="s">
        <v>3274</v>
      </c>
      <c r="E147" s="616" t="s">
        <v>3275</v>
      </c>
      <c r="F147" s="619">
        <v>1</v>
      </c>
      <c r="G147" s="619">
        <v>177</v>
      </c>
      <c r="H147" s="619">
        <v>1</v>
      </c>
      <c r="I147" s="619">
        <v>177</v>
      </c>
      <c r="J147" s="619"/>
      <c r="K147" s="619"/>
      <c r="L147" s="619"/>
      <c r="M147" s="619"/>
      <c r="N147" s="619"/>
      <c r="O147" s="619"/>
      <c r="P147" s="640"/>
      <c r="Q147" s="620"/>
    </row>
    <row r="148" spans="1:17" ht="14.4" customHeight="1" x14ac:dyDescent="0.3">
      <c r="A148" s="615" t="s">
        <v>473</v>
      </c>
      <c r="B148" s="616" t="s">
        <v>3391</v>
      </c>
      <c r="C148" s="616" t="s">
        <v>3158</v>
      </c>
      <c r="D148" s="616" t="s">
        <v>3432</v>
      </c>
      <c r="E148" s="616" t="s">
        <v>3433</v>
      </c>
      <c r="F148" s="619">
        <v>3</v>
      </c>
      <c r="G148" s="619">
        <v>930</v>
      </c>
      <c r="H148" s="619">
        <v>1</v>
      </c>
      <c r="I148" s="619">
        <v>310</v>
      </c>
      <c r="J148" s="619">
        <v>1</v>
      </c>
      <c r="K148" s="619">
        <v>311</v>
      </c>
      <c r="L148" s="619">
        <v>0.33440860215053764</v>
      </c>
      <c r="M148" s="619">
        <v>311</v>
      </c>
      <c r="N148" s="619">
        <v>2</v>
      </c>
      <c r="O148" s="619">
        <v>638</v>
      </c>
      <c r="P148" s="640">
        <v>0.6860215053763441</v>
      </c>
      <c r="Q148" s="620">
        <v>319</v>
      </c>
    </row>
    <row r="149" spans="1:17" ht="14.4" customHeight="1" x14ac:dyDescent="0.3">
      <c r="A149" s="615" t="s">
        <v>473</v>
      </c>
      <c r="B149" s="616" t="s">
        <v>3391</v>
      </c>
      <c r="C149" s="616" t="s">
        <v>3158</v>
      </c>
      <c r="D149" s="616" t="s">
        <v>3434</v>
      </c>
      <c r="E149" s="616" t="s">
        <v>3435</v>
      </c>
      <c r="F149" s="619">
        <v>1</v>
      </c>
      <c r="G149" s="619">
        <v>2510</v>
      </c>
      <c r="H149" s="619">
        <v>1</v>
      </c>
      <c r="I149" s="619">
        <v>2510</v>
      </c>
      <c r="J149" s="619">
        <v>2</v>
      </c>
      <c r="K149" s="619">
        <v>5080</v>
      </c>
      <c r="L149" s="619">
        <v>2.0239043824701195</v>
      </c>
      <c r="M149" s="619">
        <v>2540</v>
      </c>
      <c r="N149" s="619"/>
      <c r="O149" s="619"/>
      <c r="P149" s="640"/>
      <c r="Q149" s="620"/>
    </row>
    <row r="150" spans="1:17" ht="14.4" customHeight="1" x14ac:dyDescent="0.3">
      <c r="A150" s="615" t="s">
        <v>473</v>
      </c>
      <c r="B150" s="616" t="s">
        <v>3391</v>
      </c>
      <c r="C150" s="616" t="s">
        <v>3158</v>
      </c>
      <c r="D150" s="616" t="s">
        <v>3436</v>
      </c>
      <c r="E150" s="616" t="s">
        <v>3437</v>
      </c>
      <c r="F150" s="619"/>
      <c r="G150" s="619"/>
      <c r="H150" s="619"/>
      <c r="I150" s="619"/>
      <c r="J150" s="619"/>
      <c r="K150" s="619"/>
      <c r="L150" s="619"/>
      <c r="M150" s="619"/>
      <c r="N150" s="619">
        <v>7</v>
      </c>
      <c r="O150" s="619">
        <v>39942</v>
      </c>
      <c r="P150" s="640"/>
      <c r="Q150" s="620">
        <v>5706</v>
      </c>
    </row>
    <row r="151" spans="1:17" ht="14.4" customHeight="1" x14ac:dyDescent="0.3">
      <c r="A151" s="615" t="s">
        <v>473</v>
      </c>
      <c r="B151" s="616" t="s">
        <v>3391</v>
      </c>
      <c r="C151" s="616" t="s">
        <v>3158</v>
      </c>
      <c r="D151" s="616" t="s">
        <v>3438</v>
      </c>
      <c r="E151" s="616" t="s">
        <v>3439</v>
      </c>
      <c r="F151" s="619"/>
      <c r="G151" s="619"/>
      <c r="H151" s="619"/>
      <c r="I151" s="619"/>
      <c r="J151" s="619"/>
      <c r="K151" s="619"/>
      <c r="L151" s="619"/>
      <c r="M151" s="619"/>
      <c r="N151" s="619">
        <v>1</v>
      </c>
      <c r="O151" s="619">
        <v>2548</v>
      </c>
      <c r="P151" s="640"/>
      <c r="Q151" s="620">
        <v>2548</v>
      </c>
    </row>
    <row r="152" spans="1:17" ht="14.4" customHeight="1" x14ac:dyDescent="0.3">
      <c r="A152" s="615" t="s">
        <v>473</v>
      </c>
      <c r="B152" s="616" t="s">
        <v>3391</v>
      </c>
      <c r="C152" s="616" t="s">
        <v>3158</v>
      </c>
      <c r="D152" s="616" t="s">
        <v>3299</v>
      </c>
      <c r="E152" s="616" t="s">
        <v>3300</v>
      </c>
      <c r="F152" s="619">
        <v>1</v>
      </c>
      <c r="G152" s="619">
        <v>4374</v>
      </c>
      <c r="H152" s="619">
        <v>1</v>
      </c>
      <c r="I152" s="619">
        <v>4374</v>
      </c>
      <c r="J152" s="619">
        <v>2</v>
      </c>
      <c r="K152" s="619">
        <v>8778</v>
      </c>
      <c r="L152" s="619">
        <v>2.006858710562414</v>
      </c>
      <c r="M152" s="619">
        <v>4389</v>
      </c>
      <c r="N152" s="619">
        <v>1</v>
      </c>
      <c r="O152" s="619">
        <v>4570</v>
      </c>
      <c r="P152" s="640">
        <v>1.0448102423411065</v>
      </c>
      <c r="Q152" s="620">
        <v>4570</v>
      </c>
    </row>
    <row r="153" spans="1:17" ht="14.4" customHeight="1" x14ac:dyDescent="0.3">
      <c r="A153" s="615" t="s">
        <v>473</v>
      </c>
      <c r="B153" s="616" t="s">
        <v>3391</v>
      </c>
      <c r="C153" s="616" t="s">
        <v>3158</v>
      </c>
      <c r="D153" s="616" t="s">
        <v>3440</v>
      </c>
      <c r="E153" s="616" t="s">
        <v>3441</v>
      </c>
      <c r="F153" s="619"/>
      <c r="G153" s="619"/>
      <c r="H153" s="619"/>
      <c r="I153" s="619"/>
      <c r="J153" s="619">
        <v>1</v>
      </c>
      <c r="K153" s="619">
        <v>3795</v>
      </c>
      <c r="L153" s="619"/>
      <c r="M153" s="619">
        <v>3795</v>
      </c>
      <c r="N153" s="619"/>
      <c r="O153" s="619"/>
      <c r="P153" s="640"/>
      <c r="Q153" s="620"/>
    </row>
    <row r="154" spans="1:17" ht="14.4" customHeight="1" x14ac:dyDescent="0.3">
      <c r="A154" s="615" t="s">
        <v>473</v>
      </c>
      <c r="B154" s="616" t="s">
        <v>3391</v>
      </c>
      <c r="C154" s="616" t="s">
        <v>3158</v>
      </c>
      <c r="D154" s="616" t="s">
        <v>3442</v>
      </c>
      <c r="E154" s="616" t="s">
        <v>3443</v>
      </c>
      <c r="F154" s="619"/>
      <c r="G154" s="619"/>
      <c r="H154" s="619"/>
      <c r="I154" s="619"/>
      <c r="J154" s="619"/>
      <c r="K154" s="619"/>
      <c r="L154" s="619"/>
      <c r="M154" s="619"/>
      <c r="N154" s="619">
        <v>3</v>
      </c>
      <c r="O154" s="619">
        <v>24918</v>
      </c>
      <c r="P154" s="640"/>
      <c r="Q154" s="620">
        <v>8306</v>
      </c>
    </row>
    <row r="155" spans="1:17" ht="14.4" customHeight="1" x14ac:dyDescent="0.3">
      <c r="A155" s="615" t="s">
        <v>473</v>
      </c>
      <c r="B155" s="616" t="s">
        <v>3391</v>
      </c>
      <c r="C155" s="616" t="s">
        <v>3158</v>
      </c>
      <c r="D155" s="616" t="s">
        <v>3444</v>
      </c>
      <c r="E155" s="616" t="s">
        <v>3445</v>
      </c>
      <c r="F155" s="619">
        <v>2</v>
      </c>
      <c r="G155" s="619">
        <v>1372</v>
      </c>
      <c r="H155" s="619">
        <v>1</v>
      </c>
      <c r="I155" s="619">
        <v>686</v>
      </c>
      <c r="J155" s="619"/>
      <c r="K155" s="619"/>
      <c r="L155" s="619"/>
      <c r="M155" s="619"/>
      <c r="N155" s="619"/>
      <c r="O155" s="619"/>
      <c r="P155" s="640"/>
      <c r="Q155" s="620"/>
    </row>
    <row r="156" spans="1:17" ht="14.4" customHeight="1" x14ac:dyDescent="0.3">
      <c r="A156" s="615" t="s">
        <v>473</v>
      </c>
      <c r="B156" s="616" t="s">
        <v>3391</v>
      </c>
      <c r="C156" s="616" t="s">
        <v>3158</v>
      </c>
      <c r="D156" s="616" t="s">
        <v>3446</v>
      </c>
      <c r="E156" s="616" t="s">
        <v>3447</v>
      </c>
      <c r="F156" s="619">
        <v>2</v>
      </c>
      <c r="G156" s="619">
        <v>622</v>
      </c>
      <c r="H156" s="619">
        <v>1</v>
      </c>
      <c r="I156" s="619">
        <v>311</v>
      </c>
      <c r="J156" s="619">
        <v>1</v>
      </c>
      <c r="K156" s="619">
        <v>318</v>
      </c>
      <c r="L156" s="619">
        <v>0.5112540192926045</v>
      </c>
      <c r="M156" s="619">
        <v>318</v>
      </c>
      <c r="N156" s="619">
        <v>1</v>
      </c>
      <c r="O156" s="619">
        <v>331</v>
      </c>
      <c r="P156" s="640">
        <v>0.53215434083601287</v>
      </c>
      <c r="Q156" s="620">
        <v>331</v>
      </c>
    </row>
    <row r="157" spans="1:17" ht="14.4" customHeight="1" x14ac:dyDescent="0.3">
      <c r="A157" s="615" t="s">
        <v>473</v>
      </c>
      <c r="B157" s="616" t="s">
        <v>3391</v>
      </c>
      <c r="C157" s="616" t="s">
        <v>3158</v>
      </c>
      <c r="D157" s="616" t="s">
        <v>3448</v>
      </c>
      <c r="E157" s="616" t="s">
        <v>3449</v>
      </c>
      <c r="F157" s="619">
        <v>1</v>
      </c>
      <c r="G157" s="619">
        <v>1324</v>
      </c>
      <c r="H157" s="619">
        <v>1</v>
      </c>
      <c r="I157" s="619">
        <v>1324</v>
      </c>
      <c r="J157" s="619"/>
      <c r="K157" s="619"/>
      <c r="L157" s="619"/>
      <c r="M157" s="619"/>
      <c r="N157" s="619"/>
      <c r="O157" s="619"/>
      <c r="P157" s="640"/>
      <c r="Q157" s="620"/>
    </row>
    <row r="158" spans="1:17" ht="14.4" customHeight="1" x14ac:dyDescent="0.3">
      <c r="A158" s="615" t="s">
        <v>473</v>
      </c>
      <c r="B158" s="616" t="s">
        <v>3391</v>
      </c>
      <c r="C158" s="616" t="s">
        <v>3158</v>
      </c>
      <c r="D158" s="616" t="s">
        <v>3450</v>
      </c>
      <c r="E158" s="616" t="s">
        <v>3451</v>
      </c>
      <c r="F158" s="619"/>
      <c r="G158" s="619"/>
      <c r="H158" s="619"/>
      <c r="I158" s="619"/>
      <c r="J158" s="619"/>
      <c r="K158" s="619"/>
      <c r="L158" s="619"/>
      <c r="M158" s="619"/>
      <c r="N158" s="619">
        <v>1</v>
      </c>
      <c r="O158" s="619">
        <v>1109</v>
      </c>
      <c r="P158" s="640"/>
      <c r="Q158" s="620">
        <v>1109</v>
      </c>
    </row>
    <row r="159" spans="1:17" ht="14.4" customHeight="1" x14ac:dyDescent="0.3">
      <c r="A159" s="615" t="s">
        <v>473</v>
      </c>
      <c r="B159" s="616" t="s">
        <v>3391</v>
      </c>
      <c r="C159" s="616" t="s">
        <v>3158</v>
      </c>
      <c r="D159" s="616" t="s">
        <v>3452</v>
      </c>
      <c r="E159" s="616" t="s">
        <v>3453</v>
      </c>
      <c r="F159" s="619"/>
      <c r="G159" s="619"/>
      <c r="H159" s="619"/>
      <c r="I159" s="619"/>
      <c r="J159" s="619"/>
      <c r="K159" s="619"/>
      <c r="L159" s="619"/>
      <c r="M159" s="619"/>
      <c r="N159" s="619">
        <v>1</v>
      </c>
      <c r="O159" s="619">
        <v>1238</v>
      </c>
      <c r="P159" s="640"/>
      <c r="Q159" s="620">
        <v>1238</v>
      </c>
    </row>
    <row r="160" spans="1:17" ht="14.4" customHeight="1" x14ac:dyDescent="0.3">
      <c r="A160" s="615" t="s">
        <v>473</v>
      </c>
      <c r="B160" s="616" t="s">
        <v>3391</v>
      </c>
      <c r="C160" s="616" t="s">
        <v>3158</v>
      </c>
      <c r="D160" s="616" t="s">
        <v>3454</v>
      </c>
      <c r="E160" s="616" t="s">
        <v>3455</v>
      </c>
      <c r="F160" s="619">
        <v>1</v>
      </c>
      <c r="G160" s="619">
        <v>1796</v>
      </c>
      <c r="H160" s="619">
        <v>1</v>
      </c>
      <c r="I160" s="619">
        <v>1796</v>
      </c>
      <c r="J160" s="619"/>
      <c r="K160" s="619"/>
      <c r="L160" s="619"/>
      <c r="M160" s="619"/>
      <c r="N160" s="619"/>
      <c r="O160" s="619"/>
      <c r="P160" s="640"/>
      <c r="Q160" s="620"/>
    </row>
    <row r="161" spans="1:17" ht="14.4" customHeight="1" x14ac:dyDescent="0.3">
      <c r="A161" s="615" t="s">
        <v>473</v>
      </c>
      <c r="B161" s="616" t="s">
        <v>3391</v>
      </c>
      <c r="C161" s="616" t="s">
        <v>3158</v>
      </c>
      <c r="D161" s="616" t="s">
        <v>3456</v>
      </c>
      <c r="E161" s="616" t="s">
        <v>3457</v>
      </c>
      <c r="F161" s="619"/>
      <c r="G161" s="619"/>
      <c r="H161" s="619"/>
      <c r="I161" s="619"/>
      <c r="J161" s="619"/>
      <c r="K161" s="619"/>
      <c r="L161" s="619"/>
      <c r="M161" s="619"/>
      <c r="N161" s="619">
        <v>1</v>
      </c>
      <c r="O161" s="619">
        <v>2387</v>
      </c>
      <c r="P161" s="640"/>
      <c r="Q161" s="620">
        <v>2387</v>
      </c>
    </row>
    <row r="162" spans="1:17" ht="14.4" customHeight="1" x14ac:dyDescent="0.3">
      <c r="A162" s="615" t="s">
        <v>473</v>
      </c>
      <c r="B162" s="616" t="s">
        <v>3391</v>
      </c>
      <c r="C162" s="616" t="s">
        <v>3158</v>
      </c>
      <c r="D162" s="616" t="s">
        <v>3458</v>
      </c>
      <c r="E162" s="616" t="s">
        <v>3413</v>
      </c>
      <c r="F162" s="619"/>
      <c r="G162" s="619"/>
      <c r="H162" s="619"/>
      <c r="I162" s="619"/>
      <c r="J162" s="619"/>
      <c r="K162" s="619"/>
      <c r="L162" s="619"/>
      <c r="M162" s="619"/>
      <c r="N162" s="619">
        <v>2</v>
      </c>
      <c r="O162" s="619">
        <v>1186</v>
      </c>
      <c r="P162" s="640"/>
      <c r="Q162" s="620">
        <v>593</v>
      </c>
    </row>
    <row r="163" spans="1:17" ht="14.4" customHeight="1" x14ac:dyDescent="0.3">
      <c r="A163" s="615" t="s">
        <v>473</v>
      </c>
      <c r="B163" s="616" t="s">
        <v>3391</v>
      </c>
      <c r="C163" s="616" t="s">
        <v>3158</v>
      </c>
      <c r="D163" s="616" t="s">
        <v>3459</v>
      </c>
      <c r="E163" s="616" t="s">
        <v>3460</v>
      </c>
      <c r="F163" s="619">
        <v>1</v>
      </c>
      <c r="G163" s="619">
        <v>1934</v>
      </c>
      <c r="H163" s="619">
        <v>1</v>
      </c>
      <c r="I163" s="619">
        <v>1934</v>
      </c>
      <c r="J163" s="619"/>
      <c r="K163" s="619"/>
      <c r="L163" s="619"/>
      <c r="M163" s="619"/>
      <c r="N163" s="619"/>
      <c r="O163" s="619"/>
      <c r="P163" s="640"/>
      <c r="Q163" s="620"/>
    </row>
    <row r="164" spans="1:17" ht="14.4" customHeight="1" x14ac:dyDescent="0.3">
      <c r="A164" s="615" t="s">
        <v>473</v>
      </c>
      <c r="B164" s="616" t="s">
        <v>3391</v>
      </c>
      <c r="C164" s="616" t="s">
        <v>3158</v>
      </c>
      <c r="D164" s="616" t="s">
        <v>3461</v>
      </c>
      <c r="E164" s="616" t="s">
        <v>3462</v>
      </c>
      <c r="F164" s="619"/>
      <c r="G164" s="619"/>
      <c r="H164" s="619"/>
      <c r="I164" s="619"/>
      <c r="J164" s="619"/>
      <c r="K164" s="619"/>
      <c r="L164" s="619"/>
      <c r="M164" s="619"/>
      <c r="N164" s="619">
        <v>1</v>
      </c>
      <c r="O164" s="619">
        <v>3713</v>
      </c>
      <c r="P164" s="640"/>
      <c r="Q164" s="620">
        <v>3713</v>
      </c>
    </row>
    <row r="165" spans="1:17" ht="14.4" customHeight="1" x14ac:dyDescent="0.3">
      <c r="A165" s="615" t="s">
        <v>473</v>
      </c>
      <c r="B165" s="616" t="s">
        <v>3391</v>
      </c>
      <c r="C165" s="616" t="s">
        <v>3158</v>
      </c>
      <c r="D165" s="616" t="s">
        <v>3463</v>
      </c>
      <c r="E165" s="616" t="s">
        <v>3464</v>
      </c>
      <c r="F165" s="619"/>
      <c r="G165" s="619"/>
      <c r="H165" s="619"/>
      <c r="I165" s="619"/>
      <c r="J165" s="619"/>
      <c r="K165" s="619"/>
      <c r="L165" s="619"/>
      <c r="M165" s="619"/>
      <c r="N165" s="619">
        <v>1</v>
      </c>
      <c r="O165" s="619">
        <v>2758</v>
      </c>
      <c r="P165" s="640"/>
      <c r="Q165" s="620">
        <v>2758</v>
      </c>
    </row>
    <row r="166" spans="1:17" ht="14.4" customHeight="1" x14ac:dyDescent="0.3">
      <c r="A166" s="615" t="s">
        <v>473</v>
      </c>
      <c r="B166" s="616" t="s">
        <v>3465</v>
      </c>
      <c r="C166" s="616" t="s">
        <v>3158</v>
      </c>
      <c r="D166" s="616" t="s">
        <v>3466</v>
      </c>
      <c r="E166" s="616" t="s">
        <v>3467</v>
      </c>
      <c r="F166" s="619"/>
      <c r="G166" s="619"/>
      <c r="H166" s="619"/>
      <c r="I166" s="619"/>
      <c r="J166" s="619">
        <v>1</v>
      </c>
      <c r="K166" s="619">
        <v>5482</v>
      </c>
      <c r="L166" s="619"/>
      <c r="M166" s="619">
        <v>5482</v>
      </c>
      <c r="N166" s="619"/>
      <c r="O166" s="619"/>
      <c r="P166" s="640"/>
      <c r="Q166" s="620"/>
    </row>
    <row r="167" spans="1:17" ht="14.4" customHeight="1" x14ac:dyDescent="0.3">
      <c r="A167" s="615" t="s">
        <v>473</v>
      </c>
      <c r="B167" s="616" t="s">
        <v>3465</v>
      </c>
      <c r="C167" s="616" t="s">
        <v>3158</v>
      </c>
      <c r="D167" s="616" t="s">
        <v>3468</v>
      </c>
      <c r="E167" s="616" t="s">
        <v>3469</v>
      </c>
      <c r="F167" s="619"/>
      <c r="G167" s="619"/>
      <c r="H167" s="619"/>
      <c r="I167" s="619"/>
      <c r="J167" s="619">
        <v>2</v>
      </c>
      <c r="K167" s="619">
        <v>4476</v>
      </c>
      <c r="L167" s="619"/>
      <c r="M167" s="619">
        <v>2238</v>
      </c>
      <c r="N167" s="619"/>
      <c r="O167" s="619"/>
      <c r="P167" s="640"/>
      <c r="Q167" s="620"/>
    </row>
    <row r="168" spans="1:17" ht="14.4" customHeight="1" x14ac:dyDescent="0.3">
      <c r="A168" s="615" t="s">
        <v>473</v>
      </c>
      <c r="B168" s="616" t="s">
        <v>3465</v>
      </c>
      <c r="C168" s="616" t="s">
        <v>3158</v>
      </c>
      <c r="D168" s="616" t="s">
        <v>3470</v>
      </c>
      <c r="E168" s="616" t="s">
        <v>3471</v>
      </c>
      <c r="F168" s="619"/>
      <c r="G168" s="619"/>
      <c r="H168" s="619"/>
      <c r="I168" s="619"/>
      <c r="J168" s="619">
        <v>46</v>
      </c>
      <c r="K168" s="619">
        <v>8004</v>
      </c>
      <c r="L168" s="619"/>
      <c r="M168" s="619">
        <v>174</v>
      </c>
      <c r="N168" s="619"/>
      <c r="O168" s="619"/>
      <c r="P168" s="640"/>
      <c r="Q168" s="620"/>
    </row>
    <row r="169" spans="1:17" ht="14.4" customHeight="1" x14ac:dyDescent="0.3">
      <c r="A169" s="615" t="s">
        <v>473</v>
      </c>
      <c r="B169" s="616" t="s">
        <v>3465</v>
      </c>
      <c r="C169" s="616" t="s">
        <v>3158</v>
      </c>
      <c r="D169" s="616" t="s">
        <v>3472</v>
      </c>
      <c r="E169" s="616" t="s">
        <v>3473</v>
      </c>
      <c r="F169" s="619"/>
      <c r="G169" s="619"/>
      <c r="H169" s="619"/>
      <c r="I169" s="619"/>
      <c r="J169" s="619">
        <v>12</v>
      </c>
      <c r="K169" s="619">
        <v>63780</v>
      </c>
      <c r="L169" s="619"/>
      <c r="M169" s="619">
        <v>5315</v>
      </c>
      <c r="N169" s="619"/>
      <c r="O169" s="619"/>
      <c r="P169" s="640"/>
      <c r="Q169" s="620"/>
    </row>
    <row r="170" spans="1:17" ht="14.4" customHeight="1" x14ac:dyDescent="0.3">
      <c r="A170" s="615" t="s">
        <v>473</v>
      </c>
      <c r="B170" s="616" t="s">
        <v>3465</v>
      </c>
      <c r="C170" s="616" t="s">
        <v>3158</v>
      </c>
      <c r="D170" s="616" t="s">
        <v>3474</v>
      </c>
      <c r="E170" s="616" t="s">
        <v>3475</v>
      </c>
      <c r="F170" s="619"/>
      <c r="G170" s="619"/>
      <c r="H170" s="619"/>
      <c r="I170" s="619"/>
      <c r="J170" s="619">
        <v>1</v>
      </c>
      <c r="K170" s="619">
        <v>3629</v>
      </c>
      <c r="L170" s="619"/>
      <c r="M170" s="619">
        <v>3629</v>
      </c>
      <c r="N170" s="619"/>
      <c r="O170" s="619"/>
      <c r="P170" s="640"/>
      <c r="Q170" s="620"/>
    </row>
    <row r="171" spans="1:17" ht="14.4" customHeight="1" x14ac:dyDescent="0.3">
      <c r="A171" s="615" t="s">
        <v>473</v>
      </c>
      <c r="B171" s="616" t="s">
        <v>3465</v>
      </c>
      <c r="C171" s="616" t="s">
        <v>3158</v>
      </c>
      <c r="D171" s="616" t="s">
        <v>3476</v>
      </c>
      <c r="E171" s="616" t="s">
        <v>3477</v>
      </c>
      <c r="F171" s="619"/>
      <c r="G171" s="619"/>
      <c r="H171" s="619"/>
      <c r="I171" s="619"/>
      <c r="J171" s="619">
        <v>1</v>
      </c>
      <c r="K171" s="619">
        <v>1512</v>
      </c>
      <c r="L171" s="619"/>
      <c r="M171" s="619">
        <v>1512</v>
      </c>
      <c r="N171" s="619"/>
      <c r="O171" s="619"/>
      <c r="P171" s="640"/>
      <c r="Q171" s="620"/>
    </row>
    <row r="172" spans="1:17" ht="14.4" customHeight="1" x14ac:dyDescent="0.3">
      <c r="A172" s="615" t="s">
        <v>473</v>
      </c>
      <c r="B172" s="616" t="s">
        <v>3465</v>
      </c>
      <c r="C172" s="616" t="s">
        <v>3158</v>
      </c>
      <c r="D172" s="616" t="s">
        <v>3478</v>
      </c>
      <c r="E172" s="616" t="s">
        <v>3479</v>
      </c>
      <c r="F172" s="619"/>
      <c r="G172" s="619"/>
      <c r="H172" s="619"/>
      <c r="I172" s="619"/>
      <c r="J172" s="619">
        <v>1</v>
      </c>
      <c r="K172" s="619">
        <v>2722</v>
      </c>
      <c r="L172" s="619"/>
      <c r="M172" s="619">
        <v>2722</v>
      </c>
      <c r="N172" s="619"/>
      <c r="O172" s="619"/>
      <c r="P172" s="640"/>
      <c r="Q172" s="620"/>
    </row>
    <row r="173" spans="1:17" ht="14.4" customHeight="1" x14ac:dyDescent="0.3">
      <c r="A173" s="615" t="s">
        <v>473</v>
      </c>
      <c r="B173" s="616" t="s">
        <v>3465</v>
      </c>
      <c r="C173" s="616" t="s">
        <v>3158</v>
      </c>
      <c r="D173" s="616" t="s">
        <v>3480</v>
      </c>
      <c r="E173" s="616" t="s">
        <v>3481</v>
      </c>
      <c r="F173" s="619"/>
      <c r="G173" s="619"/>
      <c r="H173" s="619"/>
      <c r="I173" s="619"/>
      <c r="J173" s="619">
        <v>1</v>
      </c>
      <c r="K173" s="619">
        <v>1128</v>
      </c>
      <c r="L173" s="619"/>
      <c r="M173" s="619">
        <v>1128</v>
      </c>
      <c r="N173" s="619"/>
      <c r="O173" s="619"/>
      <c r="P173" s="640"/>
      <c r="Q173" s="620"/>
    </row>
    <row r="174" spans="1:17" ht="14.4" customHeight="1" x14ac:dyDescent="0.3">
      <c r="A174" s="615" t="s">
        <v>473</v>
      </c>
      <c r="B174" s="616" t="s">
        <v>3465</v>
      </c>
      <c r="C174" s="616" t="s">
        <v>3158</v>
      </c>
      <c r="D174" s="616" t="s">
        <v>3482</v>
      </c>
      <c r="E174" s="616" t="s">
        <v>3483</v>
      </c>
      <c r="F174" s="619"/>
      <c r="G174" s="619"/>
      <c r="H174" s="619"/>
      <c r="I174" s="619"/>
      <c r="J174" s="619">
        <v>1</v>
      </c>
      <c r="K174" s="619">
        <v>5356</v>
      </c>
      <c r="L174" s="619"/>
      <c r="M174" s="619">
        <v>5356</v>
      </c>
      <c r="N174" s="619"/>
      <c r="O174" s="619"/>
      <c r="P174" s="640"/>
      <c r="Q174" s="620"/>
    </row>
    <row r="175" spans="1:17" ht="14.4" customHeight="1" x14ac:dyDescent="0.3">
      <c r="A175" s="615" t="s">
        <v>473</v>
      </c>
      <c r="B175" s="616" t="s">
        <v>3465</v>
      </c>
      <c r="C175" s="616" t="s">
        <v>3158</v>
      </c>
      <c r="D175" s="616" t="s">
        <v>3484</v>
      </c>
      <c r="E175" s="616" t="s">
        <v>3485</v>
      </c>
      <c r="F175" s="619"/>
      <c r="G175" s="619"/>
      <c r="H175" s="619"/>
      <c r="I175" s="619"/>
      <c r="J175" s="619">
        <v>2</v>
      </c>
      <c r="K175" s="619">
        <v>2518</v>
      </c>
      <c r="L175" s="619"/>
      <c r="M175" s="619">
        <v>1259</v>
      </c>
      <c r="N175" s="619"/>
      <c r="O175" s="619"/>
      <c r="P175" s="640"/>
      <c r="Q175" s="620"/>
    </row>
    <row r="176" spans="1:17" ht="14.4" customHeight="1" x14ac:dyDescent="0.3">
      <c r="A176" s="615" t="s">
        <v>473</v>
      </c>
      <c r="B176" s="616" t="s">
        <v>3465</v>
      </c>
      <c r="C176" s="616" t="s">
        <v>3158</v>
      </c>
      <c r="D176" s="616" t="s">
        <v>3486</v>
      </c>
      <c r="E176" s="616" t="s">
        <v>3487</v>
      </c>
      <c r="F176" s="619"/>
      <c r="G176" s="619"/>
      <c r="H176" s="619"/>
      <c r="I176" s="619"/>
      <c r="J176" s="619">
        <v>2</v>
      </c>
      <c r="K176" s="619">
        <v>902</v>
      </c>
      <c r="L176" s="619"/>
      <c r="M176" s="619">
        <v>451</v>
      </c>
      <c r="N176" s="619"/>
      <c r="O176" s="619"/>
      <c r="P176" s="640"/>
      <c r="Q176" s="620"/>
    </row>
    <row r="177" spans="1:17" ht="14.4" customHeight="1" x14ac:dyDescent="0.3">
      <c r="A177" s="615" t="s">
        <v>473</v>
      </c>
      <c r="B177" s="616" t="s">
        <v>3465</v>
      </c>
      <c r="C177" s="616" t="s">
        <v>3158</v>
      </c>
      <c r="D177" s="616" t="s">
        <v>3488</v>
      </c>
      <c r="E177" s="616" t="s">
        <v>3489</v>
      </c>
      <c r="F177" s="619"/>
      <c r="G177" s="619"/>
      <c r="H177" s="619"/>
      <c r="I177" s="619"/>
      <c r="J177" s="619">
        <v>2</v>
      </c>
      <c r="K177" s="619">
        <v>7934</v>
      </c>
      <c r="L177" s="619"/>
      <c r="M177" s="619">
        <v>3967</v>
      </c>
      <c r="N177" s="619"/>
      <c r="O177" s="619"/>
      <c r="P177" s="640"/>
      <c r="Q177" s="620"/>
    </row>
    <row r="178" spans="1:17" ht="14.4" customHeight="1" x14ac:dyDescent="0.3">
      <c r="A178" s="615" t="s">
        <v>473</v>
      </c>
      <c r="B178" s="616" t="s">
        <v>3465</v>
      </c>
      <c r="C178" s="616" t="s">
        <v>3158</v>
      </c>
      <c r="D178" s="616" t="s">
        <v>3490</v>
      </c>
      <c r="E178" s="616" t="s">
        <v>3491</v>
      </c>
      <c r="F178" s="619"/>
      <c r="G178" s="619"/>
      <c r="H178" s="619"/>
      <c r="I178" s="619"/>
      <c r="J178" s="619">
        <v>1</v>
      </c>
      <c r="K178" s="619">
        <v>4266</v>
      </c>
      <c r="L178" s="619"/>
      <c r="M178" s="619">
        <v>4266</v>
      </c>
      <c r="N178" s="619"/>
      <c r="O178" s="619"/>
      <c r="P178" s="640"/>
      <c r="Q178" s="620"/>
    </row>
    <row r="179" spans="1:17" ht="14.4" customHeight="1" x14ac:dyDescent="0.3">
      <c r="A179" s="615" t="s">
        <v>473</v>
      </c>
      <c r="B179" s="616" t="s">
        <v>3465</v>
      </c>
      <c r="C179" s="616" t="s">
        <v>3158</v>
      </c>
      <c r="D179" s="616" t="s">
        <v>3492</v>
      </c>
      <c r="E179" s="616" t="s">
        <v>3493</v>
      </c>
      <c r="F179" s="619"/>
      <c r="G179" s="619"/>
      <c r="H179" s="619"/>
      <c r="I179" s="619"/>
      <c r="J179" s="619">
        <v>3</v>
      </c>
      <c r="K179" s="619">
        <v>37620</v>
      </c>
      <c r="L179" s="619"/>
      <c r="M179" s="619">
        <v>12540</v>
      </c>
      <c r="N179" s="619"/>
      <c r="O179" s="619"/>
      <c r="P179" s="640"/>
      <c r="Q179" s="620"/>
    </row>
    <row r="180" spans="1:17" ht="14.4" customHeight="1" x14ac:dyDescent="0.3">
      <c r="A180" s="615" t="s">
        <v>473</v>
      </c>
      <c r="B180" s="616" t="s">
        <v>3465</v>
      </c>
      <c r="C180" s="616" t="s">
        <v>3158</v>
      </c>
      <c r="D180" s="616" t="s">
        <v>3494</v>
      </c>
      <c r="E180" s="616" t="s">
        <v>3495</v>
      </c>
      <c r="F180" s="619"/>
      <c r="G180" s="619"/>
      <c r="H180" s="619"/>
      <c r="I180" s="619"/>
      <c r="J180" s="619">
        <v>3</v>
      </c>
      <c r="K180" s="619">
        <v>13305</v>
      </c>
      <c r="L180" s="619"/>
      <c r="M180" s="619">
        <v>4435</v>
      </c>
      <c r="N180" s="619"/>
      <c r="O180" s="619"/>
      <c r="P180" s="640"/>
      <c r="Q180" s="620"/>
    </row>
    <row r="181" spans="1:17" ht="14.4" customHeight="1" x14ac:dyDescent="0.3">
      <c r="A181" s="615" t="s">
        <v>473</v>
      </c>
      <c r="B181" s="616" t="s">
        <v>3157</v>
      </c>
      <c r="C181" s="616" t="s">
        <v>3496</v>
      </c>
      <c r="D181" s="616" t="s">
        <v>3497</v>
      </c>
      <c r="E181" s="616" t="s">
        <v>3498</v>
      </c>
      <c r="F181" s="619">
        <v>0.9</v>
      </c>
      <c r="G181" s="619">
        <v>10925.4</v>
      </c>
      <c r="H181" s="619">
        <v>1</v>
      </c>
      <c r="I181" s="619">
        <v>12139.333333333332</v>
      </c>
      <c r="J181" s="619">
        <v>0.2</v>
      </c>
      <c r="K181" s="619">
        <v>2258.7600000000002</v>
      </c>
      <c r="L181" s="619">
        <v>0.206743917842825</v>
      </c>
      <c r="M181" s="619">
        <v>11293.800000000001</v>
      </c>
      <c r="N181" s="619">
        <v>0.8</v>
      </c>
      <c r="O181" s="619">
        <v>9035.06</v>
      </c>
      <c r="P181" s="640">
        <v>0.82697750196789133</v>
      </c>
      <c r="Q181" s="620">
        <v>11293.824999999999</v>
      </c>
    </row>
    <row r="182" spans="1:17" ht="14.4" customHeight="1" x14ac:dyDescent="0.3">
      <c r="A182" s="615" t="s">
        <v>473</v>
      </c>
      <c r="B182" s="616" t="s">
        <v>3157</v>
      </c>
      <c r="C182" s="616" t="s">
        <v>3496</v>
      </c>
      <c r="D182" s="616" t="s">
        <v>3499</v>
      </c>
      <c r="E182" s="616" t="s">
        <v>2432</v>
      </c>
      <c r="F182" s="619">
        <v>4</v>
      </c>
      <c r="G182" s="619">
        <v>333.2</v>
      </c>
      <c r="H182" s="619">
        <v>1</v>
      </c>
      <c r="I182" s="619">
        <v>83.3</v>
      </c>
      <c r="J182" s="619">
        <v>103.5</v>
      </c>
      <c r="K182" s="619">
        <v>9929.7300000000014</v>
      </c>
      <c r="L182" s="619">
        <v>29.801110444177677</v>
      </c>
      <c r="M182" s="619">
        <v>95.939420289855079</v>
      </c>
      <c r="N182" s="619">
        <v>34</v>
      </c>
      <c r="O182" s="619">
        <v>1697.6200000000001</v>
      </c>
      <c r="P182" s="640">
        <v>5.0948979591836743</v>
      </c>
      <c r="Q182" s="620">
        <v>49.930000000000007</v>
      </c>
    </row>
    <row r="183" spans="1:17" ht="14.4" customHeight="1" x14ac:dyDescent="0.3">
      <c r="A183" s="615" t="s">
        <v>473</v>
      </c>
      <c r="B183" s="616" t="s">
        <v>3157</v>
      </c>
      <c r="C183" s="616" t="s">
        <v>3496</v>
      </c>
      <c r="D183" s="616" t="s">
        <v>3500</v>
      </c>
      <c r="E183" s="616" t="s">
        <v>3501</v>
      </c>
      <c r="F183" s="619">
        <v>9</v>
      </c>
      <c r="G183" s="619">
        <v>746.28</v>
      </c>
      <c r="H183" s="619">
        <v>1</v>
      </c>
      <c r="I183" s="619">
        <v>82.92</v>
      </c>
      <c r="J183" s="619"/>
      <c r="K183" s="619"/>
      <c r="L183" s="619"/>
      <c r="M183" s="619"/>
      <c r="N183" s="619"/>
      <c r="O183" s="619"/>
      <c r="P183" s="640"/>
      <c r="Q183" s="620"/>
    </row>
    <row r="184" spans="1:17" ht="14.4" customHeight="1" x14ac:dyDescent="0.3">
      <c r="A184" s="615" t="s">
        <v>473</v>
      </c>
      <c r="B184" s="616" t="s">
        <v>3157</v>
      </c>
      <c r="C184" s="616" t="s">
        <v>3496</v>
      </c>
      <c r="D184" s="616" t="s">
        <v>3502</v>
      </c>
      <c r="E184" s="616" t="s">
        <v>3503</v>
      </c>
      <c r="F184" s="619">
        <v>2</v>
      </c>
      <c r="G184" s="619">
        <v>2128.64</v>
      </c>
      <c r="H184" s="619">
        <v>1</v>
      </c>
      <c r="I184" s="619">
        <v>1064.32</v>
      </c>
      <c r="J184" s="619">
        <v>2</v>
      </c>
      <c r="K184" s="619">
        <v>1739.44</v>
      </c>
      <c r="L184" s="619">
        <v>0.81716025255562241</v>
      </c>
      <c r="M184" s="619">
        <v>869.72</v>
      </c>
      <c r="N184" s="619">
        <v>6</v>
      </c>
      <c r="O184" s="619">
        <v>5176.62</v>
      </c>
      <c r="P184" s="640">
        <v>2.4318907847263982</v>
      </c>
      <c r="Q184" s="620">
        <v>862.77</v>
      </c>
    </row>
    <row r="185" spans="1:17" ht="14.4" customHeight="1" x14ac:dyDescent="0.3">
      <c r="A185" s="615" t="s">
        <v>473</v>
      </c>
      <c r="B185" s="616" t="s">
        <v>3157</v>
      </c>
      <c r="C185" s="616" t="s">
        <v>3496</v>
      </c>
      <c r="D185" s="616" t="s">
        <v>3504</v>
      </c>
      <c r="E185" s="616" t="s">
        <v>3505</v>
      </c>
      <c r="F185" s="619">
        <v>14</v>
      </c>
      <c r="G185" s="619">
        <v>73007.48</v>
      </c>
      <c r="H185" s="619">
        <v>1</v>
      </c>
      <c r="I185" s="619">
        <v>5214.82</v>
      </c>
      <c r="J185" s="619">
        <v>32</v>
      </c>
      <c r="K185" s="619">
        <v>159619</v>
      </c>
      <c r="L185" s="619">
        <v>2.1863376191042345</v>
      </c>
      <c r="M185" s="619">
        <v>4988.09375</v>
      </c>
      <c r="N185" s="619">
        <v>65</v>
      </c>
      <c r="O185" s="619">
        <v>324227.69</v>
      </c>
      <c r="P185" s="640">
        <v>4.4410201530035005</v>
      </c>
      <c r="Q185" s="620">
        <v>4988.118307692308</v>
      </c>
    </row>
    <row r="186" spans="1:17" ht="14.4" customHeight="1" x14ac:dyDescent="0.3">
      <c r="A186" s="615" t="s">
        <v>473</v>
      </c>
      <c r="B186" s="616" t="s">
        <v>3157</v>
      </c>
      <c r="C186" s="616" t="s">
        <v>3496</v>
      </c>
      <c r="D186" s="616" t="s">
        <v>3506</v>
      </c>
      <c r="E186" s="616" t="s">
        <v>3501</v>
      </c>
      <c r="F186" s="619">
        <v>155</v>
      </c>
      <c r="G186" s="619">
        <v>18283.800000000003</v>
      </c>
      <c r="H186" s="619">
        <v>1</v>
      </c>
      <c r="I186" s="619">
        <v>117.96000000000002</v>
      </c>
      <c r="J186" s="619">
        <v>46</v>
      </c>
      <c r="K186" s="619">
        <v>5190.18</v>
      </c>
      <c r="L186" s="619">
        <v>0.28386768614839364</v>
      </c>
      <c r="M186" s="619">
        <v>112.83000000000001</v>
      </c>
      <c r="N186" s="619"/>
      <c r="O186" s="619"/>
      <c r="P186" s="640"/>
      <c r="Q186" s="620"/>
    </row>
    <row r="187" spans="1:17" ht="14.4" customHeight="1" x14ac:dyDescent="0.3">
      <c r="A187" s="615" t="s">
        <v>473</v>
      </c>
      <c r="B187" s="616" t="s">
        <v>3157</v>
      </c>
      <c r="C187" s="616" t="s">
        <v>3496</v>
      </c>
      <c r="D187" s="616" t="s">
        <v>3507</v>
      </c>
      <c r="E187" s="616" t="s">
        <v>3501</v>
      </c>
      <c r="F187" s="619">
        <v>25</v>
      </c>
      <c r="G187" s="619">
        <v>1989.75</v>
      </c>
      <c r="H187" s="619">
        <v>1</v>
      </c>
      <c r="I187" s="619">
        <v>79.59</v>
      </c>
      <c r="J187" s="619">
        <v>21.1</v>
      </c>
      <c r="K187" s="619">
        <v>1606.3400000000001</v>
      </c>
      <c r="L187" s="619">
        <v>0.80730745068475951</v>
      </c>
      <c r="M187" s="619">
        <v>76.129857819905212</v>
      </c>
      <c r="N187" s="619"/>
      <c r="O187" s="619"/>
      <c r="P187" s="640"/>
      <c r="Q187" s="620"/>
    </row>
    <row r="188" spans="1:17" ht="14.4" customHeight="1" x14ac:dyDescent="0.3">
      <c r="A188" s="615" t="s">
        <v>473</v>
      </c>
      <c r="B188" s="616" t="s">
        <v>3157</v>
      </c>
      <c r="C188" s="616" t="s">
        <v>3496</v>
      </c>
      <c r="D188" s="616" t="s">
        <v>3508</v>
      </c>
      <c r="E188" s="616" t="s">
        <v>3509</v>
      </c>
      <c r="F188" s="619">
        <v>75.150000000000006</v>
      </c>
      <c r="G188" s="619">
        <v>47199.570000000007</v>
      </c>
      <c r="H188" s="619">
        <v>1</v>
      </c>
      <c r="I188" s="619">
        <v>628.07145708582834</v>
      </c>
      <c r="J188" s="619">
        <v>43.2</v>
      </c>
      <c r="K188" s="619">
        <v>26612.240000000005</v>
      </c>
      <c r="L188" s="619">
        <v>0.5638237805980012</v>
      </c>
      <c r="M188" s="619">
        <v>616.02407407407418</v>
      </c>
      <c r="N188" s="619"/>
      <c r="O188" s="619"/>
      <c r="P188" s="640"/>
      <c r="Q188" s="620"/>
    </row>
    <row r="189" spans="1:17" ht="14.4" customHeight="1" x14ac:dyDescent="0.3">
      <c r="A189" s="615" t="s">
        <v>473</v>
      </c>
      <c r="B189" s="616" t="s">
        <v>3157</v>
      </c>
      <c r="C189" s="616" t="s">
        <v>3496</v>
      </c>
      <c r="D189" s="616" t="s">
        <v>3510</v>
      </c>
      <c r="E189" s="616" t="s">
        <v>3511</v>
      </c>
      <c r="F189" s="619">
        <v>78.5</v>
      </c>
      <c r="G189" s="619">
        <v>6600.2800000000007</v>
      </c>
      <c r="H189" s="619">
        <v>1</v>
      </c>
      <c r="I189" s="619">
        <v>84.080000000000013</v>
      </c>
      <c r="J189" s="619">
        <v>67</v>
      </c>
      <c r="K189" s="619">
        <v>5388.76</v>
      </c>
      <c r="L189" s="619">
        <v>0.81644415085420619</v>
      </c>
      <c r="M189" s="619">
        <v>80.42925373134328</v>
      </c>
      <c r="N189" s="619">
        <v>21</v>
      </c>
      <c r="O189" s="619">
        <v>1689.0299999999997</v>
      </c>
      <c r="P189" s="640">
        <v>0.25590277988206556</v>
      </c>
      <c r="Q189" s="620">
        <v>80.429999999999993</v>
      </c>
    </row>
    <row r="190" spans="1:17" ht="14.4" customHeight="1" x14ac:dyDescent="0.3">
      <c r="A190" s="615" t="s">
        <v>473</v>
      </c>
      <c r="B190" s="616" t="s">
        <v>3157</v>
      </c>
      <c r="C190" s="616" t="s">
        <v>3496</v>
      </c>
      <c r="D190" s="616" t="s">
        <v>3512</v>
      </c>
      <c r="E190" s="616" t="s">
        <v>1187</v>
      </c>
      <c r="F190" s="619"/>
      <c r="G190" s="619"/>
      <c r="H190" s="619"/>
      <c r="I190" s="619"/>
      <c r="J190" s="619">
        <v>0.5</v>
      </c>
      <c r="K190" s="619">
        <v>346.45</v>
      </c>
      <c r="L190" s="619"/>
      <c r="M190" s="619">
        <v>692.9</v>
      </c>
      <c r="N190" s="619">
        <v>2</v>
      </c>
      <c r="O190" s="619">
        <v>1380.92</v>
      </c>
      <c r="P190" s="640"/>
      <c r="Q190" s="620">
        <v>690.46</v>
      </c>
    </row>
    <row r="191" spans="1:17" ht="14.4" customHeight="1" x14ac:dyDescent="0.3">
      <c r="A191" s="615" t="s">
        <v>473</v>
      </c>
      <c r="B191" s="616" t="s">
        <v>3157</v>
      </c>
      <c r="C191" s="616" t="s">
        <v>3496</v>
      </c>
      <c r="D191" s="616" t="s">
        <v>3513</v>
      </c>
      <c r="E191" s="616" t="s">
        <v>1992</v>
      </c>
      <c r="F191" s="619">
        <v>492</v>
      </c>
      <c r="G191" s="619">
        <v>30036.6</v>
      </c>
      <c r="H191" s="619">
        <v>1</v>
      </c>
      <c r="I191" s="619">
        <v>61.05</v>
      </c>
      <c r="J191" s="619">
        <v>334</v>
      </c>
      <c r="K191" s="619">
        <v>19505.599999999999</v>
      </c>
      <c r="L191" s="619">
        <v>0.64939440549196648</v>
      </c>
      <c r="M191" s="619">
        <v>58.4</v>
      </c>
      <c r="N191" s="619">
        <v>294</v>
      </c>
      <c r="O191" s="619">
        <v>17169.599999999999</v>
      </c>
      <c r="P191" s="640">
        <v>0.57162262040310818</v>
      </c>
      <c r="Q191" s="620">
        <v>58.4</v>
      </c>
    </row>
    <row r="192" spans="1:17" ht="14.4" customHeight="1" x14ac:dyDescent="0.3">
      <c r="A192" s="615" t="s">
        <v>473</v>
      </c>
      <c r="B192" s="616" t="s">
        <v>3157</v>
      </c>
      <c r="C192" s="616" t="s">
        <v>3496</v>
      </c>
      <c r="D192" s="616" t="s">
        <v>3514</v>
      </c>
      <c r="E192" s="616" t="s">
        <v>2023</v>
      </c>
      <c r="F192" s="619">
        <v>6</v>
      </c>
      <c r="G192" s="619">
        <v>664.62</v>
      </c>
      <c r="H192" s="619">
        <v>1</v>
      </c>
      <c r="I192" s="619">
        <v>110.77</v>
      </c>
      <c r="J192" s="619"/>
      <c r="K192" s="619"/>
      <c r="L192" s="619"/>
      <c r="M192" s="619"/>
      <c r="N192" s="619">
        <v>6</v>
      </c>
      <c r="O192" s="619">
        <v>635.76</v>
      </c>
      <c r="P192" s="640">
        <v>0.95657669043964966</v>
      </c>
      <c r="Q192" s="620">
        <v>105.96</v>
      </c>
    </row>
    <row r="193" spans="1:17" ht="14.4" customHeight="1" x14ac:dyDescent="0.3">
      <c r="A193" s="615" t="s">
        <v>473</v>
      </c>
      <c r="B193" s="616" t="s">
        <v>3157</v>
      </c>
      <c r="C193" s="616" t="s">
        <v>3496</v>
      </c>
      <c r="D193" s="616" t="s">
        <v>3515</v>
      </c>
      <c r="E193" s="616" t="s">
        <v>2437</v>
      </c>
      <c r="F193" s="619">
        <v>35.47</v>
      </c>
      <c r="G193" s="619">
        <v>25671.260000000002</v>
      </c>
      <c r="H193" s="619">
        <v>1</v>
      </c>
      <c r="I193" s="619">
        <v>723.74570059204973</v>
      </c>
      <c r="J193" s="619">
        <v>27.4</v>
      </c>
      <c r="K193" s="619">
        <v>18967.650000000001</v>
      </c>
      <c r="L193" s="619">
        <v>0.73886712222150375</v>
      </c>
      <c r="M193" s="619">
        <v>692.25000000000011</v>
      </c>
      <c r="N193" s="619">
        <v>26.099999999999998</v>
      </c>
      <c r="O193" s="619">
        <v>18067.53</v>
      </c>
      <c r="P193" s="640">
        <v>0.70380378680282918</v>
      </c>
      <c r="Q193" s="620">
        <v>692.24252873563216</v>
      </c>
    </row>
    <row r="194" spans="1:17" ht="14.4" customHeight="1" x14ac:dyDescent="0.3">
      <c r="A194" s="615" t="s">
        <v>473</v>
      </c>
      <c r="B194" s="616" t="s">
        <v>3157</v>
      </c>
      <c r="C194" s="616" t="s">
        <v>3496</v>
      </c>
      <c r="D194" s="616" t="s">
        <v>3516</v>
      </c>
      <c r="E194" s="616" t="s">
        <v>3517</v>
      </c>
      <c r="F194" s="619">
        <v>3</v>
      </c>
      <c r="G194" s="619">
        <v>3471.33</v>
      </c>
      <c r="H194" s="619">
        <v>1</v>
      </c>
      <c r="I194" s="619">
        <v>1157.1099999999999</v>
      </c>
      <c r="J194" s="619">
        <v>8</v>
      </c>
      <c r="K194" s="619">
        <v>8854.4</v>
      </c>
      <c r="L194" s="619">
        <v>2.5507226336879523</v>
      </c>
      <c r="M194" s="619">
        <v>1106.8</v>
      </c>
      <c r="N194" s="619"/>
      <c r="O194" s="619"/>
      <c r="P194" s="640"/>
      <c r="Q194" s="620"/>
    </row>
    <row r="195" spans="1:17" ht="14.4" customHeight="1" x14ac:dyDescent="0.3">
      <c r="A195" s="615" t="s">
        <v>473</v>
      </c>
      <c r="B195" s="616" t="s">
        <v>3157</v>
      </c>
      <c r="C195" s="616" t="s">
        <v>3496</v>
      </c>
      <c r="D195" s="616" t="s">
        <v>3518</v>
      </c>
      <c r="E195" s="616" t="s">
        <v>3519</v>
      </c>
      <c r="F195" s="619"/>
      <c r="G195" s="619"/>
      <c r="H195" s="619"/>
      <c r="I195" s="619"/>
      <c r="J195" s="619"/>
      <c r="K195" s="619"/>
      <c r="L195" s="619"/>
      <c r="M195" s="619"/>
      <c r="N195" s="619">
        <v>2</v>
      </c>
      <c r="O195" s="619">
        <v>24754.86</v>
      </c>
      <c r="P195" s="640"/>
      <c r="Q195" s="620">
        <v>12377.43</v>
      </c>
    </row>
    <row r="196" spans="1:17" ht="14.4" customHeight="1" x14ac:dyDescent="0.3">
      <c r="A196" s="615" t="s">
        <v>473</v>
      </c>
      <c r="B196" s="616" t="s">
        <v>3157</v>
      </c>
      <c r="C196" s="616" t="s">
        <v>3496</v>
      </c>
      <c r="D196" s="616" t="s">
        <v>3520</v>
      </c>
      <c r="E196" s="616" t="s">
        <v>2135</v>
      </c>
      <c r="F196" s="619">
        <v>12.55</v>
      </c>
      <c r="G196" s="619">
        <v>170664.94</v>
      </c>
      <c r="H196" s="619">
        <v>1</v>
      </c>
      <c r="I196" s="619">
        <v>13598.8</v>
      </c>
      <c r="J196" s="619">
        <v>25.6</v>
      </c>
      <c r="K196" s="619">
        <v>307543.04000000004</v>
      </c>
      <c r="L196" s="619">
        <v>1.8020282314574982</v>
      </c>
      <c r="M196" s="619">
        <v>12013.400000000001</v>
      </c>
      <c r="N196" s="619">
        <v>34.700000000000003</v>
      </c>
      <c r="O196" s="619">
        <v>416864.98000000004</v>
      </c>
      <c r="P196" s="640">
        <v>2.4425929543584055</v>
      </c>
      <c r="Q196" s="620">
        <v>12013.4</v>
      </c>
    </row>
    <row r="197" spans="1:17" ht="14.4" customHeight="1" x14ac:dyDescent="0.3">
      <c r="A197" s="615" t="s">
        <v>473</v>
      </c>
      <c r="B197" s="616" t="s">
        <v>3157</v>
      </c>
      <c r="C197" s="616" t="s">
        <v>3496</v>
      </c>
      <c r="D197" s="616" t="s">
        <v>3521</v>
      </c>
      <c r="E197" s="616" t="s">
        <v>2163</v>
      </c>
      <c r="F197" s="619">
        <v>67</v>
      </c>
      <c r="G197" s="619">
        <v>234661.47</v>
      </c>
      <c r="H197" s="619">
        <v>1</v>
      </c>
      <c r="I197" s="619">
        <v>3502.41</v>
      </c>
      <c r="J197" s="619">
        <v>125</v>
      </c>
      <c r="K197" s="619">
        <v>418766.24</v>
      </c>
      <c r="L197" s="619">
        <v>1.7845547460347879</v>
      </c>
      <c r="M197" s="619">
        <v>3350.1299199999999</v>
      </c>
      <c r="N197" s="619">
        <v>140</v>
      </c>
      <c r="O197" s="619">
        <v>469018.18999999994</v>
      </c>
      <c r="P197" s="640">
        <v>1.9987013206727118</v>
      </c>
      <c r="Q197" s="620">
        <v>3350.1299285714281</v>
      </c>
    </row>
    <row r="198" spans="1:17" ht="14.4" customHeight="1" x14ac:dyDescent="0.3">
      <c r="A198" s="615" t="s">
        <v>473</v>
      </c>
      <c r="B198" s="616" t="s">
        <v>3157</v>
      </c>
      <c r="C198" s="616" t="s">
        <v>3496</v>
      </c>
      <c r="D198" s="616" t="s">
        <v>3522</v>
      </c>
      <c r="E198" s="616" t="s">
        <v>3523</v>
      </c>
      <c r="F198" s="619"/>
      <c r="G198" s="619"/>
      <c r="H198" s="619"/>
      <c r="I198" s="619"/>
      <c r="J198" s="619"/>
      <c r="K198" s="619"/>
      <c r="L198" s="619"/>
      <c r="M198" s="619"/>
      <c r="N198" s="619">
        <v>2</v>
      </c>
      <c r="O198" s="619">
        <v>22841.74</v>
      </c>
      <c r="P198" s="640"/>
      <c r="Q198" s="620">
        <v>11420.87</v>
      </c>
    </row>
    <row r="199" spans="1:17" ht="14.4" customHeight="1" x14ac:dyDescent="0.3">
      <c r="A199" s="615" t="s">
        <v>473</v>
      </c>
      <c r="B199" s="616" t="s">
        <v>3157</v>
      </c>
      <c r="C199" s="616" t="s">
        <v>3496</v>
      </c>
      <c r="D199" s="616" t="s">
        <v>3524</v>
      </c>
      <c r="E199" s="616" t="s">
        <v>3525</v>
      </c>
      <c r="F199" s="619"/>
      <c r="G199" s="619"/>
      <c r="H199" s="619"/>
      <c r="I199" s="619"/>
      <c r="J199" s="619">
        <v>0.60000000000000009</v>
      </c>
      <c r="K199" s="619">
        <v>2966.3599999999997</v>
      </c>
      <c r="L199" s="619"/>
      <c r="M199" s="619">
        <v>4943.9333333333325</v>
      </c>
      <c r="N199" s="619">
        <v>0.4</v>
      </c>
      <c r="O199" s="619">
        <v>1977.58</v>
      </c>
      <c r="P199" s="640"/>
      <c r="Q199" s="620">
        <v>4943.95</v>
      </c>
    </row>
    <row r="200" spans="1:17" ht="14.4" customHeight="1" x14ac:dyDescent="0.3">
      <c r="A200" s="615" t="s">
        <v>473</v>
      </c>
      <c r="B200" s="616" t="s">
        <v>3157</v>
      </c>
      <c r="C200" s="616" t="s">
        <v>3496</v>
      </c>
      <c r="D200" s="616" t="s">
        <v>3526</v>
      </c>
      <c r="E200" s="616" t="s">
        <v>3527</v>
      </c>
      <c r="F200" s="619">
        <v>339</v>
      </c>
      <c r="G200" s="619">
        <v>13682.04</v>
      </c>
      <c r="H200" s="619">
        <v>1</v>
      </c>
      <c r="I200" s="619">
        <v>40.36</v>
      </c>
      <c r="J200" s="619">
        <v>110</v>
      </c>
      <c r="K200" s="619">
        <v>4247.1000000000004</v>
      </c>
      <c r="L200" s="619">
        <v>0.31041423647350835</v>
      </c>
      <c r="M200" s="619">
        <v>38.610000000000007</v>
      </c>
      <c r="N200" s="619">
        <v>2</v>
      </c>
      <c r="O200" s="619">
        <v>77.22</v>
      </c>
      <c r="P200" s="640">
        <v>5.6438952086092422E-3</v>
      </c>
      <c r="Q200" s="620">
        <v>38.61</v>
      </c>
    </row>
    <row r="201" spans="1:17" ht="14.4" customHeight="1" x14ac:dyDescent="0.3">
      <c r="A201" s="615" t="s">
        <v>473</v>
      </c>
      <c r="B201" s="616" t="s">
        <v>3157</v>
      </c>
      <c r="C201" s="616" t="s">
        <v>3496</v>
      </c>
      <c r="D201" s="616" t="s">
        <v>3528</v>
      </c>
      <c r="E201" s="616" t="s">
        <v>3529</v>
      </c>
      <c r="F201" s="619">
        <v>23.6</v>
      </c>
      <c r="G201" s="619">
        <v>9539.1200000000008</v>
      </c>
      <c r="H201" s="619">
        <v>1</v>
      </c>
      <c r="I201" s="619">
        <v>404.2</v>
      </c>
      <c r="J201" s="619">
        <v>16</v>
      </c>
      <c r="K201" s="619">
        <v>6185.6100000000006</v>
      </c>
      <c r="L201" s="619">
        <v>0.64844660723421033</v>
      </c>
      <c r="M201" s="619">
        <v>386.60062500000004</v>
      </c>
      <c r="N201" s="619">
        <v>0.1</v>
      </c>
      <c r="O201" s="619">
        <v>38.659999999999997</v>
      </c>
      <c r="P201" s="640">
        <v>4.0527847432467561E-3</v>
      </c>
      <c r="Q201" s="620">
        <v>386.59999999999997</v>
      </c>
    </row>
    <row r="202" spans="1:17" ht="14.4" customHeight="1" x14ac:dyDescent="0.3">
      <c r="A202" s="615" t="s">
        <v>473</v>
      </c>
      <c r="B202" s="616" t="s">
        <v>3157</v>
      </c>
      <c r="C202" s="616" t="s">
        <v>3496</v>
      </c>
      <c r="D202" s="616" t="s">
        <v>3530</v>
      </c>
      <c r="E202" s="616" t="s">
        <v>3531</v>
      </c>
      <c r="F202" s="619">
        <v>4</v>
      </c>
      <c r="G202" s="619">
        <v>161.44</v>
      </c>
      <c r="H202" s="619">
        <v>1</v>
      </c>
      <c r="I202" s="619">
        <v>40.36</v>
      </c>
      <c r="J202" s="619"/>
      <c r="K202" s="619"/>
      <c r="L202" s="619"/>
      <c r="M202" s="619"/>
      <c r="N202" s="619"/>
      <c r="O202" s="619"/>
      <c r="P202" s="640"/>
      <c r="Q202" s="620"/>
    </row>
    <row r="203" spans="1:17" ht="14.4" customHeight="1" x14ac:dyDescent="0.3">
      <c r="A203" s="615" t="s">
        <v>473</v>
      </c>
      <c r="B203" s="616" t="s">
        <v>3157</v>
      </c>
      <c r="C203" s="616" t="s">
        <v>3496</v>
      </c>
      <c r="D203" s="616" t="s">
        <v>2183</v>
      </c>
      <c r="E203" s="616" t="s">
        <v>1969</v>
      </c>
      <c r="F203" s="619">
        <v>6</v>
      </c>
      <c r="G203" s="619">
        <v>52863.96</v>
      </c>
      <c r="H203" s="619">
        <v>1</v>
      </c>
      <c r="I203" s="619">
        <v>8810.66</v>
      </c>
      <c r="J203" s="619">
        <v>30</v>
      </c>
      <c r="K203" s="619">
        <v>247054.5</v>
      </c>
      <c r="L203" s="619">
        <v>4.6734013115930022</v>
      </c>
      <c r="M203" s="619">
        <v>8235.15</v>
      </c>
      <c r="N203" s="619">
        <v>128</v>
      </c>
      <c r="O203" s="619">
        <v>1102666.8</v>
      </c>
      <c r="P203" s="640">
        <v>20.858573591535709</v>
      </c>
      <c r="Q203" s="620">
        <v>8614.5843750000004</v>
      </c>
    </row>
    <row r="204" spans="1:17" ht="14.4" customHeight="1" x14ac:dyDescent="0.3">
      <c r="A204" s="615" t="s">
        <v>473</v>
      </c>
      <c r="B204" s="616" t="s">
        <v>3157</v>
      </c>
      <c r="C204" s="616" t="s">
        <v>3496</v>
      </c>
      <c r="D204" s="616" t="s">
        <v>3532</v>
      </c>
      <c r="E204" s="616" t="s">
        <v>1969</v>
      </c>
      <c r="F204" s="619"/>
      <c r="G204" s="619"/>
      <c r="H204" s="619"/>
      <c r="I204" s="619"/>
      <c r="J204" s="619">
        <v>1</v>
      </c>
      <c r="K204" s="619">
        <v>16469.2</v>
      </c>
      <c r="L204" s="619"/>
      <c r="M204" s="619">
        <v>16469.2</v>
      </c>
      <c r="N204" s="619"/>
      <c r="O204" s="619"/>
      <c r="P204" s="640"/>
      <c r="Q204" s="620"/>
    </row>
    <row r="205" spans="1:17" ht="14.4" customHeight="1" x14ac:dyDescent="0.3">
      <c r="A205" s="615" t="s">
        <v>473</v>
      </c>
      <c r="B205" s="616" t="s">
        <v>3157</v>
      </c>
      <c r="C205" s="616" t="s">
        <v>3496</v>
      </c>
      <c r="D205" s="616" t="s">
        <v>3533</v>
      </c>
      <c r="E205" s="616" t="s">
        <v>3534</v>
      </c>
      <c r="F205" s="619">
        <v>614</v>
      </c>
      <c r="G205" s="619">
        <v>29165</v>
      </c>
      <c r="H205" s="619">
        <v>1</v>
      </c>
      <c r="I205" s="619">
        <v>47.5</v>
      </c>
      <c r="J205" s="619">
        <v>236.5</v>
      </c>
      <c r="K205" s="619">
        <v>10741.64</v>
      </c>
      <c r="L205" s="619">
        <v>0.3683058460483456</v>
      </c>
      <c r="M205" s="619">
        <v>45.419196617336148</v>
      </c>
      <c r="N205" s="619">
        <v>2</v>
      </c>
      <c r="O205" s="619">
        <v>85.76</v>
      </c>
      <c r="P205" s="640">
        <v>2.9405108863363623E-3</v>
      </c>
      <c r="Q205" s="620">
        <v>42.88</v>
      </c>
    </row>
    <row r="206" spans="1:17" ht="14.4" customHeight="1" x14ac:dyDescent="0.3">
      <c r="A206" s="615" t="s">
        <v>473</v>
      </c>
      <c r="B206" s="616" t="s">
        <v>3157</v>
      </c>
      <c r="C206" s="616" t="s">
        <v>3496</v>
      </c>
      <c r="D206" s="616" t="s">
        <v>3535</v>
      </c>
      <c r="E206" s="616" t="s">
        <v>3536</v>
      </c>
      <c r="F206" s="619">
        <v>12</v>
      </c>
      <c r="G206" s="619">
        <v>968.76</v>
      </c>
      <c r="H206" s="619">
        <v>1</v>
      </c>
      <c r="I206" s="619">
        <v>80.73</v>
      </c>
      <c r="J206" s="619">
        <v>46</v>
      </c>
      <c r="K206" s="619">
        <v>3552.1200000000003</v>
      </c>
      <c r="L206" s="619">
        <v>3.666666666666667</v>
      </c>
      <c r="M206" s="619">
        <v>77.220000000000013</v>
      </c>
      <c r="N206" s="619">
        <v>26</v>
      </c>
      <c r="O206" s="619">
        <v>2007.7200000000003</v>
      </c>
      <c r="P206" s="640">
        <v>2.0724637681159424</v>
      </c>
      <c r="Q206" s="620">
        <v>77.220000000000013</v>
      </c>
    </row>
    <row r="207" spans="1:17" ht="14.4" customHeight="1" x14ac:dyDescent="0.3">
      <c r="A207" s="615" t="s">
        <v>473</v>
      </c>
      <c r="B207" s="616" t="s">
        <v>3157</v>
      </c>
      <c r="C207" s="616" t="s">
        <v>3496</v>
      </c>
      <c r="D207" s="616" t="s">
        <v>3537</v>
      </c>
      <c r="E207" s="616" t="s">
        <v>2409</v>
      </c>
      <c r="F207" s="619">
        <v>270.59999999999997</v>
      </c>
      <c r="G207" s="619">
        <v>102760.35</v>
      </c>
      <c r="H207" s="619">
        <v>1</v>
      </c>
      <c r="I207" s="619">
        <v>379.75000000000006</v>
      </c>
      <c r="J207" s="619">
        <v>250.75999999999996</v>
      </c>
      <c r="K207" s="619">
        <v>91088.569999999992</v>
      </c>
      <c r="L207" s="619">
        <v>0.88641747522269032</v>
      </c>
      <c r="M207" s="619">
        <v>363.25</v>
      </c>
      <c r="N207" s="619">
        <v>341.8</v>
      </c>
      <c r="O207" s="619">
        <v>92872.27</v>
      </c>
      <c r="P207" s="640">
        <v>0.90377533747208916</v>
      </c>
      <c r="Q207" s="620">
        <v>271.71524283206554</v>
      </c>
    </row>
    <row r="208" spans="1:17" ht="14.4" customHeight="1" x14ac:dyDescent="0.3">
      <c r="A208" s="615" t="s">
        <v>473</v>
      </c>
      <c r="B208" s="616" t="s">
        <v>3157</v>
      </c>
      <c r="C208" s="616" t="s">
        <v>3496</v>
      </c>
      <c r="D208" s="616" t="s">
        <v>3538</v>
      </c>
      <c r="E208" s="616" t="s">
        <v>2046</v>
      </c>
      <c r="F208" s="619"/>
      <c r="G208" s="619"/>
      <c r="H208" s="619"/>
      <c r="I208" s="619"/>
      <c r="J208" s="619"/>
      <c r="K208" s="619"/>
      <c r="L208" s="619"/>
      <c r="M208" s="619"/>
      <c r="N208" s="619">
        <v>1.8</v>
      </c>
      <c r="O208" s="619">
        <v>244.53</v>
      </c>
      <c r="P208" s="640"/>
      <c r="Q208" s="620">
        <v>135.85</v>
      </c>
    </row>
    <row r="209" spans="1:17" ht="14.4" customHeight="1" x14ac:dyDescent="0.3">
      <c r="A209" s="615" t="s">
        <v>473</v>
      </c>
      <c r="B209" s="616" t="s">
        <v>3157</v>
      </c>
      <c r="C209" s="616" t="s">
        <v>3496</v>
      </c>
      <c r="D209" s="616" t="s">
        <v>3539</v>
      </c>
      <c r="E209" s="616" t="s">
        <v>3540</v>
      </c>
      <c r="F209" s="619"/>
      <c r="G209" s="619"/>
      <c r="H209" s="619"/>
      <c r="I209" s="619"/>
      <c r="J209" s="619">
        <v>6</v>
      </c>
      <c r="K209" s="619">
        <v>35914.300000000003</v>
      </c>
      <c r="L209" s="619"/>
      <c r="M209" s="619">
        <v>5985.7166666666672</v>
      </c>
      <c r="N209" s="619"/>
      <c r="O209" s="619"/>
      <c r="P209" s="640"/>
      <c r="Q209" s="620"/>
    </row>
    <row r="210" spans="1:17" ht="14.4" customHeight="1" x14ac:dyDescent="0.3">
      <c r="A210" s="615" t="s">
        <v>473</v>
      </c>
      <c r="B210" s="616" t="s">
        <v>3157</v>
      </c>
      <c r="C210" s="616" t="s">
        <v>3496</v>
      </c>
      <c r="D210" s="616" t="s">
        <v>3541</v>
      </c>
      <c r="E210" s="616" t="s">
        <v>3542</v>
      </c>
      <c r="F210" s="619">
        <v>4</v>
      </c>
      <c r="G210" s="619">
        <v>549.84</v>
      </c>
      <c r="H210" s="619">
        <v>1</v>
      </c>
      <c r="I210" s="619">
        <v>137.46</v>
      </c>
      <c r="J210" s="619"/>
      <c r="K210" s="619"/>
      <c r="L210" s="619"/>
      <c r="M210" s="619"/>
      <c r="N210" s="619"/>
      <c r="O210" s="619"/>
      <c r="P210" s="640"/>
      <c r="Q210" s="620"/>
    </row>
    <row r="211" spans="1:17" ht="14.4" customHeight="1" x14ac:dyDescent="0.3">
      <c r="A211" s="615" t="s">
        <v>473</v>
      </c>
      <c r="B211" s="616" t="s">
        <v>3157</v>
      </c>
      <c r="C211" s="616" t="s">
        <v>3496</v>
      </c>
      <c r="D211" s="616" t="s">
        <v>3543</v>
      </c>
      <c r="E211" s="616" t="s">
        <v>3544</v>
      </c>
      <c r="F211" s="619">
        <v>100.3</v>
      </c>
      <c r="G211" s="619">
        <v>5236.3499999999995</v>
      </c>
      <c r="H211" s="619">
        <v>1</v>
      </c>
      <c r="I211" s="619">
        <v>52.206879361914254</v>
      </c>
      <c r="J211" s="619">
        <v>35</v>
      </c>
      <c r="K211" s="619">
        <v>1458.12</v>
      </c>
      <c r="L211" s="619">
        <v>0.27846114182589016</v>
      </c>
      <c r="M211" s="619">
        <v>41.660571428571423</v>
      </c>
      <c r="N211" s="619"/>
      <c r="O211" s="619"/>
      <c r="P211" s="640"/>
      <c r="Q211" s="620"/>
    </row>
    <row r="212" spans="1:17" ht="14.4" customHeight="1" x14ac:dyDescent="0.3">
      <c r="A212" s="615" t="s">
        <v>473</v>
      </c>
      <c r="B212" s="616" t="s">
        <v>3157</v>
      </c>
      <c r="C212" s="616" t="s">
        <v>3496</v>
      </c>
      <c r="D212" s="616" t="s">
        <v>3545</v>
      </c>
      <c r="E212" s="616" t="s">
        <v>3546</v>
      </c>
      <c r="F212" s="619"/>
      <c r="G212" s="619"/>
      <c r="H212" s="619"/>
      <c r="I212" s="619"/>
      <c r="J212" s="619">
        <v>0.2</v>
      </c>
      <c r="K212" s="619">
        <v>885.4</v>
      </c>
      <c r="L212" s="619"/>
      <c r="M212" s="619">
        <v>4427</v>
      </c>
      <c r="N212" s="619">
        <v>0.30000000000000004</v>
      </c>
      <c r="O212" s="619">
        <v>1340.1599999999999</v>
      </c>
      <c r="P212" s="640"/>
      <c r="Q212" s="620">
        <v>4467.1999999999989</v>
      </c>
    </row>
    <row r="213" spans="1:17" ht="14.4" customHeight="1" x14ac:dyDescent="0.3">
      <c r="A213" s="615" t="s">
        <v>473</v>
      </c>
      <c r="B213" s="616" t="s">
        <v>3157</v>
      </c>
      <c r="C213" s="616" t="s">
        <v>3496</v>
      </c>
      <c r="D213" s="616" t="s">
        <v>3547</v>
      </c>
      <c r="E213" s="616" t="s">
        <v>3548</v>
      </c>
      <c r="F213" s="619">
        <v>12</v>
      </c>
      <c r="G213" s="619">
        <v>427.32</v>
      </c>
      <c r="H213" s="619">
        <v>1</v>
      </c>
      <c r="I213" s="619">
        <v>35.61</v>
      </c>
      <c r="J213" s="619">
        <v>1</v>
      </c>
      <c r="K213" s="619">
        <v>34.06</v>
      </c>
      <c r="L213" s="619">
        <v>7.9706075072545166E-2</v>
      </c>
      <c r="M213" s="619">
        <v>34.06</v>
      </c>
      <c r="N213" s="619"/>
      <c r="O213" s="619"/>
      <c r="P213" s="640"/>
      <c r="Q213" s="620"/>
    </row>
    <row r="214" spans="1:17" ht="14.4" customHeight="1" x14ac:dyDescent="0.3">
      <c r="A214" s="615" t="s">
        <v>473</v>
      </c>
      <c r="B214" s="616" t="s">
        <v>3157</v>
      </c>
      <c r="C214" s="616" t="s">
        <v>3496</v>
      </c>
      <c r="D214" s="616" t="s">
        <v>3549</v>
      </c>
      <c r="E214" s="616"/>
      <c r="F214" s="619">
        <v>48</v>
      </c>
      <c r="G214" s="619">
        <v>3299.52</v>
      </c>
      <c r="H214" s="619">
        <v>1</v>
      </c>
      <c r="I214" s="619">
        <v>68.739999999999995</v>
      </c>
      <c r="J214" s="619"/>
      <c r="K214" s="619"/>
      <c r="L214" s="619"/>
      <c r="M214" s="619"/>
      <c r="N214" s="619"/>
      <c r="O214" s="619"/>
      <c r="P214" s="640"/>
      <c r="Q214" s="620"/>
    </row>
    <row r="215" spans="1:17" ht="14.4" customHeight="1" x14ac:dyDescent="0.3">
      <c r="A215" s="615" t="s">
        <v>473</v>
      </c>
      <c r="B215" s="616" t="s">
        <v>3157</v>
      </c>
      <c r="C215" s="616" t="s">
        <v>3496</v>
      </c>
      <c r="D215" s="616" t="s">
        <v>3550</v>
      </c>
      <c r="E215" s="616" t="s">
        <v>3551</v>
      </c>
      <c r="F215" s="619">
        <v>49.100000000000009</v>
      </c>
      <c r="G215" s="619">
        <v>192762.14</v>
      </c>
      <c r="H215" s="619">
        <v>1</v>
      </c>
      <c r="I215" s="619">
        <v>3925.9091649694496</v>
      </c>
      <c r="J215" s="619">
        <v>22.6</v>
      </c>
      <c r="K215" s="619">
        <v>84867.86</v>
      </c>
      <c r="L215" s="619">
        <v>0.44027245184142483</v>
      </c>
      <c r="M215" s="619">
        <v>3755.2150442477873</v>
      </c>
      <c r="N215" s="619"/>
      <c r="O215" s="619"/>
      <c r="P215" s="640"/>
      <c r="Q215" s="620"/>
    </row>
    <row r="216" spans="1:17" ht="14.4" customHeight="1" x14ac:dyDescent="0.3">
      <c r="A216" s="615" t="s">
        <v>473</v>
      </c>
      <c r="B216" s="616" t="s">
        <v>3157</v>
      </c>
      <c r="C216" s="616" t="s">
        <v>3496</v>
      </c>
      <c r="D216" s="616" t="s">
        <v>3552</v>
      </c>
      <c r="E216" s="616" t="s">
        <v>3553</v>
      </c>
      <c r="F216" s="619">
        <v>0.6</v>
      </c>
      <c r="G216" s="619">
        <v>1321.86</v>
      </c>
      <c r="H216" s="619">
        <v>1</v>
      </c>
      <c r="I216" s="619">
        <v>2203.1</v>
      </c>
      <c r="J216" s="619"/>
      <c r="K216" s="619"/>
      <c r="L216" s="619"/>
      <c r="M216" s="619"/>
      <c r="N216" s="619"/>
      <c r="O216" s="619"/>
      <c r="P216" s="640"/>
      <c r="Q216" s="620"/>
    </row>
    <row r="217" spans="1:17" ht="14.4" customHeight="1" x14ac:dyDescent="0.3">
      <c r="A217" s="615" t="s">
        <v>473</v>
      </c>
      <c r="B217" s="616" t="s">
        <v>3157</v>
      </c>
      <c r="C217" s="616" t="s">
        <v>3496</v>
      </c>
      <c r="D217" s="616" t="s">
        <v>3554</v>
      </c>
      <c r="E217" s="616" t="s">
        <v>3555</v>
      </c>
      <c r="F217" s="619"/>
      <c r="G217" s="619"/>
      <c r="H217" s="619"/>
      <c r="I217" s="619"/>
      <c r="J217" s="619">
        <v>64</v>
      </c>
      <c r="K217" s="619">
        <v>276154.23999999999</v>
      </c>
      <c r="L217" s="619"/>
      <c r="M217" s="619">
        <v>4314.91</v>
      </c>
      <c r="N217" s="619">
        <v>1</v>
      </c>
      <c r="O217" s="619">
        <v>4314.91</v>
      </c>
      <c r="P217" s="640"/>
      <c r="Q217" s="620">
        <v>4314.91</v>
      </c>
    </row>
    <row r="218" spans="1:17" ht="14.4" customHeight="1" x14ac:dyDescent="0.3">
      <c r="A218" s="615" t="s">
        <v>473</v>
      </c>
      <c r="B218" s="616" t="s">
        <v>3157</v>
      </c>
      <c r="C218" s="616" t="s">
        <v>3496</v>
      </c>
      <c r="D218" s="616" t="s">
        <v>3556</v>
      </c>
      <c r="E218" s="616" t="s">
        <v>3557</v>
      </c>
      <c r="F218" s="619"/>
      <c r="G218" s="619"/>
      <c r="H218" s="619"/>
      <c r="I218" s="619"/>
      <c r="J218" s="619"/>
      <c r="K218" s="619"/>
      <c r="L218" s="619"/>
      <c r="M218" s="619"/>
      <c r="N218" s="619">
        <v>2</v>
      </c>
      <c r="O218" s="619">
        <v>17259.66</v>
      </c>
      <c r="P218" s="640"/>
      <c r="Q218" s="620">
        <v>8629.83</v>
      </c>
    </row>
    <row r="219" spans="1:17" ht="14.4" customHeight="1" x14ac:dyDescent="0.3">
      <c r="A219" s="615" t="s">
        <v>473</v>
      </c>
      <c r="B219" s="616" t="s">
        <v>3157</v>
      </c>
      <c r="C219" s="616" t="s">
        <v>3496</v>
      </c>
      <c r="D219" s="616" t="s">
        <v>3558</v>
      </c>
      <c r="E219" s="616" t="s">
        <v>3559</v>
      </c>
      <c r="F219" s="619"/>
      <c r="G219" s="619"/>
      <c r="H219" s="619"/>
      <c r="I219" s="619"/>
      <c r="J219" s="619">
        <v>8</v>
      </c>
      <c r="K219" s="619">
        <v>34519.279999999999</v>
      </c>
      <c r="L219" s="619"/>
      <c r="M219" s="619">
        <v>4314.91</v>
      </c>
      <c r="N219" s="619"/>
      <c r="O219" s="619"/>
      <c r="P219" s="640"/>
      <c r="Q219" s="620"/>
    </row>
    <row r="220" spans="1:17" ht="14.4" customHeight="1" x14ac:dyDescent="0.3">
      <c r="A220" s="615" t="s">
        <v>473</v>
      </c>
      <c r="B220" s="616" t="s">
        <v>3157</v>
      </c>
      <c r="C220" s="616" t="s">
        <v>3496</v>
      </c>
      <c r="D220" s="616" t="s">
        <v>3560</v>
      </c>
      <c r="E220" s="616" t="s">
        <v>3561</v>
      </c>
      <c r="F220" s="619">
        <v>2</v>
      </c>
      <c r="G220" s="619">
        <v>14243.44</v>
      </c>
      <c r="H220" s="619">
        <v>1</v>
      </c>
      <c r="I220" s="619">
        <v>7121.72</v>
      </c>
      <c r="J220" s="619"/>
      <c r="K220" s="619"/>
      <c r="L220" s="619"/>
      <c r="M220" s="619"/>
      <c r="N220" s="619"/>
      <c r="O220" s="619"/>
      <c r="P220" s="640"/>
      <c r="Q220" s="620"/>
    </row>
    <row r="221" spans="1:17" ht="14.4" customHeight="1" x14ac:dyDescent="0.3">
      <c r="A221" s="615" t="s">
        <v>473</v>
      </c>
      <c r="B221" s="616" t="s">
        <v>3157</v>
      </c>
      <c r="C221" s="616" t="s">
        <v>3496</v>
      </c>
      <c r="D221" s="616" t="s">
        <v>3562</v>
      </c>
      <c r="E221" s="616" t="s">
        <v>2108</v>
      </c>
      <c r="F221" s="619"/>
      <c r="G221" s="619"/>
      <c r="H221" s="619"/>
      <c r="I221" s="619"/>
      <c r="J221" s="619"/>
      <c r="K221" s="619"/>
      <c r="L221" s="619"/>
      <c r="M221" s="619"/>
      <c r="N221" s="619">
        <v>1</v>
      </c>
      <c r="O221" s="619">
        <v>386.6</v>
      </c>
      <c r="P221" s="640"/>
      <c r="Q221" s="620">
        <v>386.6</v>
      </c>
    </row>
    <row r="222" spans="1:17" ht="14.4" customHeight="1" x14ac:dyDescent="0.3">
      <c r="A222" s="615" t="s">
        <v>473</v>
      </c>
      <c r="B222" s="616" t="s">
        <v>3157</v>
      </c>
      <c r="C222" s="616" t="s">
        <v>3496</v>
      </c>
      <c r="D222" s="616" t="s">
        <v>3563</v>
      </c>
      <c r="E222" s="616" t="s">
        <v>988</v>
      </c>
      <c r="F222" s="619"/>
      <c r="G222" s="619"/>
      <c r="H222" s="619"/>
      <c r="I222" s="619"/>
      <c r="J222" s="619"/>
      <c r="K222" s="619"/>
      <c r="L222" s="619"/>
      <c r="M222" s="619"/>
      <c r="N222" s="619">
        <v>1.2</v>
      </c>
      <c r="O222" s="619">
        <v>1501.92</v>
      </c>
      <c r="P222" s="640"/>
      <c r="Q222" s="620">
        <v>1251.6000000000001</v>
      </c>
    </row>
    <row r="223" spans="1:17" ht="14.4" customHeight="1" x14ac:dyDescent="0.3">
      <c r="A223" s="615" t="s">
        <v>473</v>
      </c>
      <c r="B223" s="616" t="s">
        <v>3157</v>
      </c>
      <c r="C223" s="616" t="s">
        <v>3496</v>
      </c>
      <c r="D223" s="616" t="s">
        <v>3564</v>
      </c>
      <c r="E223" s="616" t="s">
        <v>3565</v>
      </c>
      <c r="F223" s="619">
        <v>51</v>
      </c>
      <c r="G223" s="619">
        <v>5843.58</v>
      </c>
      <c r="H223" s="619">
        <v>1</v>
      </c>
      <c r="I223" s="619">
        <v>114.58</v>
      </c>
      <c r="J223" s="619">
        <v>25</v>
      </c>
      <c r="K223" s="619">
        <v>2740</v>
      </c>
      <c r="L223" s="619">
        <v>0.4688906458027442</v>
      </c>
      <c r="M223" s="619">
        <v>109.6</v>
      </c>
      <c r="N223" s="619"/>
      <c r="O223" s="619"/>
      <c r="P223" s="640"/>
      <c r="Q223" s="620"/>
    </row>
    <row r="224" spans="1:17" ht="14.4" customHeight="1" x14ac:dyDescent="0.3">
      <c r="A224" s="615" t="s">
        <v>473</v>
      </c>
      <c r="B224" s="616" t="s">
        <v>3157</v>
      </c>
      <c r="C224" s="616" t="s">
        <v>3496</v>
      </c>
      <c r="D224" s="616" t="s">
        <v>3566</v>
      </c>
      <c r="E224" s="616" t="s">
        <v>3567</v>
      </c>
      <c r="F224" s="619">
        <v>100</v>
      </c>
      <c r="G224" s="619">
        <v>22916</v>
      </c>
      <c r="H224" s="619">
        <v>1</v>
      </c>
      <c r="I224" s="619">
        <v>229.16</v>
      </c>
      <c r="J224" s="619">
        <v>67</v>
      </c>
      <c r="K224" s="619">
        <v>14686.4</v>
      </c>
      <c r="L224" s="619">
        <v>0.64087973468319082</v>
      </c>
      <c r="M224" s="619">
        <v>219.2</v>
      </c>
      <c r="N224" s="619"/>
      <c r="O224" s="619"/>
      <c r="P224" s="640"/>
      <c r="Q224" s="620"/>
    </row>
    <row r="225" spans="1:17" ht="14.4" customHeight="1" x14ac:dyDescent="0.3">
      <c r="A225" s="615" t="s">
        <v>473</v>
      </c>
      <c r="B225" s="616" t="s">
        <v>3157</v>
      </c>
      <c r="C225" s="616" t="s">
        <v>3496</v>
      </c>
      <c r="D225" s="616" t="s">
        <v>3568</v>
      </c>
      <c r="E225" s="616" t="s">
        <v>3569</v>
      </c>
      <c r="F225" s="619">
        <v>3.0000000000000004</v>
      </c>
      <c r="G225" s="619">
        <v>651</v>
      </c>
      <c r="H225" s="619">
        <v>1</v>
      </c>
      <c r="I225" s="619">
        <v>216.99999999999997</v>
      </c>
      <c r="J225" s="619">
        <v>4.9000000000000004</v>
      </c>
      <c r="K225" s="619">
        <v>1016.9100000000001</v>
      </c>
      <c r="L225" s="619">
        <v>1.562073732718894</v>
      </c>
      <c r="M225" s="619">
        <v>207.53265306122449</v>
      </c>
      <c r="N225" s="619"/>
      <c r="O225" s="619"/>
      <c r="P225" s="640"/>
      <c r="Q225" s="620"/>
    </row>
    <row r="226" spans="1:17" ht="14.4" customHeight="1" x14ac:dyDescent="0.3">
      <c r="A226" s="615" t="s">
        <v>473</v>
      </c>
      <c r="B226" s="616" t="s">
        <v>3157</v>
      </c>
      <c r="C226" s="616" t="s">
        <v>3496</v>
      </c>
      <c r="D226" s="616" t="s">
        <v>3570</v>
      </c>
      <c r="E226" s="616" t="s">
        <v>2075</v>
      </c>
      <c r="F226" s="619">
        <v>8</v>
      </c>
      <c r="G226" s="619">
        <v>549.91999999999996</v>
      </c>
      <c r="H226" s="619">
        <v>1</v>
      </c>
      <c r="I226" s="619">
        <v>68.739999999999995</v>
      </c>
      <c r="J226" s="619">
        <v>95</v>
      </c>
      <c r="K226" s="619">
        <v>6246.25</v>
      </c>
      <c r="L226" s="619">
        <v>11.358470322956068</v>
      </c>
      <c r="M226" s="619">
        <v>65.75</v>
      </c>
      <c r="N226" s="619">
        <v>144</v>
      </c>
      <c r="O226" s="619">
        <v>9468</v>
      </c>
      <c r="P226" s="640">
        <v>17.217049752691302</v>
      </c>
      <c r="Q226" s="620">
        <v>65.75</v>
      </c>
    </row>
    <row r="227" spans="1:17" ht="14.4" customHeight="1" x14ac:dyDescent="0.3">
      <c r="A227" s="615" t="s">
        <v>473</v>
      </c>
      <c r="B227" s="616" t="s">
        <v>3157</v>
      </c>
      <c r="C227" s="616" t="s">
        <v>3496</v>
      </c>
      <c r="D227" s="616" t="s">
        <v>3571</v>
      </c>
      <c r="E227" s="616" t="s">
        <v>1973</v>
      </c>
      <c r="F227" s="619">
        <v>16.5</v>
      </c>
      <c r="G227" s="619">
        <v>1599.6599999999999</v>
      </c>
      <c r="H227" s="619">
        <v>1</v>
      </c>
      <c r="I227" s="619">
        <v>96.949090909090899</v>
      </c>
      <c r="J227" s="619">
        <v>9.5499999999999989</v>
      </c>
      <c r="K227" s="619">
        <v>885.71999999999991</v>
      </c>
      <c r="L227" s="619">
        <v>0.55369265969018411</v>
      </c>
      <c r="M227" s="619">
        <v>92.745549738219893</v>
      </c>
      <c r="N227" s="619">
        <v>16.3</v>
      </c>
      <c r="O227" s="619">
        <v>1284.44</v>
      </c>
      <c r="P227" s="640">
        <v>0.80294562594551355</v>
      </c>
      <c r="Q227" s="620">
        <v>78.8</v>
      </c>
    </row>
    <row r="228" spans="1:17" ht="14.4" customHeight="1" x14ac:dyDescent="0.3">
      <c r="A228" s="615" t="s">
        <v>473</v>
      </c>
      <c r="B228" s="616" t="s">
        <v>3157</v>
      </c>
      <c r="C228" s="616" t="s">
        <v>3496</v>
      </c>
      <c r="D228" s="616" t="s">
        <v>3572</v>
      </c>
      <c r="E228" s="616" t="s">
        <v>3573</v>
      </c>
      <c r="F228" s="619"/>
      <c r="G228" s="619"/>
      <c r="H228" s="619"/>
      <c r="I228" s="619"/>
      <c r="J228" s="619">
        <v>201.79999999999998</v>
      </c>
      <c r="K228" s="619">
        <v>14156.12</v>
      </c>
      <c r="L228" s="619"/>
      <c r="M228" s="619">
        <v>70.149256689791883</v>
      </c>
      <c r="N228" s="619">
        <v>831</v>
      </c>
      <c r="O228" s="619">
        <v>58294.65</v>
      </c>
      <c r="P228" s="640"/>
      <c r="Q228" s="620">
        <v>70.150000000000006</v>
      </c>
    </row>
    <row r="229" spans="1:17" ht="14.4" customHeight="1" x14ac:dyDescent="0.3">
      <c r="A229" s="615" t="s">
        <v>473</v>
      </c>
      <c r="B229" s="616" t="s">
        <v>3157</v>
      </c>
      <c r="C229" s="616" t="s">
        <v>3496</v>
      </c>
      <c r="D229" s="616" t="s">
        <v>3574</v>
      </c>
      <c r="E229" s="616" t="s">
        <v>3575</v>
      </c>
      <c r="F229" s="619">
        <v>67</v>
      </c>
      <c r="G229" s="619">
        <v>90173.959999999992</v>
      </c>
      <c r="H229" s="619">
        <v>1</v>
      </c>
      <c r="I229" s="619">
        <v>1345.8799999999999</v>
      </c>
      <c r="J229" s="619">
        <v>1</v>
      </c>
      <c r="K229" s="619">
        <v>1287.3599999999999</v>
      </c>
      <c r="L229" s="619">
        <v>1.4276405294832345E-2</v>
      </c>
      <c r="M229" s="619">
        <v>1287.3599999999999</v>
      </c>
      <c r="N229" s="619">
        <v>3</v>
      </c>
      <c r="O229" s="619">
        <v>3862.08</v>
      </c>
      <c r="P229" s="640">
        <v>4.2829215884497035E-2</v>
      </c>
      <c r="Q229" s="620">
        <v>1287.3599999999999</v>
      </c>
    </row>
    <row r="230" spans="1:17" ht="14.4" customHeight="1" x14ac:dyDescent="0.3">
      <c r="A230" s="615" t="s">
        <v>473</v>
      </c>
      <c r="B230" s="616" t="s">
        <v>3157</v>
      </c>
      <c r="C230" s="616" t="s">
        <v>3496</v>
      </c>
      <c r="D230" s="616" t="s">
        <v>3576</v>
      </c>
      <c r="E230" s="616" t="s">
        <v>2427</v>
      </c>
      <c r="F230" s="619">
        <v>11.46</v>
      </c>
      <c r="G230" s="619">
        <v>9168</v>
      </c>
      <c r="H230" s="619">
        <v>1</v>
      </c>
      <c r="I230" s="619">
        <v>799.99999999999989</v>
      </c>
      <c r="J230" s="619">
        <v>8.0500000000000007</v>
      </c>
      <c r="K230" s="619">
        <v>6159.86</v>
      </c>
      <c r="L230" s="619">
        <v>0.67188699825479925</v>
      </c>
      <c r="M230" s="619">
        <v>765.19999999999993</v>
      </c>
      <c r="N230" s="619">
        <v>13.98</v>
      </c>
      <c r="O230" s="619">
        <v>10678.369999999999</v>
      </c>
      <c r="P230" s="640">
        <v>1.1647436736474694</v>
      </c>
      <c r="Q230" s="620">
        <v>763.83190271816875</v>
      </c>
    </row>
    <row r="231" spans="1:17" ht="14.4" customHeight="1" x14ac:dyDescent="0.3">
      <c r="A231" s="615" t="s">
        <v>473</v>
      </c>
      <c r="B231" s="616" t="s">
        <v>3157</v>
      </c>
      <c r="C231" s="616" t="s">
        <v>3496</v>
      </c>
      <c r="D231" s="616" t="s">
        <v>3577</v>
      </c>
      <c r="E231" s="616" t="s">
        <v>3578</v>
      </c>
      <c r="F231" s="619">
        <v>14.8</v>
      </c>
      <c r="G231" s="619">
        <v>31947.510000000006</v>
      </c>
      <c r="H231" s="619">
        <v>1</v>
      </c>
      <c r="I231" s="619">
        <v>2158.6155405405407</v>
      </c>
      <c r="J231" s="619"/>
      <c r="K231" s="619"/>
      <c r="L231" s="619"/>
      <c r="M231" s="619"/>
      <c r="N231" s="619"/>
      <c r="O231" s="619"/>
      <c r="P231" s="640"/>
      <c r="Q231" s="620"/>
    </row>
    <row r="232" spans="1:17" ht="14.4" customHeight="1" x14ac:dyDescent="0.3">
      <c r="A232" s="615" t="s">
        <v>473</v>
      </c>
      <c r="B232" s="616" t="s">
        <v>3157</v>
      </c>
      <c r="C232" s="616" t="s">
        <v>3496</v>
      </c>
      <c r="D232" s="616" t="s">
        <v>3579</v>
      </c>
      <c r="E232" s="616" t="s">
        <v>2418</v>
      </c>
      <c r="F232" s="619">
        <v>3.2</v>
      </c>
      <c r="G232" s="619">
        <v>2006.72</v>
      </c>
      <c r="H232" s="619">
        <v>1</v>
      </c>
      <c r="I232" s="619">
        <v>627.1</v>
      </c>
      <c r="J232" s="619">
        <v>1.5</v>
      </c>
      <c r="K232" s="619">
        <v>899.7</v>
      </c>
      <c r="L232" s="619">
        <v>0.44834356561951844</v>
      </c>
      <c r="M232" s="619">
        <v>599.80000000000007</v>
      </c>
      <c r="N232" s="619"/>
      <c r="O232" s="619"/>
      <c r="P232" s="640"/>
      <c r="Q232" s="620"/>
    </row>
    <row r="233" spans="1:17" ht="14.4" customHeight="1" x14ac:dyDescent="0.3">
      <c r="A233" s="615" t="s">
        <v>473</v>
      </c>
      <c r="B233" s="616" t="s">
        <v>3157</v>
      </c>
      <c r="C233" s="616" t="s">
        <v>3496</v>
      </c>
      <c r="D233" s="616" t="s">
        <v>3580</v>
      </c>
      <c r="E233" s="616" t="s">
        <v>2419</v>
      </c>
      <c r="F233" s="619">
        <v>10.100000000000001</v>
      </c>
      <c r="G233" s="619">
        <v>8157.47</v>
      </c>
      <c r="H233" s="619">
        <v>1</v>
      </c>
      <c r="I233" s="619">
        <v>807.67029702970285</v>
      </c>
      <c r="J233" s="619">
        <v>12.100000000000001</v>
      </c>
      <c r="K233" s="619">
        <v>9676.9500000000007</v>
      </c>
      <c r="L233" s="619">
        <v>1.1862685366909103</v>
      </c>
      <c r="M233" s="619">
        <v>799.74793388429748</v>
      </c>
      <c r="N233" s="619">
        <v>9.2999999999999989</v>
      </c>
      <c r="O233" s="619">
        <v>7437.79</v>
      </c>
      <c r="P233" s="640">
        <v>0.91177656798002316</v>
      </c>
      <c r="Q233" s="620">
        <v>799.76236559139795</v>
      </c>
    </row>
    <row r="234" spans="1:17" ht="14.4" customHeight="1" x14ac:dyDescent="0.3">
      <c r="A234" s="615" t="s">
        <v>473</v>
      </c>
      <c r="B234" s="616" t="s">
        <v>3157</v>
      </c>
      <c r="C234" s="616" t="s">
        <v>3496</v>
      </c>
      <c r="D234" s="616" t="s">
        <v>3581</v>
      </c>
      <c r="E234" s="616" t="s">
        <v>3582</v>
      </c>
      <c r="F234" s="619"/>
      <c r="G234" s="619"/>
      <c r="H234" s="619"/>
      <c r="I234" s="619"/>
      <c r="J234" s="619">
        <v>4</v>
      </c>
      <c r="K234" s="619">
        <v>13528.44</v>
      </c>
      <c r="L234" s="619"/>
      <c r="M234" s="619">
        <v>3382.11</v>
      </c>
      <c r="N234" s="619"/>
      <c r="O234" s="619"/>
      <c r="P234" s="640"/>
      <c r="Q234" s="620"/>
    </row>
    <row r="235" spans="1:17" ht="14.4" customHeight="1" x14ac:dyDescent="0.3">
      <c r="A235" s="615" t="s">
        <v>473</v>
      </c>
      <c r="B235" s="616" t="s">
        <v>3157</v>
      </c>
      <c r="C235" s="616" t="s">
        <v>3496</v>
      </c>
      <c r="D235" s="616" t="s">
        <v>2185</v>
      </c>
      <c r="E235" s="616" t="s">
        <v>2186</v>
      </c>
      <c r="F235" s="619"/>
      <c r="G235" s="619"/>
      <c r="H235" s="619"/>
      <c r="I235" s="619"/>
      <c r="J235" s="619">
        <v>60</v>
      </c>
      <c r="K235" s="619">
        <v>77241.600000000006</v>
      </c>
      <c r="L235" s="619"/>
      <c r="M235" s="619">
        <v>1287.3600000000001</v>
      </c>
      <c r="N235" s="619">
        <v>40</v>
      </c>
      <c r="O235" s="619">
        <v>51494.400000000001</v>
      </c>
      <c r="P235" s="640"/>
      <c r="Q235" s="620">
        <v>1287.3600000000001</v>
      </c>
    </row>
    <row r="236" spans="1:17" ht="14.4" customHeight="1" x14ac:dyDescent="0.3">
      <c r="A236" s="615" t="s">
        <v>473</v>
      </c>
      <c r="B236" s="616" t="s">
        <v>3157</v>
      </c>
      <c r="C236" s="616" t="s">
        <v>3496</v>
      </c>
      <c r="D236" s="616" t="s">
        <v>3583</v>
      </c>
      <c r="E236" s="616" t="s">
        <v>2069</v>
      </c>
      <c r="F236" s="619"/>
      <c r="G236" s="619"/>
      <c r="H236" s="619"/>
      <c r="I236" s="619"/>
      <c r="J236" s="619">
        <v>42.7</v>
      </c>
      <c r="K236" s="619">
        <v>88165.549999999988</v>
      </c>
      <c r="L236" s="619"/>
      <c r="M236" s="619">
        <v>2064.7669789227161</v>
      </c>
      <c r="N236" s="619">
        <v>2.4</v>
      </c>
      <c r="O236" s="619">
        <v>3916.48</v>
      </c>
      <c r="P236" s="640"/>
      <c r="Q236" s="620">
        <v>1631.8666666666668</v>
      </c>
    </row>
    <row r="237" spans="1:17" ht="14.4" customHeight="1" x14ac:dyDescent="0.3">
      <c r="A237" s="615" t="s">
        <v>473</v>
      </c>
      <c r="B237" s="616" t="s">
        <v>3157</v>
      </c>
      <c r="C237" s="616" t="s">
        <v>3496</v>
      </c>
      <c r="D237" s="616" t="s">
        <v>3584</v>
      </c>
      <c r="E237" s="616" t="s">
        <v>3585</v>
      </c>
      <c r="F237" s="619">
        <v>1</v>
      </c>
      <c r="G237" s="619">
        <v>2454.84</v>
      </c>
      <c r="H237" s="619">
        <v>1</v>
      </c>
      <c r="I237" s="619">
        <v>2454.84</v>
      </c>
      <c r="J237" s="619"/>
      <c r="K237" s="619"/>
      <c r="L237" s="619"/>
      <c r="M237" s="619"/>
      <c r="N237" s="619"/>
      <c r="O237" s="619"/>
      <c r="P237" s="640"/>
      <c r="Q237" s="620"/>
    </row>
    <row r="238" spans="1:17" ht="14.4" customHeight="1" x14ac:dyDescent="0.3">
      <c r="A238" s="615" t="s">
        <v>473</v>
      </c>
      <c r="B238" s="616" t="s">
        <v>3157</v>
      </c>
      <c r="C238" s="616" t="s">
        <v>3496</v>
      </c>
      <c r="D238" s="616" t="s">
        <v>3586</v>
      </c>
      <c r="E238" s="616" t="s">
        <v>2089</v>
      </c>
      <c r="F238" s="619"/>
      <c r="G238" s="619"/>
      <c r="H238" s="619"/>
      <c r="I238" s="619"/>
      <c r="J238" s="619">
        <v>3.0000000000000004</v>
      </c>
      <c r="K238" s="619">
        <v>1175.3999999999999</v>
      </c>
      <c r="L238" s="619"/>
      <c r="M238" s="619">
        <v>391.7999999999999</v>
      </c>
      <c r="N238" s="619">
        <v>7.4</v>
      </c>
      <c r="O238" s="619">
        <v>2899.32</v>
      </c>
      <c r="P238" s="640"/>
      <c r="Q238" s="620">
        <v>391.8</v>
      </c>
    </row>
    <row r="239" spans="1:17" ht="14.4" customHeight="1" x14ac:dyDescent="0.3">
      <c r="A239" s="615" t="s">
        <v>473</v>
      </c>
      <c r="B239" s="616" t="s">
        <v>3157</v>
      </c>
      <c r="C239" s="616" t="s">
        <v>3496</v>
      </c>
      <c r="D239" s="616" t="s">
        <v>3587</v>
      </c>
      <c r="E239" s="616" t="s">
        <v>1402</v>
      </c>
      <c r="F239" s="619"/>
      <c r="G239" s="619"/>
      <c r="H239" s="619"/>
      <c r="I239" s="619"/>
      <c r="J239" s="619">
        <v>0.2</v>
      </c>
      <c r="K239" s="619">
        <v>198.04</v>
      </c>
      <c r="L239" s="619"/>
      <c r="M239" s="619">
        <v>990.19999999999993</v>
      </c>
      <c r="N239" s="619">
        <v>1.1000000000000001</v>
      </c>
      <c r="O239" s="619">
        <v>842.16000000000008</v>
      </c>
      <c r="P239" s="640"/>
      <c r="Q239" s="620">
        <v>765.6</v>
      </c>
    </row>
    <row r="240" spans="1:17" ht="14.4" customHeight="1" x14ac:dyDescent="0.3">
      <c r="A240" s="615" t="s">
        <v>473</v>
      </c>
      <c r="B240" s="616" t="s">
        <v>3157</v>
      </c>
      <c r="C240" s="616" t="s">
        <v>3496</v>
      </c>
      <c r="D240" s="616" t="s">
        <v>3588</v>
      </c>
      <c r="E240" s="616" t="s">
        <v>2092</v>
      </c>
      <c r="F240" s="619"/>
      <c r="G240" s="619"/>
      <c r="H240" s="619"/>
      <c r="I240" s="619"/>
      <c r="J240" s="619">
        <v>2.7</v>
      </c>
      <c r="K240" s="619">
        <v>1042.32</v>
      </c>
      <c r="L240" s="619"/>
      <c r="M240" s="619">
        <v>386.04444444444442</v>
      </c>
      <c r="N240" s="619">
        <v>1.32</v>
      </c>
      <c r="O240" s="619">
        <v>509.58000000000004</v>
      </c>
      <c r="P240" s="640"/>
      <c r="Q240" s="620">
        <v>386.04545454545456</v>
      </c>
    </row>
    <row r="241" spans="1:17" ht="14.4" customHeight="1" x14ac:dyDescent="0.3">
      <c r="A241" s="615" t="s">
        <v>473</v>
      </c>
      <c r="B241" s="616" t="s">
        <v>3157</v>
      </c>
      <c r="C241" s="616" t="s">
        <v>3496</v>
      </c>
      <c r="D241" s="616" t="s">
        <v>3589</v>
      </c>
      <c r="E241" s="616" t="s">
        <v>2095</v>
      </c>
      <c r="F241" s="619">
        <v>0.89999999999999991</v>
      </c>
      <c r="G241" s="619">
        <v>726.51</v>
      </c>
      <c r="H241" s="619">
        <v>1</v>
      </c>
      <c r="I241" s="619">
        <v>807.23333333333335</v>
      </c>
      <c r="J241" s="619">
        <v>15.2</v>
      </c>
      <c r="K241" s="619">
        <v>11736.560000000001</v>
      </c>
      <c r="L241" s="619">
        <v>16.154712254476884</v>
      </c>
      <c r="M241" s="619">
        <v>772.14210526315799</v>
      </c>
      <c r="N241" s="619">
        <v>18.2</v>
      </c>
      <c r="O241" s="619">
        <v>14052.89</v>
      </c>
      <c r="P241" s="640">
        <v>19.343009731455865</v>
      </c>
      <c r="Q241" s="620">
        <v>772.13681318681313</v>
      </c>
    </row>
    <row r="242" spans="1:17" ht="14.4" customHeight="1" x14ac:dyDescent="0.3">
      <c r="A242" s="615" t="s">
        <v>473</v>
      </c>
      <c r="B242" s="616" t="s">
        <v>3157</v>
      </c>
      <c r="C242" s="616" t="s">
        <v>3496</v>
      </c>
      <c r="D242" s="616" t="s">
        <v>3590</v>
      </c>
      <c r="E242" s="616" t="s">
        <v>3591</v>
      </c>
      <c r="F242" s="619">
        <v>4</v>
      </c>
      <c r="G242" s="619">
        <v>3609.6</v>
      </c>
      <c r="H242" s="619">
        <v>1</v>
      </c>
      <c r="I242" s="619">
        <v>902.4</v>
      </c>
      <c r="J242" s="619"/>
      <c r="K242" s="619"/>
      <c r="L242" s="619"/>
      <c r="M242" s="619"/>
      <c r="N242" s="619">
        <v>5</v>
      </c>
      <c r="O242" s="619">
        <v>4315.8499999999995</v>
      </c>
      <c r="P242" s="640">
        <v>1.1956587987588652</v>
      </c>
      <c r="Q242" s="620">
        <v>863.16999999999985</v>
      </c>
    </row>
    <row r="243" spans="1:17" ht="14.4" customHeight="1" x14ac:dyDescent="0.3">
      <c r="A243" s="615" t="s">
        <v>473</v>
      </c>
      <c r="B243" s="616" t="s">
        <v>3157</v>
      </c>
      <c r="C243" s="616" t="s">
        <v>3496</v>
      </c>
      <c r="D243" s="616" t="s">
        <v>3592</v>
      </c>
      <c r="E243" s="616" t="s">
        <v>3593</v>
      </c>
      <c r="F243" s="619">
        <v>73.25</v>
      </c>
      <c r="G243" s="619">
        <v>265700.88999999996</v>
      </c>
      <c r="H243" s="619">
        <v>1</v>
      </c>
      <c r="I243" s="619">
        <v>3627.3159044368595</v>
      </c>
      <c r="J243" s="619">
        <v>16.16</v>
      </c>
      <c r="K243" s="619">
        <v>52645.57</v>
      </c>
      <c r="L243" s="619">
        <v>0.1981384781962906</v>
      </c>
      <c r="M243" s="619">
        <v>3257.7704207920792</v>
      </c>
      <c r="N243" s="619"/>
      <c r="O243" s="619"/>
      <c r="P243" s="640"/>
      <c r="Q243" s="620"/>
    </row>
    <row r="244" spans="1:17" ht="14.4" customHeight="1" x14ac:dyDescent="0.3">
      <c r="A244" s="615" t="s">
        <v>473</v>
      </c>
      <c r="B244" s="616" t="s">
        <v>3157</v>
      </c>
      <c r="C244" s="616" t="s">
        <v>3496</v>
      </c>
      <c r="D244" s="616" t="s">
        <v>3594</v>
      </c>
      <c r="E244" s="616" t="s">
        <v>2169</v>
      </c>
      <c r="F244" s="619"/>
      <c r="G244" s="619"/>
      <c r="H244" s="619"/>
      <c r="I244" s="619"/>
      <c r="J244" s="619">
        <v>55.499999999999993</v>
      </c>
      <c r="K244" s="619">
        <v>23795.769999999997</v>
      </c>
      <c r="L244" s="619"/>
      <c r="M244" s="619">
        <v>428.75261261261261</v>
      </c>
      <c r="N244" s="619">
        <v>75.05</v>
      </c>
      <c r="O244" s="619">
        <v>31194.880000000005</v>
      </c>
      <c r="P244" s="640"/>
      <c r="Q244" s="620">
        <v>415.65463024650239</v>
      </c>
    </row>
    <row r="245" spans="1:17" ht="14.4" customHeight="1" x14ac:dyDescent="0.3">
      <c r="A245" s="615" t="s">
        <v>473</v>
      </c>
      <c r="B245" s="616" t="s">
        <v>3157</v>
      </c>
      <c r="C245" s="616" t="s">
        <v>3496</v>
      </c>
      <c r="D245" s="616" t="s">
        <v>3595</v>
      </c>
      <c r="E245" s="616" t="s">
        <v>2140</v>
      </c>
      <c r="F245" s="619"/>
      <c r="G245" s="619"/>
      <c r="H245" s="619"/>
      <c r="I245" s="619"/>
      <c r="J245" s="619">
        <v>181.5</v>
      </c>
      <c r="K245" s="619">
        <v>39784.799999999996</v>
      </c>
      <c r="L245" s="619"/>
      <c r="M245" s="619">
        <v>219.2</v>
      </c>
      <c r="N245" s="619">
        <v>185.1</v>
      </c>
      <c r="O245" s="619">
        <v>40573.920000000006</v>
      </c>
      <c r="P245" s="640"/>
      <c r="Q245" s="620">
        <v>219.20000000000005</v>
      </c>
    </row>
    <row r="246" spans="1:17" ht="14.4" customHeight="1" x14ac:dyDescent="0.3">
      <c r="A246" s="615" t="s">
        <v>473</v>
      </c>
      <c r="B246" s="616" t="s">
        <v>3157</v>
      </c>
      <c r="C246" s="616" t="s">
        <v>3496</v>
      </c>
      <c r="D246" s="616" t="s">
        <v>3596</v>
      </c>
      <c r="E246" s="616" t="s">
        <v>2159</v>
      </c>
      <c r="F246" s="619">
        <v>28</v>
      </c>
      <c r="G246" s="619">
        <v>302372.28000000003</v>
      </c>
      <c r="H246" s="619">
        <v>1</v>
      </c>
      <c r="I246" s="619">
        <v>10799.01</v>
      </c>
      <c r="J246" s="619"/>
      <c r="K246" s="619"/>
      <c r="L246" s="619"/>
      <c r="M246" s="619"/>
      <c r="N246" s="619">
        <v>23</v>
      </c>
      <c r="O246" s="619">
        <v>237578.27000000002</v>
      </c>
      <c r="P246" s="640">
        <v>0.78571445107335891</v>
      </c>
      <c r="Q246" s="620">
        <v>10329.490000000002</v>
      </c>
    </row>
    <row r="247" spans="1:17" ht="14.4" customHeight="1" x14ac:dyDescent="0.3">
      <c r="A247" s="615" t="s">
        <v>473</v>
      </c>
      <c r="B247" s="616" t="s">
        <v>3157</v>
      </c>
      <c r="C247" s="616" t="s">
        <v>3496</v>
      </c>
      <c r="D247" s="616" t="s">
        <v>2190</v>
      </c>
      <c r="E247" s="616" t="s">
        <v>3597</v>
      </c>
      <c r="F247" s="619">
        <v>6</v>
      </c>
      <c r="G247" s="619">
        <v>21020.34</v>
      </c>
      <c r="H247" s="619">
        <v>1</v>
      </c>
      <c r="I247" s="619">
        <v>3503.39</v>
      </c>
      <c r="J247" s="619">
        <v>4</v>
      </c>
      <c r="K247" s="619">
        <v>12691.12</v>
      </c>
      <c r="L247" s="619">
        <v>0.60375426848471536</v>
      </c>
      <c r="M247" s="619">
        <v>3172.78</v>
      </c>
      <c r="N247" s="619">
        <v>15</v>
      </c>
      <c r="O247" s="619">
        <v>47591.7</v>
      </c>
      <c r="P247" s="640">
        <v>2.2640785068176821</v>
      </c>
      <c r="Q247" s="620">
        <v>3172.7799999999997</v>
      </c>
    </row>
    <row r="248" spans="1:17" ht="14.4" customHeight="1" x14ac:dyDescent="0.3">
      <c r="A248" s="615" t="s">
        <v>473</v>
      </c>
      <c r="B248" s="616" t="s">
        <v>3157</v>
      </c>
      <c r="C248" s="616" t="s">
        <v>3496</v>
      </c>
      <c r="D248" s="616" t="s">
        <v>3598</v>
      </c>
      <c r="E248" s="616" t="s">
        <v>2169</v>
      </c>
      <c r="F248" s="619"/>
      <c r="G248" s="619"/>
      <c r="H248" s="619"/>
      <c r="I248" s="619"/>
      <c r="J248" s="619">
        <v>1.5</v>
      </c>
      <c r="K248" s="619">
        <v>1286.32</v>
      </c>
      <c r="L248" s="619"/>
      <c r="M248" s="619">
        <v>857.54666666666662</v>
      </c>
      <c r="N248" s="619"/>
      <c r="O248" s="619"/>
      <c r="P248" s="640"/>
      <c r="Q248" s="620"/>
    </row>
    <row r="249" spans="1:17" ht="14.4" customHeight="1" x14ac:dyDescent="0.3">
      <c r="A249" s="615" t="s">
        <v>473</v>
      </c>
      <c r="B249" s="616" t="s">
        <v>3157</v>
      </c>
      <c r="C249" s="616" t="s">
        <v>3496</v>
      </c>
      <c r="D249" s="616" t="s">
        <v>3599</v>
      </c>
      <c r="E249" s="616" t="s">
        <v>3600</v>
      </c>
      <c r="F249" s="619"/>
      <c r="G249" s="619"/>
      <c r="H249" s="619"/>
      <c r="I249" s="619"/>
      <c r="J249" s="619"/>
      <c r="K249" s="619"/>
      <c r="L249" s="619"/>
      <c r="M249" s="619"/>
      <c r="N249" s="619">
        <v>82</v>
      </c>
      <c r="O249" s="619">
        <v>5391.5</v>
      </c>
      <c r="P249" s="640"/>
      <c r="Q249" s="620">
        <v>65.75</v>
      </c>
    </row>
    <row r="250" spans="1:17" ht="14.4" customHeight="1" x14ac:dyDescent="0.3">
      <c r="A250" s="615" t="s">
        <v>473</v>
      </c>
      <c r="B250" s="616" t="s">
        <v>3157</v>
      </c>
      <c r="C250" s="616" t="s">
        <v>3496</v>
      </c>
      <c r="D250" s="616" t="s">
        <v>3601</v>
      </c>
      <c r="E250" s="616" t="s">
        <v>3597</v>
      </c>
      <c r="F250" s="619">
        <v>1</v>
      </c>
      <c r="G250" s="619">
        <v>7006.78</v>
      </c>
      <c r="H250" s="619">
        <v>1</v>
      </c>
      <c r="I250" s="619">
        <v>7006.78</v>
      </c>
      <c r="J250" s="619"/>
      <c r="K250" s="619"/>
      <c r="L250" s="619"/>
      <c r="M250" s="619"/>
      <c r="N250" s="619"/>
      <c r="O250" s="619"/>
      <c r="P250" s="640"/>
      <c r="Q250" s="620"/>
    </row>
    <row r="251" spans="1:17" ht="14.4" customHeight="1" x14ac:dyDescent="0.3">
      <c r="A251" s="615" t="s">
        <v>473</v>
      </c>
      <c r="B251" s="616" t="s">
        <v>3157</v>
      </c>
      <c r="C251" s="616" t="s">
        <v>3496</v>
      </c>
      <c r="D251" s="616" t="s">
        <v>3602</v>
      </c>
      <c r="E251" s="616" t="s">
        <v>2086</v>
      </c>
      <c r="F251" s="619"/>
      <c r="G251" s="619"/>
      <c r="H251" s="619"/>
      <c r="I251" s="619"/>
      <c r="J251" s="619"/>
      <c r="K251" s="619"/>
      <c r="L251" s="619"/>
      <c r="M251" s="619"/>
      <c r="N251" s="619">
        <v>7.3</v>
      </c>
      <c r="O251" s="619">
        <v>4262.71</v>
      </c>
      <c r="P251" s="640"/>
      <c r="Q251" s="620">
        <v>583.93287671232883</v>
      </c>
    </row>
    <row r="252" spans="1:17" ht="14.4" customHeight="1" x14ac:dyDescent="0.3">
      <c r="A252" s="615" t="s">
        <v>473</v>
      </c>
      <c r="B252" s="616" t="s">
        <v>3157</v>
      </c>
      <c r="C252" s="616" t="s">
        <v>3496</v>
      </c>
      <c r="D252" s="616" t="s">
        <v>3603</v>
      </c>
      <c r="E252" s="616" t="s">
        <v>3582</v>
      </c>
      <c r="F252" s="619"/>
      <c r="G252" s="619"/>
      <c r="H252" s="619"/>
      <c r="I252" s="619"/>
      <c r="J252" s="619">
        <v>7</v>
      </c>
      <c r="K252" s="619">
        <v>48164.34</v>
      </c>
      <c r="L252" s="619"/>
      <c r="M252" s="619">
        <v>6880.62</v>
      </c>
      <c r="N252" s="619"/>
      <c r="O252" s="619"/>
      <c r="P252" s="640"/>
      <c r="Q252" s="620"/>
    </row>
    <row r="253" spans="1:17" ht="14.4" customHeight="1" x14ac:dyDescent="0.3">
      <c r="A253" s="615" t="s">
        <v>473</v>
      </c>
      <c r="B253" s="616" t="s">
        <v>3157</v>
      </c>
      <c r="C253" s="616" t="s">
        <v>3496</v>
      </c>
      <c r="D253" s="616" t="s">
        <v>3604</v>
      </c>
      <c r="E253" s="616" t="s">
        <v>3605</v>
      </c>
      <c r="F253" s="619">
        <v>12</v>
      </c>
      <c r="G253" s="619">
        <v>35247.599999999999</v>
      </c>
      <c r="H253" s="619">
        <v>1</v>
      </c>
      <c r="I253" s="619">
        <v>2937.2999999999997</v>
      </c>
      <c r="J253" s="619">
        <v>2</v>
      </c>
      <c r="K253" s="619">
        <v>5414</v>
      </c>
      <c r="L253" s="619">
        <v>0.1535991102940342</v>
      </c>
      <c r="M253" s="619">
        <v>2707</v>
      </c>
      <c r="N253" s="619"/>
      <c r="O253" s="619"/>
      <c r="P253" s="640"/>
      <c r="Q253" s="620"/>
    </row>
    <row r="254" spans="1:17" ht="14.4" customHeight="1" x14ac:dyDescent="0.3">
      <c r="A254" s="615" t="s">
        <v>473</v>
      </c>
      <c r="B254" s="616" t="s">
        <v>3157</v>
      </c>
      <c r="C254" s="616" t="s">
        <v>3496</v>
      </c>
      <c r="D254" s="616" t="s">
        <v>3606</v>
      </c>
      <c r="E254" s="616" t="s">
        <v>3607</v>
      </c>
      <c r="F254" s="619">
        <v>12</v>
      </c>
      <c r="G254" s="619">
        <v>182108.04</v>
      </c>
      <c r="H254" s="619">
        <v>1</v>
      </c>
      <c r="I254" s="619">
        <v>15175.67</v>
      </c>
      <c r="J254" s="619"/>
      <c r="K254" s="619"/>
      <c r="L254" s="619"/>
      <c r="M254" s="619"/>
      <c r="N254" s="619"/>
      <c r="O254" s="619"/>
      <c r="P254" s="640"/>
      <c r="Q254" s="620"/>
    </row>
    <row r="255" spans="1:17" ht="14.4" customHeight="1" x14ac:dyDescent="0.3">
      <c r="A255" s="615" t="s">
        <v>473</v>
      </c>
      <c r="B255" s="616" t="s">
        <v>3157</v>
      </c>
      <c r="C255" s="616" t="s">
        <v>3496</v>
      </c>
      <c r="D255" s="616" t="s">
        <v>3608</v>
      </c>
      <c r="E255" s="616" t="s">
        <v>3609</v>
      </c>
      <c r="F255" s="619">
        <v>26.1</v>
      </c>
      <c r="G255" s="619">
        <v>12135.02</v>
      </c>
      <c r="H255" s="619">
        <v>1</v>
      </c>
      <c r="I255" s="619">
        <v>464.94329501915706</v>
      </c>
      <c r="J255" s="619">
        <v>5.0999999999999996</v>
      </c>
      <c r="K255" s="619">
        <v>2497.96</v>
      </c>
      <c r="L255" s="619">
        <v>0.20584720915169485</v>
      </c>
      <c r="M255" s="619">
        <v>489.79607843137256</v>
      </c>
      <c r="N255" s="619"/>
      <c r="O255" s="619"/>
      <c r="P255" s="640"/>
      <c r="Q255" s="620"/>
    </row>
    <row r="256" spans="1:17" ht="14.4" customHeight="1" x14ac:dyDescent="0.3">
      <c r="A256" s="615" t="s">
        <v>473</v>
      </c>
      <c r="B256" s="616" t="s">
        <v>3157</v>
      </c>
      <c r="C256" s="616" t="s">
        <v>3496</v>
      </c>
      <c r="D256" s="616" t="s">
        <v>3610</v>
      </c>
      <c r="E256" s="616" t="s">
        <v>2072</v>
      </c>
      <c r="F256" s="619">
        <v>1.6</v>
      </c>
      <c r="G256" s="619">
        <v>4667.68</v>
      </c>
      <c r="H256" s="619">
        <v>1</v>
      </c>
      <c r="I256" s="619">
        <v>2917.3</v>
      </c>
      <c r="J256" s="619">
        <v>89.8</v>
      </c>
      <c r="K256" s="619">
        <v>190878.88</v>
      </c>
      <c r="L256" s="619">
        <v>40.893737359887567</v>
      </c>
      <c r="M256" s="619">
        <v>2125.6</v>
      </c>
      <c r="N256" s="619">
        <v>135.82999999999998</v>
      </c>
      <c r="O256" s="619">
        <v>288720.24</v>
      </c>
      <c r="P256" s="640">
        <v>61.85519144414355</v>
      </c>
      <c r="Q256" s="620">
        <v>2125.5999411028492</v>
      </c>
    </row>
    <row r="257" spans="1:17" ht="14.4" customHeight="1" x14ac:dyDescent="0.3">
      <c r="A257" s="615" t="s">
        <v>473</v>
      </c>
      <c r="B257" s="616" t="s">
        <v>3157</v>
      </c>
      <c r="C257" s="616" t="s">
        <v>3496</v>
      </c>
      <c r="D257" s="616" t="s">
        <v>3611</v>
      </c>
      <c r="E257" s="616" t="s">
        <v>2155</v>
      </c>
      <c r="F257" s="619">
        <v>0.4</v>
      </c>
      <c r="G257" s="619">
        <v>4345.88</v>
      </c>
      <c r="H257" s="619">
        <v>1</v>
      </c>
      <c r="I257" s="619">
        <v>10864.699999999999</v>
      </c>
      <c r="J257" s="619">
        <v>4</v>
      </c>
      <c r="K257" s="619">
        <v>41569.4</v>
      </c>
      <c r="L257" s="619">
        <v>9.5652434029471589</v>
      </c>
      <c r="M257" s="619">
        <v>10392.35</v>
      </c>
      <c r="N257" s="619">
        <v>16</v>
      </c>
      <c r="O257" s="619">
        <v>166277.6</v>
      </c>
      <c r="P257" s="640">
        <v>38.260973611788636</v>
      </c>
      <c r="Q257" s="620">
        <v>10392.35</v>
      </c>
    </row>
    <row r="258" spans="1:17" ht="14.4" customHeight="1" x14ac:dyDescent="0.3">
      <c r="A258" s="615" t="s">
        <v>473</v>
      </c>
      <c r="B258" s="616" t="s">
        <v>3157</v>
      </c>
      <c r="C258" s="616" t="s">
        <v>3496</v>
      </c>
      <c r="D258" s="616" t="s">
        <v>3612</v>
      </c>
      <c r="E258" s="616" t="s">
        <v>3613</v>
      </c>
      <c r="F258" s="619"/>
      <c r="G258" s="619"/>
      <c r="H258" s="619"/>
      <c r="I258" s="619"/>
      <c r="J258" s="619">
        <v>39.799999999999997</v>
      </c>
      <c r="K258" s="619">
        <v>149457.38</v>
      </c>
      <c r="L258" s="619"/>
      <c r="M258" s="619">
        <v>3755.2105527638196</v>
      </c>
      <c r="N258" s="619"/>
      <c r="O258" s="619"/>
      <c r="P258" s="640"/>
      <c r="Q258" s="620"/>
    </row>
    <row r="259" spans="1:17" ht="14.4" customHeight="1" x14ac:dyDescent="0.3">
      <c r="A259" s="615" t="s">
        <v>473</v>
      </c>
      <c r="B259" s="616" t="s">
        <v>3157</v>
      </c>
      <c r="C259" s="616" t="s">
        <v>3496</v>
      </c>
      <c r="D259" s="616" t="s">
        <v>3614</v>
      </c>
      <c r="E259" s="616" t="s">
        <v>3615</v>
      </c>
      <c r="F259" s="619"/>
      <c r="G259" s="619"/>
      <c r="H259" s="619"/>
      <c r="I259" s="619"/>
      <c r="J259" s="619">
        <v>0.2</v>
      </c>
      <c r="K259" s="619">
        <v>39.18</v>
      </c>
      <c r="L259" s="619"/>
      <c r="M259" s="619">
        <v>195.89999999999998</v>
      </c>
      <c r="N259" s="619">
        <v>0.3</v>
      </c>
      <c r="O259" s="619">
        <v>58.77</v>
      </c>
      <c r="P259" s="640"/>
      <c r="Q259" s="620">
        <v>195.9</v>
      </c>
    </row>
    <row r="260" spans="1:17" ht="14.4" customHeight="1" x14ac:dyDescent="0.3">
      <c r="A260" s="615" t="s">
        <v>473</v>
      </c>
      <c r="B260" s="616" t="s">
        <v>3157</v>
      </c>
      <c r="C260" s="616" t="s">
        <v>3496</v>
      </c>
      <c r="D260" s="616" t="s">
        <v>3616</v>
      </c>
      <c r="E260" s="616" t="s">
        <v>2423</v>
      </c>
      <c r="F260" s="619"/>
      <c r="G260" s="619"/>
      <c r="H260" s="619"/>
      <c r="I260" s="619"/>
      <c r="J260" s="619"/>
      <c r="K260" s="619"/>
      <c r="L260" s="619"/>
      <c r="M260" s="619"/>
      <c r="N260" s="619">
        <v>4.2</v>
      </c>
      <c r="O260" s="619">
        <v>1812.6999999999998</v>
      </c>
      <c r="P260" s="640"/>
      <c r="Q260" s="620">
        <v>431.59523809523802</v>
      </c>
    </row>
    <row r="261" spans="1:17" ht="14.4" customHeight="1" x14ac:dyDescent="0.3">
      <c r="A261" s="615" t="s">
        <v>473</v>
      </c>
      <c r="B261" s="616" t="s">
        <v>3157</v>
      </c>
      <c r="C261" s="616" t="s">
        <v>3496</v>
      </c>
      <c r="D261" s="616" t="s">
        <v>3617</v>
      </c>
      <c r="E261" s="616" t="s">
        <v>2423</v>
      </c>
      <c r="F261" s="619"/>
      <c r="G261" s="619"/>
      <c r="H261" s="619"/>
      <c r="I261" s="619"/>
      <c r="J261" s="619">
        <v>6</v>
      </c>
      <c r="K261" s="619">
        <v>6870.1900000000005</v>
      </c>
      <c r="L261" s="619"/>
      <c r="M261" s="619">
        <v>1145.0316666666668</v>
      </c>
      <c r="N261" s="619">
        <v>16.3</v>
      </c>
      <c r="O261" s="619">
        <v>15733.51</v>
      </c>
      <c r="P261" s="640"/>
      <c r="Q261" s="620">
        <v>965.24601226993866</v>
      </c>
    </row>
    <row r="262" spans="1:17" ht="14.4" customHeight="1" x14ac:dyDescent="0.3">
      <c r="A262" s="615" t="s">
        <v>473</v>
      </c>
      <c r="B262" s="616" t="s">
        <v>3157</v>
      </c>
      <c r="C262" s="616" t="s">
        <v>3496</v>
      </c>
      <c r="D262" s="616" t="s">
        <v>3618</v>
      </c>
      <c r="E262" s="616" t="s">
        <v>3619</v>
      </c>
      <c r="F262" s="619"/>
      <c r="G262" s="619"/>
      <c r="H262" s="619"/>
      <c r="I262" s="619"/>
      <c r="J262" s="619">
        <v>26.6</v>
      </c>
      <c r="K262" s="619">
        <v>99888.700000000012</v>
      </c>
      <c r="L262" s="619"/>
      <c r="M262" s="619">
        <v>3755.2142857142858</v>
      </c>
      <c r="N262" s="619"/>
      <c r="O262" s="619"/>
      <c r="P262" s="640"/>
      <c r="Q262" s="620"/>
    </row>
    <row r="263" spans="1:17" ht="14.4" customHeight="1" x14ac:dyDescent="0.3">
      <c r="A263" s="615" t="s">
        <v>473</v>
      </c>
      <c r="B263" s="616" t="s">
        <v>3157</v>
      </c>
      <c r="C263" s="616" t="s">
        <v>3496</v>
      </c>
      <c r="D263" s="616" t="s">
        <v>3620</v>
      </c>
      <c r="E263" s="616" t="s">
        <v>3621</v>
      </c>
      <c r="F263" s="619"/>
      <c r="G263" s="619"/>
      <c r="H263" s="619"/>
      <c r="I263" s="619"/>
      <c r="J263" s="619">
        <v>24</v>
      </c>
      <c r="K263" s="619">
        <v>30896.639999999999</v>
      </c>
      <c r="L263" s="619"/>
      <c r="M263" s="619">
        <v>1287.3599999999999</v>
      </c>
      <c r="N263" s="619"/>
      <c r="O263" s="619"/>
      <c r="P263" s="640"/>
      <c r="Q263" s="620"/>
    </row>
    <row r="264" spans="1:17" ht="14.4" customHeight="1" x14ac:dyDescent="0.3">
      <c r="A264" s="615" t="s">
        <v>473</v>
      </c>
      <c r="B264" s="616" t="s">
        <v>3157</v>
      </c>
      <c r="C264" s="616" t="s">
        <v>3496</v>
      </c>
      <c r="D264" s="616" t="s">
        <v>3622</v>
      </c>
      <c r="E264" s="616" t="s">
        <v>2138</v>
      </c>
      <c r="F264" s="619"/>
      <c r="G264" s="619"/>
      <c r="H264" s="619"/>
      <c r="I264" s="619"/>
      <c r="J264" s="619">
        <v>14</v>
      </c>
      <c r="K264" s="619">
        <v>1534.4</v>
      </c>
      <c r="L264" s="619"/>
      <c r="M264" s="619">
        <v>109.60000000000001</v>
      </c>
      <c r="N264" s="619">
        <v>9</v>
      </c>
      <c r="O264" s="619">
        <v>986.4</v>
      </c>
      <c r="P264" s="640"/>
      <c r="Q264" s="620">
        <v>109.6</v>
      </c>
    </row>
    <row r="265" spans="1:17" ht="14.4" customHeight="1" x14ac:dyDescent="0.3">
      <c r="A265" s="615" t="s">
        <v>473</v>
      </c>
      <c r="B265" s="616" t="s">
        <v>3157</v>
      </c>
      <c r="C265" s="616" t="s">
        <v>3496</v>
      </c>
      <c r="D265" s="616" t="s">
        <v>3623</v>
      </c>
      <c r="E265" s="616" t="s">
        <v>3557</v>
      </c>
      <c r="F265" s="619"/>
      <c r="G265" s="619"/>
      <c r="H265" s="619"/>
      <c r="I265" s="619"/>
      <c r="J265" s="619">
        <v>5</v>
      </c>
      <c r="K265" s="619">
        <v>64723.7</v>
      </c>
      <c r="L265" s="619"/>
      <c r="M265" s="619">
        <v>12944.74</v>
      </c>
      <c r="N265" s="619"/>
      <c r="O265" s="619"/>
      <c r="P265" s="640"/>
      <c r="Q265" s="620"/>
    </row>
    <row r="266" spans="1:17" ht="14.4" customHeight="1" x14ac:dyDescent="0.3">
      <c r="A266" s="615" t="s">
        <v>473</v>
      </c>
      <c r="B266" s="616" t="s">
        <v>3157</v>
      </c>
      <c r="C266" s="616" t="s">
        <v>3496</v>
      </c>
      <c r="D266" s="616" t="s">
        <v>3624</v>
      </c>
      <c r="E266" s="616" t="s">
        <v>2077</v>
      </c>
      <c r="F266" s="619"/>
      <c r="G266" s="619"/>
      <c r="H266" s="619"/>
      <c r="I266" s="619"/>
      <c r="J266" s="619">
        <v>4.3</v>
      </c>
      <c r="K266" s="619">
        <v>1425.02</v>
      </c>
      <c r="L266" s="619"/>
      <c r="M266" s="619">
        <v>331.40000000000003</v>
      </c>
      <c r="N266" s="619">
        <v>25.5</v>
      </c>
      <c r="O266" s="619">
        <v>8450.6999999999989</v>
      </c>
      <c r="P266" s="640"/>
      <c r="Q266" s="620">
        <v>331.4</v>
      </c>
    </row>
    <row r="267" spans="1:17" ht="14.4" customHeight="1" x14ac:dyDescent="0.3">
      <c r="A267" s="615" t="s">
        <v>473</v>
      </c>
      <c r="B267" s="616" t="s">
        <v>3157</v>
      </c>
      <c r="C267" s="616" t="s">
        <v>3496</v>
      </c>
      <c r="D267" s="616" t="s">
        <v>3625</v>
      </c>
      <c r="E267" s="616" t="s">
        <v>2080</v>
      </c>
      <c r="F267" s="619"/>
      <c r="G267" s="619"/>
      <c r="H267" s="619"/>
      <c r="I267" s="619"/>
      <c r="J267" s="619">
        <v>2.1</v>
      </c>
      <c r="K267" s="619">
        <v>23717.06</v>
      </c>
      <c r="L267" s="619"/>
      <c r="M267" s="619">
        <v>11293.838095238096</v>
      </c>
      <c r="N267" s="619">
        <v>3.9</v>
      </c>
      <c r="O267" s="619">
        <v>44045.98</v>
      </c>
      <c r="P267" s="640"/>
      <c r="Q267" s="620">
        <v>11293.841025641026</v>
      </c>
    </row>
    <row r="268" spans="1:17" ht="14.4" customHeight="1" x14ac:dyDescent="0.3">
      <c r="A268" s="615" t="s">
        <v>473</v>
      </c>
      <c r="B268" s="616" t="s">
        <v>3157</v>
      </c>
      <c r="C268" s="616" t="s">
        <v>3496</v>
      </c>
      <c r="D268" s="616" t="s">
        <v>3626</v>
      </c>
      <c r="E268" s="616" t="s">
        <v>3627</v>
      </c>
      <c r="F268" s="619"/>
      <c r="G268" s="619"/>
      <c r="H268" s="619"/>
      <c r="I268" s="619"/>
      <c r="J268" s="619">
        <v>0.8</v>
      </c>
      <c r="K268" s="619">
        <v>1157.44</v>
      </c>
      <c r="L268" s="619"/>
      <c r="M268" s="619">
        <v>1446.8</v>
      </c>
      <c r="N268" s="619"/>
      <c r="O268" s="619"/>
      <c r="P268" s="640"/>
      <c r="Q268" s="620"/>
    </row>
    <row r="269" spans="1:17" ht="14.4" customHeight="1" x14ac:dyDescent="0.3">
      <c r="A269" s="615" t="s">
        <v>473</v>
      </c>
      <c r="B269" s="616" t="s">
        <v>3157</v>
      </c>
      <c r="C269" s="616" t="s">
        <v>3496</v>
      </c>
      <c r="D269" s="616" t="s">
        <v>3628</v>
      </c>
      <c r="E269" s="616" t="s">
        <v>2114</v>
      </c>
      <c r="F269" s="619"/>
      <c r="G269" s="619"/>
      <c r="H269" s="619"/>
      <c r="I269" s="619"/>
      <c r="J269" s="619"/>
      <c r="K269" s="619"/>
      <c r="L269" s="619"/>
      <c r="M269" s="619"/>
      <c r="N269" s="619">
        <v>14.3</v>
      </c>
      <c r="O269" s="619">
        <v>11294.81</v>
      </c>
      <c r="P269" s="640"/>
      <c r="Q269" s="620">
        <v>789.84685314685305</v>
      </c>
    </row>
    <row r="270" spans="1:17" ht="14.4" customHeight="1" x14ac:dyDescent="0.3">
      <c r="A270" s="615" t="s">
        <v>473</v>
      </c>
      <c r="B270" s="616" t="s">
        <v>3157</v>
      </c>
      <c r="C270" s="616" t="s">
        <v>3496</v>
      </c>
      <c r="D270" s="616" t="s">
        <v>3629</v>
      </c>
      <c r="E270" s="616" t="s">
        <v>2143</v>
      </c>
      <c r="F270" s="619"/>
      <c r="G270" s="619"/>
      <c r="H270" s="619"/>
      <c r="I270" s="619"/>
      <c r="J270" s="619"/>
      <c r="K270" s="619"/>
      <c r="L270" s="619"/>
      <c r="M270" s="619"/>
      <c r="N270" s="619">
        <v>59.099999999999987</v>
      </c>
      <c r="O270" s="619">
        <v>192886.9</v>
      </c>
      <c r="P270" s="640"/>
      <c r="Q270" s="620">
        <v>3263.7377326565152</v>
      </c>
    </row>
    <row r="271" spans="1:17" ht="14.4" customHeight="1" x14ac:dyDescent="0.3">
      <c r="A271" s="615" t="s">
        <v>473</v>
      </c>
      <c r="B271" s="616" t="s">
        <v>3157</v>
      </c>
      <c r="C271" s="616" t="s">
        <v>3496</v>
      </c>
      <c r="D271" s="616" t="s">
        <v>3630</v>
      </c>
      <c r="E271" s="616" t="s">
        <v>2108</v>
      </c>
      <c r="F271" s="619"/>
      <c r="G271" s="619"/>
      <c r="H271" s="619"/>
      <c r="I271" s="619"/>
      <c r="J271" s="619"/>
      <c r="K271" s="619"/>
      <c r="L271" s="619"/>
      <c r="M271" s="619"/>
      <c r="N271" s="619">
        <v>0.2</v>
      </c>
      <c r="O271" s="619">
        <v>77.319999999999993</v>
      </c>
      <c r="P271" s="640"/>
      <c r="Q271" s="620">
        <v>386.59999999999997</v>
      </c>
    </row>
    <row r="272" spans="1:17" ht="14.4" customHeight="1" x14ac:dyDescent="0.3">
      <c r="A272" s="615" t="s">
        <v>473</v>
      </c>
      <c r="B272" s="616" t="s">
        <v>3157</v>
      </c>
      <c r="C272" s="616" t="s">
        <v>3496</v>
      </c>
      <c r="D272" s="616" t="s">
        <v>3631</v>
      </c>
      <c r="E272" s="616"/>
      <c r="F272" s="619"/>
      <c r="G272" s="619"/>
      <c r="H272" s="619"/>
      <c r="I272" s="619"/>
      <c r="J272" s="619">
        <v>0.60000000000000009</v>
      </c>
      <c r="K272" s="619">
        <v>350.37</v>
      </c>
      <c r="L272" s="619"/>
      <c r="M272" s="619">
        <v>583.94999999999993</v>
      </c>
      <c r="N272" s="619"/>
      <c r="O272" s="619"/>
      <c r="P272" s="640"/>
      <c r="Q272" s="620"/>
    </row>
    <row r="273" spans="1:17" ht="14.4" customHeight="1" x14ac:dyDescent="0.3">
      <c r="A273" s="615" t="s">
        <v>473</v>
      </c>
      <c r="B273" s="616" t="s">
        <v>3157</v>
      </c>
      <c r="C273" s="616" t="s">
        <v>3632</v>
      </c>
      <c r="D273" s="616" t="s">
        <v>3633</v>
      </c>
      <c r="E273" s="616"/>
      <c r="F273" s="619">
        <v>7</v>
      </c>
      <c r="G273" s="619">
        <v>8510.9500000000007</v>
      </c>
      <c r="H273" s="619">
        <v>1</v>
      </c>
      <c r="I273" s="619">
        <v>1215.8500000000001</v>
      </c>
      <c r="J273" s="619">
        <v>1</v>
      </c>
      <c r="K273" s="619">
        <v>1215.8499999999999</v>
      </c>
      <c r="L273" s="619">
        <v>0.14285714285714282</v>
      </c>
      <c r="M273" s="619">
        <v>1215.8499999999999</v>
      </c>
      <c r="N273" s="619">
        <v>10</v>
      </c>
      <c r="O273" s="619">
        <v>13069.2</v>
      </c>
      <c r="P273" s="640">
        <v>1.5355747595744305</v>
      </c>
      <c r="Q273" s="620">
        <v>1306.92</v>
      </c>
    </row>
    <row r="274" spans="1:17" ht="14.4" customHeight="1" x14ac:dyDescent="0.3">
      <c r="A274" s="615" t="s">
        <v>473</v>
      </c>
      <c r="B274" s="616" t="s">
        <v>3157</v>
      </c>
      <c r="C274" s="616" t="s">
        <v>3632</v>
      </c>
      <c r="D274" s="616" t="s">
        <v>3634</v>
      </c>
      <c r="E274" s="616"/>
      <c r="F274" s="619">
        <v>681</v>
      </c>
      <c r="G274" s="619">
        <v>1270459.9799999997</v>
      </c>
      <c r="H274" s="619">
        <v>1</v>
      </c>
      <c r="I274" s="619">
        <v>1865.5799999999997</v>
      </c>
      <c r="J274" s="619">
        <v>777</v>
      </c>
      <c r="K274" s="619">
        <v>1449555.6600000001</v>
      </c>
      <c r="L274" s="619">
        <v>1.1409691629955951</v>
      </c>
      <c r="M274" s="619">
        <v>1865.5800000000002</v>
      </c>
      <c r="N274" s="619">
        <v>897</v>
      </c>
      <c r="O274" s="619">
        <v>1799444.53</v>
      </c>
      <c r="P274" s="640">
        <v>1.4163724622006593</v>
      </c>
      <c r="Q274" s="620">
        <v>2006.0697101449275</v>
      </c>
    </row>
    <row r="275" spans="1:17" ht="14.4" customHeight="1" x14ac:dyDescent="0.3">
      <c r="A275" s="615" t="s">
        <v>473</v>
      </c>
      <c r="B275" s="616" t="s">
        <v>3157</v>
      </c>
      <c r="C275" s="616" t="s">
        <v>3632</v>
      </c>
      <c r="D275" s="616" t="s">
        <v>3635</v>
      </c>
      <c r="E275" s="616"/>
      <c r="F275" s="619">
        <v>16</v>
      </c>
      <c r="G275" s="619">
        <v>43659.360000000001</v>
      </c>
      <c r="H275" s="619">
        <v>1</v>
      </c>
      <c r="I275" s="619">
        <v>2728.71</v>
      </c>
      <c r="J275" s="619">
        <v>15</v>
      </c>
      <c r="K275" s="619">
        <v>39591.550000000003</v>
      </c>
      <c r="L275" s="619">
        <v>0.906828455570581</v>
      </c>
      <c r="M275" s="619">
        <v>2639.436666666667</v>
      </c>
      <c r="N275" s="619">
        <v>89</v>
      </c>
      <c r="O275" s="619">
        <v>219364.49999999997</v>
      </c>
      <c r="P275" s="640">
        <v>5.024455237090053</v>
      </c>
      <c r="Q275" s="620">
        <v>2464.7696629213478</v>
      </c>
    </row>
    <row r="276" spans="1:17" ht="14.4" customHeight="1" x14ac:dyDescent="0.3">
      <c r="A276" s="615" t="s">
        <v>473</v>
      </c>
      <c r="B276" s="616" t="s">
        <v>3157</v>
      </c>
      <c r="C276" s="616" t="s">
        <v>3632</v>
      </c>
      <c r="D276" s="616" t="s">
        <v>3636</v>
      </c>
      <c r="E276" s="616"/>
      <c r="F276" s="619"/>
      <c r="G276" s="619"/>
      <c r="H276" s="619"/>
      <c r="I276" s="619"/>
      <c r="J276" s="619"/>
      <c r="K276" s="619"/>
      <c r="L276" s="619"/>
      <c r="M276" s="619"/>
      <c r="N276" s="619">
        <v>1</v>
      </c>
      <c r="O276" s="619">
        <v>1471.63</v>
      </c>
      <c r="P276" s="640"/>
      <c r="Q276" s="620">
        <v>1471.63</v>
      </c>
    </row>
    <row r="277" spans="1:17" ht="14.4" customHeight="1" x14ac:dyDescent="0.3">
      <c r="A277" s="615" t="s">
        <v>473</v>
      </c>
      <c r="B277" s="616" t="s">
        <v>3157</v>
      </c>
      <c r="C277" s="616" t="s">
        <v>3632</v>
      </c>
      <c r="D277" s="616" t="s">
        <v>3637</v>
      </c>
      <c r="E277" s="616"/>
      <c r="F277" s="619">
        <v>10</v>
      </c>
      <c r="G277" s="619">
        <v>18655.8</v>
      </c>
      <c r="H277" s="619">
        <v>1</v>
      </c>
      <c r="I277" s="619">
        <v>1865.58</v>
      </c>
      <c r="J277" s="619">
        <v>8</v>
      </c>
      <c r="K277" s="619">
        <v>14924.64</v>
      </c>
      <c r="L277" s="619">
        <v>0.8</v>
      </c>
      <c r="M277" s="619">
        <v>1865.58</v>
      </c>
      <c r="N277" s="619">
        <v>5</v>
      </c>
      <c r="O277" s="619">
        <v>10032.549999999999</v>
      </c>
      <c r="P277" s="640">
        <v>0.53777109531620193</v>
      </c>
      <c r="Q277" s="620">
        <v>2006.5099999999998</v>
      </c>
    </row>
    <row r="278" spans="1:17" ht="14.4" customHeight="1" x14ac:dyDescent="0.3">
      <c r="A278" s="615" t="s">
        <v>473</v>
      </c>
      <c r="B278" s="616" t="s">
        <v>3157</v>
      </c>
      <c r="C278" s="616" t="s">
        <v>3632</v>
      </c>
      <c r="D278" s="616" t="s">
        <v>3638</v>
      </c>
      <c r="E278" s="616"/>
      <c r="F278" s="619">
        <v>1</v>
      </c>
      <c r="G278" s="619">
        <v>8191.63</v>
      </c>
      <c r="H278" s="619">
        <v>1</v>
      </c>
      <c r="I278" s="619">
        <v>8191.63</v>
      </c>
      <c r="J278" s="619"/>
      <c r="K278" s="619"/>
      <c r="L278" s="619"/>
      <c r="M278" s="619"/>
      <c r="N278" s="619"/>
      <c r="O278" s="619"/>
      <c r="P278" s="640"/>
      <c r="Q278" s="620"/>
    </row>
    <row r="279" spans="1:17" ht="14.4" customHeight="1" x14ac:dyDescent="0.3">
      <c r="A279" s="615" t="s">
        <v>473</v>
      </c>
      <c r="B279" s="616" t="s">
        <v>3157</v>
      </c>
      <c r="C279" s="616" t="s">
        <v>3632</v>
      </c>
      <c r="D279" s="616" t="s">
        <v>3639</v>
      </c>
      <c r="E279" s="616"/>
      <c r="F279" s="619">
        <v>7</v>
      </c>
      <c r="G279" s="619">
        <v>56520.520000000004</v>
      </c>
      <c r="H279" s="619">
        <v>1</v>
      </c>
      <c r="I279" s="619">
        <v>8074.3600000000006</v>
      </c>
      <c r="J279" s="619">
        <v>28</v>
      </c>
      <c r="K279" s="619">
        <v>226082.08</v>
      </c>
      <c r="L279" s="619">
        <v>3.9999999999999996</v>
      </c>
      <c r="M279" s="619">
        <v>8074.36</v>
      </c>
      <c r="N279" s="619">
        <v>49</v>
      </c>
      <c r="O279" s="619">
        <v>406287.93000000005</v>
      </c>
      <c r="P279" s="640">
        <v>7.1883261158956078</v>
      </c>
      <c r="Q279" s="620">
        <v>8291.5904081632671</v>
      </c>
    </row>
    <row r="280" spans="1:17" ht="14.4" customHeight="1" x14ac:dyDescent="0.3">
      <c r="A280" s="615" t="s">
        <v>473</v>
      </c>
      <c r="B280" s="616" t="s">
        <v>3157</v>
      </c>
      <c r="C280" s="616" t="s">
        <v>3632</v>
      </c>
      <c r="D280" s="616" t="s">
        <v>3640</v>
      </c>
      <c r="E280" s="616"/>
      <c r="F280" s="619">
        <v>35</v>
      </c>
      <c r="G280" s="619">
        <v>339013.5</v>
      </c>
      <c r="H280" s="619">
        <v>1</v>
      </c>
      <c r="I280" s="619">
        <v>9686.1</v>
      </c>
      <c r="J280" s="619">
        <v>44</v>
      </c>
      <c r="K280" s="619">
        <v>426188.4</v>
      </c>
      <c r="L280" s="619">
        <v>1.2571428571428571</v>
      </c>
      <c r="M280" s="619">
        <v>9686.1</v>
      </c>
      <c r="N280" s="619">
        <v>101</v>
      </c>
      <c r="O280" s="619">
        <v>1001024.7699999999</v>
      </c>
      <c r="P280" s="640">
        <v>2.9527578400270191</v>
      </c>
      <c r="Q280" s="620">
        <v>9911.1363366336627</v>
      </c>
    </row>
    <row r="281" spans="1:17" ht="14.4" customHeight="1" x14ac:dyDescent="0.3">
      <c r="A281" s="615" t="s">
        <v>473</v>
      </c>
      <c r="B281" s="616" t="s">
        <v>3157</v>
      </c>
      <c r="C281" s="616" t="s">
        <v>3632</v>
      </c>
      <c r="D281" s="616" t="s">
        <v>3641</v>
      </c>
      <c r="E281" s="616"/>
      <c r="F281" s="619">
        <v>332</v>
      </c>
      <c r="G281" s="619">
        <v>307289.24</v>
      </c>
      <c r="H281" s="619">
        <v>1</v>
      </c>
      <c r="I281" s="619">
        <v>925.56999999999994</v>
      </c>
      <c r="J281" s="619">
        <v>358</v>
      </c>
      <c r="K281" s="619">
        <v>331354.06</v>
      </c>
      <c r="L281" s="619">
        <v>1.0783132530120483</v>
      </c>
      <c r="M281" s="619">
        <v>925.57</v>
      </c>
      <c r="N281" s="619">
        <v>485</v>
      </c>
      <c r="O281" s="619">
        <v>515518.4</v>
      </c>
      <c r="P281" s="640">
        <v>1.6776324481781399</v>
      </c>
      <c r="Q281" s="620">
        <v>1062.9245360824743</v>
      </c>
    </row>
    <row r="282" spans="1:17" ht="14.4" customHeight="1" x14ac:dyDescent="0.3">
      <c r="A282" s="615" t="s">
        <v>473</v>
      </c>
      <c r="B282" s="616" t="s">
        <v>3157</v>
      </c>
      <c r="C282" s="616" t="s">
        <v>3632</v>
      </c>
      <c r="D282" s="616" t="s">
        <v>3642</v>
      </c>
      <c r="E282" s="616"/>
      <c r="F282" s="619">
        <v>9</v>
      </c>
      <c r="G282" s="619">
        <v>2148.12</v>
      </c>
      <c r="H282" s="619">
        <v>1</v>
      </c>
      <c r="I282" s="619">
        <v>238.67999999999998</v>
      </c>
      <c r="J282" s="619">
        <v>24</v>
      </c>
      <c r="K282" s="619">
        <v>5728.32</v>
      </c>
      <c r="L282" s="619">
        <v>2.6666666666666665</v>
      </c>
      <c r="M282" s="619">
        <v>238.67999999999998</v>
      </c>
      <c r="N282" s="619">
        <v>138</v>
      </c>
      <c r="O282" s="619">
        <v>33367.14</v>
      </c>
      <c r="P282" s="640">
        <v>15.533182503770739</v>
      </c>
      <c r="Q282" s="620">
        <v>241.79086956521738</v>
      </c>
    </row>
    <row r="283" spans="1:17" ht="14.4" customHeight="1" x14ac:dyDescent="0.3">
      <c r="A283" s="615" t="s">
        <v>473</v>
      </c>
      <c r="B283" s="616" t="s">
        <v>3157</v>
      </c>
      <c r="C283" s="616" t="s">
        <v>3643</v>
      </c>
      <c r="D283" s="616" t="s">
        <v>3644</v>
      </c>
      <c r="E283" s="616" t="s">
        <v>3645</v>
      </c>
      <c r="F283" s="619">
        <v>2</v>
      </c>
      <c r="G283" s="619">
        <v>659.96</v>
      </c>
      <c r="H283" s="619">
        <v>1</v>
      </c>
      <c r="I283" s="619">
        <v>329.98</v>
      </c>
      <c r="J283" s="619">
        <v>5</v>
      </c>
      <c r="K283" s="619">
        <v>1649.9</v>
      </c>
      <c r="L283" s="619">
        <v>2.5</v>
      </c>
      <c r="M283" s="619">
        <v>329.98</v>
      </c>
      <c r="N283" s="619">
        <v>27</v>
      </c>
      <c r="O283" s="619">
        <v>8909.4599999999991</v>
      </c>
      <c r="P283" s="640">
        <v>13.499999999999998</v>
      </c>
      <c r="Q283" s="620">
        <v>329.97999999999996</v>
      </c>
    </row>
    <row r="284" spans="1:17" ht="14.4" customHeight="1" x14ac:dyDescent="0.3">
      <c r="A284" s="615" t="s">
        <v>473</v>
      </c>
      <c r="B284" s="616" t="s">
        <v>3157</v>
      </c>
      <c r="C284" s="616" t="s">
        <v>3643</v>
      </c>
      <c r="D284" s="616" t="s">
        <v>3646</v>
      </c>
      <c r="E284" s="616" t="s">
        <v>3645</v>
      </c>
      <c r="F284" s="619">
        <v>6</v>
      </c>
      <c r="G284" s="619">
        <v>2600.46</v>
      </c>
      <c r="H284" s="619">
        <v>1</v>
      </c>
      <c r="I284" s="619">
        <v>433.41</v>
      </c>
      <c r="J284" s="619"/>
      <c r="K284" s="619"/>
      <c r="L284" s="619"/>
      <c r="M284" s="619"/>
      <c r="N284" s="619">
        <v>13</v>
      </c>
      <c r="O284" s="619">
        <v>5634.33</v>
      </c>
      <c r="P284" s="640">
        <v>2.1666666666666665</v>
      </c>
      <c r="Q284" s="620">
        <v>433.40999999999997</v>
      </c>
    </row>
    <row r="285" spans="1:17" ht="14.4" customHeight="1" x14ac:dyDescent="0.3">
      <c r="A285" s="615" t="s">
        <v>473</v>
      </c>
      <c r="B285" s="616" t="s">
        <v>3157</v>
      </c>
      <c r="C285" s="616" t="s">
        <v>3643</v>
      </c>
      <c r="D285" s="616" t="s">
        <v>3647</v>
      </c>
      <c r="E285" s="616" t="s">
        <v>3648</v>
      </c>
      <c r="F285" s="619"/>
      <c r="G285" s="619"/>
      <c r="H285" s="619"/>
      <c r="I285" s="619"/>
      <c r="J285" s="619"/>
      <c r="K285" s="619"/>
      <c r="L285" s="619"/>
      <c r="M285" s="619"/>
      <c r="N285" s="619">
        <v>3</v>
      </c>
      <c r="O285" s="619">
        <v>4306.08</v>
      </c>
      <c r="P285" s="640"/>
      <c r="Q285" s="620">
        <v>1435.36</v>
      </c>
    </row>
    <row r="286" spans="1:17" ht="14.4" customHeight="1" x14ac:dyDescent="0.3">
      <c r="A286" s="615" t="s">
        <v>473</v>
      </c>
      <c r="B286" s="616" t="s">
        <v>3157</v>
      </c>
      <c r="C286" s="616" t="s">
        <v>3643</v>
      </c>
      <c r="D286" s="616" t="s">
        <v>3649</v>
      </c>
      <c r="E286" s="616" t="s">
        <v>3648</v>
      </c>
      <c r="F286" s="619"/>
      <c r="G286" s="619"/>
      <c r="H286" s="619"/>
      <c r="I286" s="619"/>
      <c r="J286" s="619"/>
      <c r="K286" s="619"/>
      <c r="L286" s="619"/>
      <c r="M286" s="619"/>
      <c r="N286" s="619">
        <v>1</v>
      </c>
      <c r="O286" s="619">
        <v>1697.77</v>
      </c>
      <c r="P286" s="640"/>
      <c r="Q286" s="620">
        <v>1697.77</v>
      </c>
    </row>
    <row r="287" spans="1:17" ht="14.4" customHeight="1" x14ac:dyDescent="0.3">
      <c r="A287" s="615" t="s">
        <v>473</v>
      </c>
      <c r="B287" s="616" t="s">
        <v>3157</v>
      </c>
      <c r="C287" s="616" t="s">
        <v>3643</v>
      </c>
      <c r="D287" s="616" t="s">
        <v>3650</v>
      </c>
      <c r="E287" s="616" t="s">
        <v>3651</v>
      </c>
      <c r="F287" s="619"/>
      <c r="G287" s="619"/>
      <c r="H287" s="619"/>
      <c r="I287" s="619"/>
      <c r="J287" s="619"/>
      <c r="K287" s="619"/>
      <c r="L287" s="619"/>
      <c r="M287" s="619"/>
      <c r="N287" s="619">
        <v>0.1</v>
      </c>
      <c r="O287" s="619">
        <v>18.34</v>
      </c>
      <c r="P287" s="640"/>
      <c r="Q287" s="620">
        <v>183.39999999999998</v>
      </c>
    </row>
    <row r="288" spans="1:17" ht="14.4" customHeight="1" x14ac:dyDescent="0.3">
      <c r="A288" s="615" t="s">
        <v>473</v>
      </c>
      <c r="B288" s="616" t="s">
        <v>3157</v>
      </c>
      <c r="C288" s="616" t="s">
        <v>3643</v>
      </c>
      <c r="D288" s="616" t="s">
        <v>3652</v>
      </c>
      <c r="E288" s="616" t="s">
        <v>3653</v>
      </c>
      <c r="F288" s="619"/>
      <c r="G288" s="619"/>
      <c r="H288" s="619"/>
      <c r="I288" s="619"/>
      <c r="J288" s="619"/>
      <c r="K288" s="619"/>
      <c r="L288" s="619"/>
      <c r="M288" s="619"/>
      <c r="N288" s="619">
        <v>12</v>
      </c>
      <c r="O288" s="619">
        <v>1044.5999999999999</v>
      </c>
      <c r="P288" s="640"/>
      <c r="Q288" s="620">
        <v>87.05</v>
      </c>
    </row>
    <row r="289" spans="1:17" ht="14.4" customHeight="1" x14ac:dyDescent="0.3">
      <c r="A289" s="615" t="s">
        <v>473</v>
      </c>
      <c r="B289" s="616" t="s">
        <v>3157</v>
      </c>
      <c r="C289" s="616" t="s">
        <v>3643</v>
      </c>
      <c r="D289" s="616" t="s">
        <v>3654</v>
      </c>
      <c r="E289" s="616" t="s">
        <v>3653</v>
      </c>
      <c r="F289" s="619"/>
      <c r="G289" s="619"/>
      <c r="H289" s="619"/>
      <c r="I289" s="619"/>
      <c r="J289" s="619"/>
      <c r="K289" s="619"/>
      <c r="L289" s="619"/>
      <c r="M289" s="619"/>
      <c r="N289" s="619">
        <v>6</v>
      </c>
      <c r="O289" s="619">
        <v>774.18</v>
      </c>
      <c r="P289" s="640"/>
      <c r="Q289" s="620">
        <v>129.03</v>
      </c>
    </row>
    <row r="290" spans="1:17" ht="14.4" customHeight="1" x14ac:dyDescent="0.3">
      <c r="A290" s="615" t="s">
        <v>473</v>
      </c>
      <c r="B290" s="616" t="s">
        <v>3157</v>
      </c>
      <c r="C290" s="616" t="s">
        <v>3643</v>
      </c>
      <c r="D290" s="616" t="s">
        <v>3655</v>
      </c>
      <c r="E290" s="616"/>
      <c r="F290" s="619">
        <v>0.3</v>
      </c>
      <c r="G290" s="619">
        <v>288.82</v>
      </c>
      <c r="H290" s="619">
        <v>1</v>
      </c>
      <c r="I290" s="619">
        <v>962.73333333333335</v>
      </c>
      <c r="J290" s="619">
        <v>0.8</v>
      </c>
      <c r="K290" s="619">
        <v>770.22</v>
      </c>
      <c r="L290" s="619">
        <v>2.6667820788034073</v>
      </c>
      <c r="M290" s="619">
        <v>962.77499999999998</v>
      </c>
      <c r="N290" s="619"/>
      <c r="O290" s="619"/>
      <c r="P290" s="640"/>
      <c r="Q290" s="620"/>
    </row>
    <row r="291" spans="1:17" ht="14.4" customHeight="1" x14ac:dyDescent="0.3">
      <c r="A291" s="615" t="s">
        <v>473</v>
      </c>
      <c r="B291" s="616" t="s">
        <v>3157</v>
      </c>
      <c r="C291" s="616" t="s">
        <v>3643</v>
      </c>
      <c r="D291" s="616" t="s">
        <v>3656</v>
      </c>
      <c r="E291" s="616" t="s">
        <v>3657</v>
      </c>
      <c r="F291" s="619">
        <v>0.4</v>
      </c>
      <c r="G291" s="619">
        <v>45.84</v>
      </c>
      <c r="H291" s="619">
        <v>1</v>
      </c>
      <c r="I291" s="619">
        <v>114.60000000000001</v>
      </c>
      <c r="J291" s="619"/>
      <c r="K291" s="619"/>
      <c r="L291" s="619"/>
      <c r="M291" s="619"/>
      <c r="N291" s="619"/>
      <c r="O291" s="619"/>
      <c r="P291" s="640"/>
      <c r="Q291" s="620"/>
    </row>
    <row r="292" spans="1:17" ht="14.4" customHeight="1" x14ac:dyDescent="0.3">
      <c r="A292" s="615" t="s">
        <v>473</v>
      </c>
      <c r="B292" s="616" t="s">
        <v>3157</v>
      </c>
      <c r="C292" s="616" t="s">
        <v>3643</v>
      </c>
      <c r="D292" s="616" t="s">
        <v>3658</v>
      </c>
      <c r="E292" s="616" t="s">
        <v>3657</v>
      </c>
      <c r="F292" s="619">
        <v>2.1</v>
      </c>
      <c r="G292" s="619">
        <v>1322.12</v>
      </c>
      <c r="H292" s="619">
        <v>1</v>
      </c>
      <c r="I292" s="619">
        <v>629.58095238095234</v>
      </c>
      <c r="J292" s="619">
        <v>1.6</v>
      </c>
      <c r="K292" s="619">
        <v>1007.3299999999999</v>
      </c>
      <c r="L292" s="619">
        <v>0.76190512207666472</v>
      </c>
      <c r="M292" s="619">
        <v>629.58124999999995</v>
      </c>
      <c r="N292" s="619">
        <v>6.5</v>
      </c>
      <c r="O292" s="619">
        <v>4092.3100000000004</v>
      </c>
      <c r="P292" s="640">
        <v>3.0952636674431977</v>
      </c>
      <c r="Q292" s="620">
        <v>629.58615384615393</v>
      </c>
    </row>
    <row r="293" spans="1:17" ht="14.4" customHeight="1" x14ac:dyDescent="0.3">
      <c r="A293" s="615" t="s">
        <v>473</v>
      </c>
      <c r="B293" s="616" t="s">
        <v>3157</v>
      </c>
      <c r="C293" s="616" t="s">
        <v>3643</v>
      </c>
      <c r="D293" s="616" t="s">
        <v>3659</v>
      </c>
      <c r="E293" s="616" t="s">
        <v>3660</v>
      </c>
      <c r="F293" s="619"/>
      <c r="G293" s="619"/>
      <c r="H293" s="619"/>
      <c r="I293" s="619"/>
      <c r="J293" s="619"/>
      <c r="K293" s="619"/>
      <c r="L293" s="619"/>
      <c r="M293" s="619"/>
      <c r="N293" s="619">
        <v>1</v>
      </c>
      <c r="O293" s="619">
        <v>2111.8000000000002</v>
      </c>
      <c r="P293" s="640"/>
      <c r="Q293" s="620">
        <v>2111.8000000000002</v>
      </c>
    </row>
    <row r="294" spans="1:17" ht="14.4" customHeight="1" x14ac:dyDescent="0.3">
      <c r="A294" s="615" t="s">
        <v>473</v>
      </c>
      <c r="B294" s="616" t="s">
        <v>3157</v>
      </c>
      <c r="C294" s="616" t="s">
        <v>3643</v>
      </c>
      <c r="D294" s="616" t="s">
        <v>3661</v>
      </c>
      <c r="E294" s="616" t="s">
        <v>3662</v>
      </c>
      <c r="F294" s="619"/>
      <c r="G294" s="619"/>
      <c r="H294" s="619"/>
      <c r="I294" s="619"/>
      <c r="J294" s="619"/>
      <c r="K294" s="619"/>
      <c r="L294" s="619"/>
      <c r="M294" s="619"/>
      <c r="N294" s="619">
        <v>1</v>
      </c>
      <c r="O294" s="619">
        <v>1034.29</v>
      </c>
      <c r="P294" s="640"/>
      <c r="Q294" s="620">
        <v>1034.29</v>
      </c>
    </row>
    <row r="295" spans="1:17" ht="14.4" customHeight="1" x14ac:dyDescent="0.3">
      <c r="A295" s="615" t="s">
        <v>473</v>
      </c>
      <c r="B295" s="616" t="s">
        <v>3157</v>
      </c>
      <c r="C295" s="616" t="s">
        <v>3643</v>
      </c>
      <c r="D295" s="616" t="s">
        <v>3663</v>
      </c>
      <c r="E295" s="616" t="s">
        <v>3662</v>
      </c>
      <c r="F295" s="619"/>
      <c r="G295" s="619"/>
      <c r="H295" s="619"/>
      <c r="I295" s="619"/>
      <c r="J295" s="619"/>
      <c r="K295" s="619"/>
      <c r="L295" s="619"/>
      <c r="M295" s="619"/>
      <c r="N295" s="619">
        <v>1</v>
      </c>
      <c r="O295" s="619">
        <v>1099.58</v>
      </c>
      <c r="P295" s="640"/>
      <c r="Q295" s="620">
        <v>1099.58</v>
      </c>
    </row>
    <row r="296" spans="1:17" ht="14.4" customHeight="1" x14ac:dyDescent="0.3">
      <c r="A296" s="615" t="s">
        <v>473</v>
      </c>
      <c r="B296" s="616" t="s">
        <v>3157</v>
      </c>
      <c r="C296" s="616" t="s">
        <v>3643</v>
      </c>
      <c r="D296" s="616" t="s">
        <v>3664</v>
      </c>
      <c r="E296" s="616" t="s">
        <v>3662</v>
      </c>
      <c r="F296" s="619"/>
      <c r="G296" s="619"/>
      <c r="H296" s="619"/>
      <c r="I296" s="619"/>
      <c r="J296" s="619"/>
      <c r="K296" s="619"/>
      <c r="L296" s="619"/>
      <c r="M296" s="619"/>
      <c r="N296" s="619">
        <v>8</v>
      </c>
      <c r="O296" s="619">
        <v>9443.36</v>
      </c>
      <c r="P296" s="640"/>
      <c r="Q296" s="620">
        <v>1180.42</v>
      </c>
    </row>
    <row r="297" spans="1:17" ht="14.4" customHeight="1" x14ac:dyDescent="0.3">
      <c r="A297" s="615" t="s">
        <v>473</v>
      </c>
      <c r="B297" s="616" t="s">
        <v>3157</v>
      </c>
      <c r="C297" s="616" t="s">
        <v>3643</v>
      </c>
      <c r="D297" s="616" t="s">
        <v>3665</v>
      </c>
      <c r="E297" s="616" t="s">
        <v>3662</v>
      </c>
      <c r="F297" s="619"/>
      <c r="G297" s="619"/>
      <c r="H297" s="619"/>
      <c r="I297" s="619"/>
      <c r="J297" s="619"/>
      <c r="K297" s="619"/>
      <c r="L297" s="619"/>
      <c r="M297" s="619"/>
      <c r="N297" s="619">
        <v>3</v>
      </c>
      <c r="O297" s="619">
        <v>4128.87</v>
      </c>
      <c r="P297" s="640"/>
      <c r="Q297" s="620">
        <v>1376.29</v>
      </c>
    </row>
    <row r="298" spans="1:17" ht="14.4" customHeight="1" x14ac:dyDescent="0.3">
      <c r="A298" s="615" t="s">
        <v>473</v>
      </c>
      <c r="B298" s="616" t="s">
        <v>3157</v>
      </c>
      <c r="C298" s="616" t="s">
        <v>3643</v>
      </c>
      <c r="D298" s="616" t="s">
        <v>3666</v>
      </c>
      <c r="E298" s="616" t="s">
        <v>3667</v>
      </c>
      <c r="F298" s="619"/>
      <c r="G298" s="619"/>
      <c r="H298" s="619"/>
      <c r="I298" s="619"/>
      <c r="J298" s="619">
        <v>4</v>
      </c>
      <c r="K298" s="619">
        <v>2748</v>
      </c>
      <c r="L298" s="619"/>
      <c r="M298" s="619">
        <v>687</v>
      </c>
      <c r="N298" s="619"/>
      <c r="O298" s="619"/>
      <c r="P298" s="640"/>
      <c r="Q298" s="620"/>
    </row>
    <row r="299" spans="1:17" ht="14.4" customHeight="1" x14ac:dyDescent="0.3">
      <c r="A299" s="615" t="s">
        <v>473</v>
      </c>
      <c r="B299" s="616" t="s">
        <v>3157</v>
      </c>
      <c r="C299" s="616" t="s">
        <v>3643</v>
      </c>
      <c r="D299" s="616" t="s">
        <v>3668</v>
      </c>
      <c r="E299" s="616" t="s">
        <v>3669</v>
      </c>
      <c r="F299" s="619">
        <v>6</v>
      </c>
      <c r="G299" s="619">
        <v>15387</v>
      </c>
      <c r="H299" s="619">
        <v>1</v>
      </c>
      <c r="I299" s="619">
        <v>2564.5</v>
      </c>
      <c r="J299" s="619"/>
      <c r="K299" s="619"/>
      <c r="L299" s="619"/>
      <c r="M299" s="619"/>
      <c r="N299" s="619"/>
      <c r="O299" s="619"/>
      <c r="P299" s="640"/>
      <c r="Q299" s="620"/>
    </row>
    <row r="300" spans="1:17" ht="14.4" customHeight="1" x14ac:dyDescent="0.3">
      <c r="A300" s="615" t="s">
        <v>473</v>
      </c>
      <c r="B300" s="616" t="s">
        <v>3157</v>
      </c>
      <c r="C300" s="616" t="s">
        <v>3643</v>
      </c>
      <c r="D300" s="616" t="s">
        <v>3670</v>
      </c>
      <c r="E300" s="616" t="s">
        <v>3671</v>
      </c>
      <c r="F300" s="619">
        <v>2</v>
      </c>
      <c r="G300" s="619">
        <v>3887.8</v>
      </c>
      <c r="H300" s="619">
        <v>1</v>
      </c>
      <c r="I300" s="619">
        <v>1943.9</v>
      </c>
      <c r="J300" s="619"/>
      <c r="K300" s="619"/>
      <c r="L300" s="619"/>
      <c r="M300" s="619"/>
      <c r="N300" s="619"/>
      <c r="O300" s="619"/>
      <c r="P300" s="640"/>
      <c r="Q300" s="620"/>
    </row>
    <row r="301" spans="1:17" ht="14.4" customHeight="1" x14ac:dyDescent="0.3">
      <c r="A301" s="615" t="s">
        <v>473</v>
      </c>
      <c r="B301" s="616" t="s">
        <v>3157</v>
      </c>
      <c r="C301" s="616" t="s">
        <v>3643</v>
      </c>
      <c r="D301" s="616" t="s">
        <v>3672</v>
      </c>
      <c r="E301" s="616" t="s">
        <v>3673</v>
      </c>
      <c r="F301" s="619">
        <v>2</v>
      </c>
      <c r="G301" s="619">
        <v>3887.8</v>
      </c>
      <c r="H301" s="619">
        <v>1</v>
      </c>
      <c r="I301" s="619">
        <v>1943.9</v>
      </c>
      <c r="J301" s="619"/>
      <c r="K301" s="619"/>
      <c r="L301" s="619"/>
      <c r="M301" s="619"/>
      <c r="N301" s="619"/>
      <c r="O301" s="619"/>
      <c r="P301" s="640"/>
      <c r="Q301" s="620"/>
    </row>
    <row r="302" spans="1:17" ht="14.4" customHeight="1" x14ac:dyDescent="0.3">
      <c r="A302" s="615" t="s">
        <v>473</v>
      </c>
      <c r="B302" s="616" t="s">
        <v>3157</v>
      </c>
      <c r="C302" s="616" t="s">
        <v>3643</v>
      </c>
      <c r="D302" s="616" t="s">
        <v>3674</v>
      </c>
      <c r="E302" s="616" t="s">
        <v>3675</v>
      </c>
      <c r="F302" s="619"/>
      <c r="G302" s="619"/>
      <c r="H302" s="619"/>
      <c r="I302" s="619"/>
      <c r="J302" s="619"/>
      <c r="K302" s="619"/>
      <c r="L302" s="619"/>
      <c r="M302" s="619"/>
      <c r="N302" s="619">
        <v>7</v>
      </c>
      <c r="O302" s="619">
        <v>3496.71</v>
      </c>
      <c r="P302" s="640"/>
      <c r="Q302" s="620">
        <v>499.53000000000003</v>
      </c>
    </row>
    <row r="303" spans="1:17" ht="14.4" customHeight="1" x14ac:dyDescent="0.3">
      <c r="A303" s="615" t="s">
        <v>473</v>
      </c>
      <c r="B303" s="616" t="s">
        <v>3157</v>
      </c>
      <c r="C303" s="616" t="s">
        <v>3643</v>
      </c>
      <c r="D303" s="616" t="s">
        <v>3676</v>
      </c>
      <c r="E303" s="616" t="s">
        <v>3675</v>
      </c>
      <c r="F303" s="619"/>
      <c r="G303" s="619"/>
      <c r="H303" s="619"/>
      <c r="I303" s="619"/>
      <c r="J303" s="619"/>
      <c r="K303" s="619"/>
      <c r="L303" s="619"/>
      <c r="M303" s="619"/>
      <c r="N303" s="619">
        <v>1</v>
      </c>
      <c r="O303" s="619">
        <v>426.98</v>
      </c>
      <c r="P303" s="640"/>
      <c r="Q303" s="620">
        <v>426.98</v>
      </c>
    </row>
    <row r="304" spans="1:17" ht="14.4" customHeight="1" x14ac:dyDescent="0.3">
      <c r="A304" s="615" t="s">
        <v>473</v>
      </c>
      <c r="B304" s="616" t="s">
        <v>3157</v>
      </c>
      <c r="C304" s="616" t="s">
        <v>3643</v>
      </c>
      <c r="D304" s="616" t="s">
        <v>3677</v>
      </c>
      <c r="E304" s="616" t="s">
        <v>3678</v>
      </c>
      <c r="F304" s="619"/>
      <c r="G304" s="619"/>
      <c r="H304" s="619"/>
      <c r="I304" s="619"/>
      <c r="J304" s="619"/>
      <c r="K304" s="619"/>
      <c r="L304" s="619"/>
      <c r="M304" s="619"/>
      <c r="N304" s="619">
        <v>2</v>
      </c>
      <c r="O304" s="619">
        <v>19315.740000000002</v>
      </c>
      <c r="P304" s="640"/>
      <c r="Q304" s="620">
        <v>9657.8700000000008</v>
      </c>
    </row>
    <row r="305" spans="1:17" ht="14.4" customHeight="1" x14ac:dyDescent="0.3">
      <c r="A305" s="615" t="s">
        <v>473</v>
      </c>
      <c r="B305" s="616" t="s">
        <v>3157</v>
      </c>
      <c r="C305" s="616" t="s">
        <v>3643</v>
      </c>
      <c r="D305" s="616" t="s">
        <v>3679</v>
      </c>
      <c r="E305" s="616" t="s">
        <v>3653</v>
      </c>
      <c r="F305" s="619">
        <v>6</v>
      </c>
      <c r="G305" s="619">
        <v>414.12</v>
      </c>
      <c r="H305" s="619">
        <v>1</v>
      </c>
      <c r="I305" s="619">
        <v>69.02</v>
      </c>
      <c r="J305" s="619"/>
      <c r="K305" s="619"/>
      <c r="L305" s="619"/>
      <c r="M305" s="619"/>
      <c r="N305" s="619">
        <v>5</v>
      </c>
      <c r="O305" s="619">
        <v>345.1</v>
      </c>
      <c r="P305" s="640">
        <v>0.83333333333333337</v>
      </c>
      <c r="Q305" s="620">
        <v>69.02000000000001</v>
      </c>
    </row>
    <row r="306" spans="1:17" ht="14.4" customHeight="1" x14ac:dyDescent="0.3">
      <c r="A306" s="615" t="s">
        <v>473</v>
      </c>
      <c r="B306" s="616" t="s">
        <v>3157</v>
      </c>
      <c r="C306" s="616" t="s">
        <v>3643</v>
      </c>
      <c r="D306" s="616" t="s">
        <v>3680</v>
      </c>
      <c r="E306" s="616" t="s">
        <v>3653</v>
      </c>
      <c r="F306" s="619"/>
      <c r="G306" s="619"/>
      <c r="H306" s="619"/>
      <c r="I306" s="619"/>
      <c r="J306" s="619"/>
      <c r="K306" s="619"/>
      <c r="L306" s="619"/>
      <c r="M306" s="619"/>
      <c r="N306" s="619">
        <v>1</v>
      </c>
      <c r="O306" s="619">
        <v>84.98</v>
      </c>
      <c r="P306" s="640"/>
      <c r="Q306" s="620">
        <v>84.98</v>
      </c>
    </row>
    <row r="307" spans="1:17" ht="14.4" customHeight="1" x14ac:dyDescent="0.3">
      <c r="A307" s="615" t="s">
        <v>473</v>
      </c>
      <c r="B307" s="616" t="s">
        <v>3157</v>
      </c>
      <c r="C307" s="616" t="s">
        <v>3643</v>
      </c>
      <c r="D307" s="616" t="s">
        <v>3681</v>
      </c>
      <c r="E307" s="616" t="s">
        <v>3682</v>
      </c>
      <c r="F307" s="619"/>
      <c r="G307" s="619"/>
      <c r="H307" s="619"/>
      <c r="I307" s="619"/>
      <c r="J307" s="619">
        <v>24</v>
      </c>
      <c r="K307" s="619">
        <v>5760</v>
      </c>
      <c r="L307" s="619"/>
      <c r="M307" s="619">
        <v>240</v>
      </c>
      <c r="N307" s="619"/>
      <c r="O307" s="619"/>
      <c r="P307" s="640"/>
      <c r="Q307" s="620"/>
    </row>
    <row r="308" spans="1:17" ht="14.4" customHeight="1" x14ac:dyDescent="0.3">
      <c r="A308" s="615" t="s">
        <v>473</v>
      </c>
      <c r="B308" s="616" t="s">
        <v>3157</v>
      </c>
      <c r="C308" s="616" t="s">
        <v>3643</v>
      </c>
      <c r="D308" s="616" t="s">
        <v>3683</v>
      </c>
      <c r="E308" s="616" t="s">
        <v>3682</v>
      </c>
      <c r="F308" s="619"/>
      <c r="G308" s="619"/>
      <c r="H308" s="619"/>
      <c r="I308" s="619"/>
      <c r="J308" s="619">
        <v>1.31</v>
      </c>
      <c r="K308" s="619">
        <v>1592.96</v>
      </c>
      <c r="L308" s="619"/>
      <c r="M308" s="619">
        <v>1216</v>
      </c>
      <c r="N308" s="619"/>
      <c r="O308" s="619"/>
      <c r="P308" s="640"/>
      <c r="Q308" s="620"/>
    </row>
    <row r="309" spans="1:17" ht="14.4" customHeight="1" x14ac:dyDescent="0.3">
      <c r="A309" s="615" t="s">
        <v>473</v>
      </c>
      <c r="B309" s="616" t="s">
        <v>3157</v>
      </c>
      <c r="C309" s="616" t="s">
        <v>3643</v>
      </c>
      <c r="D309" s="616" t="s">
        <v>3684</v>
      </c>
      <c r="E309" s="616" t="s">
        <v>3685</v>
      </c>
      <c r="F309" s="619"/>
      <c r="G309" s="619"/>
      <c r="H309" s="619"/>
      <c r="I309" s="619"/>
      <c r="J309" s="619"/>
      <c r="K309" s="619"/>
      <c r="L309" s="619"/>
      <c r="M309" s="619"/>
      <c r="N309" s="619">
        <v>1</v>
      </c>
      <c r="O309" s="619">
        <v>14345.35</v>
      </c>
      <c r="P309" s="640"/>
      <c r="Q309" s="620">
        <v>14345.35</v>
      </c>
    </row>
    <row r="310" spans="1:17" ht="14.4" customHeight="1" x14ac:dyDescent="0.3">
      <c r="A310" s="615" t="s">
        <v>473</v>
      </c>
      <c r="B310" s="616" t="s">
        <v>3157</v>
      </c>
      <c r="C310" s="616" t="s">
        <v>3643</v>
      </c>
      <c r="D310" s="616" t="s">
        <v>3686</v>
      </c>
      <c r="E310" s="616" t="s">
        <v>3687</v>
      </c>
      <c r="F310" s="619"/>
      <c r="G310" s="619"/>
      <c r="H310" s="619"/>
      <c r="I310" s="619"/>
      <c r="J310" s="619"/>
      <c r="K310" s="619"/>
      <c r="L310" s="619"/>
      <c r="M310" s="619"/>
      <c r="N310" s="619">
        <v>5</v>
      </c>
      <c r="O310" s="619">
        <v>21742.400000000001</v>
      </c>
      <c r="P310" s="640"/>
      <c r="Q310" s="620">
        <v>4348.4800000000005</v>
      </c>
    </row>
    <row r="311" spans="1:17" ht="14.4" customHeight="1" x14ac:dyDescent="0.3">
      <c r="A311" s="615" t="s">
        <v>473</v>
      </c>
      <c r="B311" s="616" t="s">
        <v>3157</v>
      </c>
      <c r="C311" s="616" t="s">
        <v>3643</v>
      </c>
      <c r="D311" s="616" t="s">
        <v>3688</v>
      </c>
      <c r="E311" s="616" t="s">
        <v>3689</v>
      </c>
      <c r="F311" s="619">
        <v>1</v>
      </c>
      <c r="G311" s="619">
        <v>5440.91</v>
      </c>
      <c r="H311" s="619">
        <v>1</v>
      </c>
      <c r="I311" s="619">
        <v>5440.91</v>
      </c>
      <c r="J311" s="619"/>
      <c r="K311" s="619"/>
      <c r="L311" s="619"/>
      <c r="M311" s="619"/>
      <c r="N311" s="619">
        <v>4</v>
      </c>
      <c r="O311" s="619">
        <v>21763.64</v>
      </c>
      <c r="P311" s="640">
        <v>4</v>
      </c>
      <c r="Q311" s="620">
        <v>5440.91</v>
      </c>
    </row>
    <row r="312" spans="1:17" ht="14.4" customHeight="1" x14ac:dyDescent="0.3">
      <c r="A312" s="615" t="s">
        <v>473</v>
      </c>
      <c r="B312" s="616" t="s">
        <v>3157</v>
      </c>
      <c r="C312" s="616" t="s">
        <v>3643</v>
      </c>
      <c r="D312" s="616" t="s">
        <v>3690</v>
      </c>
      <c r="E312" s="616" t="s">
        <v>3691</v>
      </c>
      <c r="F312" s="619"/>
      <c r="G312" s="619"/>
      <c r="H312" s="619"/>
      <c r="I312" s="619"/>
      <c r="J312" s="619"/>
      <c r="K312" s="619"/>
      <c r="L312" s="619"/>
      <c r="M312" s="619"/>
      <c r="N312" s="619">
        <v>1</v>
      </c>
      <c r="O312" s="619">
        <v>6847</v>
      </c>
      <c r="P312" s="640"/>
      <c r="Q312" s="620">
        <v>6847</v>
      </c>
    </row>
    <row r="313" spans="1:17" ht="14.4" customHeight="1" x14ac:dyDescent="0.3">
      <c r="A313" s="615" t="s">
        <v>473</v>
      </c>
      <c r="B313" s="616" t="s">
        <v>3157</v>
      </c>
      <c r="C313" s="616" t="s">
        <v>3643</v>
      </c>
      <c r="D313" s="616" t="s">
        <v>3692</v>
      </c>
      <c r="E313" s="616" t="s">
        <v>3693</v>
      </c>
      <c r="F313" s="619">
        <v>3</v>
      </c>
      <c r="G313" s="619">
        <v>20498.25</v>
      </c>
      <c r="H313" s="619">
        <v>1</v>
      </c>
      <c r="I313" s="619">
        <v>6832.75</v>
      </c>
      <c r="J313" s="619">
        <v>1</v>
      </c>
      <c r="K313" s="619">
        <v>6832.75</v>
      </c>
      <c r="L313" s="619">
        <v>0.33333333333333331</v>
      </c>
      <c r="M313" s="619">
        <v>6832.75</v>
      </c>
      <c r="N313" s="619">
        <v>2</v>
      </c>
      <c r="O313" s="619">
        <v>13665.5</v>
      </c>
      <c r="P313" s="640">
        <v>0.66666666666666663</v>
      </c>
      <c r="Q313" s="620">
        <v>6832.75</v>
      </c>
    </row>
    <row r="314" spans="1:17" ht="14.4" customHeight="1" x14ac:dyDescent="0.3">
      <c r="A314" s="615" t="s">
        <v>473</v>
      </c>
      <c r="B314" s="616" t="s">
        <v>3157</v>
      </c>
      <c r="C314" s="616" t="s">
        <v>3643</v>
      </c>
      <c r="D314" s="616" t="s">
        <v>3694</v>
      </c>
      <c r="E314" s="616" t="s">
        <v>3695</v>
      </c>
      <c r="F314" s="619">
        <v>4</v>
      </c>
      <c r="G314" s="619">
        <v>20333.439999999999</v>
      </c>
      <c r="H314" s="619">
        <v>1</v>
      </c>
      <c r="I314" s="619">
        <v>5083.3599999999997</v>
      </c>
      <c r="J314" s="619">
        <v>1</v>
      </c>
      <c r="K314" s="619">
        <v>5083.3599999999997</v>
      </c>
      <c r="L314" s="619">
        <v>0.25</v>
      </c>
      <c r="M314" s="619">
        <v>5083.3599999999997</v>
      </c>
      <c r="N314" s="619">
        <v>2</v>
      </c>
      <c r="O314" s="619">
        <v>10166.719999999999</v>
      </c>
      <c r="P314" s="640">
        <v>0.5</v>
      </c>
      <c r="Q314" s="620">
        <v>5083.3599999999997</v>
      </c>
    </row>
    <row r="315" spans="1:17" ht="14.4" customHeight="1" x14ac:dyDescent="0.3">
      <c r="A315" s="615" t="s">
        <v>473</v>
      </c>
      <c r="B315" s="616" t="s">
        <v>3157</v>
      </c>
      <c r="C315" s="616" t="s">
        <v>3643</v>
      </c>
      <c r="D315" s="616" t="s">
        <v>3696</v>
      </c>
      <c r="E315" s="616" t="s">
        <v>3697</v>
      </c>
      <c r="F315" s="619">
        <v>4</v>
      </c>
      <c r="G315" s="619">
        <v>26282.2</v>
      </c>
      <c r="H315" s="619">
        <v>1</v>
      </c>
      <c r="I315" s="619">
        <v>6570.55</v>
      </c>
      <c r="J315" s="619">
        <v>3</v>
      </c>
      <c r="K315" s="619">
        <v>19711.650000000001</v>
      </c>
      <c r="L315" s="619">
        <v>0.75</v>
      </c>
      <c r="M315" s="619">
        <v>6570.55</v>
      </c>
      <c r="N315" s="619">
        <v>3</v>
      </c>
      <c r="O315" s="619">
        <v>19711.650000000001</v>
      </c>
      <c r="P315" s="640">
        <v>0.75</v>
      </c>
      <c r="Q315" s="620">
        <v>6570.55</v>
      </c>
    </row>
    <row r="316" spans="1:17" ht="14.4" customHeight="1" x14ac:dyDescent="0.3">
      <c r="A316" s="615" t="s">
        <v>473</v>
      </c>
      <c r="B316" s="616" t="s">
        <v>3157</v>
      </c>
      <c r="C316" s="616" t="s">
        <v>3643</v>
      </c>
      <c r="D316" s="616" t="s">
        <v>3698</v>
      </c>
      <c r="E316" s="616" t="s">
        <v>3699</v>
      </c>
      <c r="F316" s="619"/>
      <c r="G316" s="619"/>
      <c r="H316" s="619"/>
      <c r="I316" s="619"/>
      <c r="J316" s="619">
        <v>1</v>
      </c>
      <c r="K316" s="619">
        <v>713.02</v>
      </c>
      <c r="L316" s="619"/>
      <c r="M316" s="619">
        <v>713.02</v>
      </c>
      <c r="N316" s="619"/>
      <c r="O316" s="619"/>
      <c r="P316" s="640"/>
      <c r="Q316" s="620"/>
    </row>
    <row r="317" spans="1:17" ht="14.4" customHeight="1" x14ac:dyDescent="0.3">
      <c r="A317" s="615" t="s">
        <v>473</v>
      </c>
      <c r="B317" s="616" t="s">
        <v>3157</v>
      </c>
      <c r="C317" s="616" t="s">
        <v>3643</v>
      </c>
      <c r="D317" s="616" t="s">
        <v>3700</v>
      </c>
      <c r="E317" s="616" t="s">
        <v>3701</v>
      </c>
      <c r="F317" s="619"/>
      <c r="G317" s="619"/>
      <c r="H317" s="619"/>
      <c r="I317" s="619"/>
      <c r="J317" s="619">
        <v>1</v>
      </c>
      <c r="K317" s="619">
        <v>230.07</v>
      </c>
      <c r="L317" s="619"/>
      <c r="M317" s="619">
        <v>230.07</v>
      </c>
      <c r="N317" s="619"/>
      <c r="O317" s="619"/>
      <c r="P317" s="640"/>
      <c r="Q317" s="620"/>
    </row>
    <row r="318" spans="1:17" ht="14.4" customHeight="1" x14ac:dyDescent="0.3">
      <c r="A318" s="615" t="s">
        <v>473</v>
      </c>
      <c r="B318" s="616" t="s">
        <v>3157</v>
      </c>
      <c r="C318" s="616" t="s">
        <v>3643</v>
      </c>
      <c r="D318" s="616" t="s">
        <v>3702</v>
      </c>
      <c r="E318" s="616" t="s">
        <v>3703</v>
      </c>
      <c r="F318" s="619"/>
      <c r="G318" s="619"/>
      <c r="H318" s="619"/>
      <c r="I318" s="619"/>
      <c r="J318" s="619"/>
      <c r="K318" s="619"/>
      <c r="L318" s="619"/>
      <c r="M318" s="619"/>
      <c r="N318" s="619">
        <v>7</v>
      </c>
      <c r="O318" s="619">
        <v>1523.48</v>
      </c>
      <c r="P318" s="640"/>
      <c r="Q318" s="620">
        <v>217.64000000000001</v>
      </c>
    </row>
    <row r="319" spans="1:17" ht="14.4" customHeight="1" x14ac:dyDescent="0.3">
      <c r="A319" s="615" t="s">
        <v>473</v>
      </c>
      <c r="B319" s="616" t="s">
        <v>3157</v>
      </c>
      <c r="C319" s="616" t="s">
        <v>3643</v>
      </c>
      <c r="D319" s="616" t="s">
        <v>3704</v>
      </c>
      <c r="E319" s="616" t="s">
        <v>3703</v>
      </c>
      <c r="F319" s="619">
        <v>1</v>
      </c>
      <c r="G319" s="619">
        <v>265.31</v>
      </c>
      <c r="H319" s="619">
        <v>1</v>
      </c>
      <c r="I319" s="619">
        <v>265.31</v>
      </c>
      <c r="J319" s="619"/>
      <c r="K319" s="619"/>
      <c r="L319" s="619"/>
      <c r="M319" s="619"/>
      <c r="N319" s="619"/>
      <c r="O319" s="619"/>
      <c r="P319" s="640"/>
      <c r="Q319" s="620"/>
    </row>
    <row r="320" spans="1:17" ht="14.4" customHeight="1" x14ac:dyDescent="0.3">
      <c r="A320" s="615" t="s">
        <v>473</v>
      </c>
      <c r="B320" s="616" t="s">
        <v>3157</v>
      </c>
      <c r="C320" s="616" t="s">
        <v>3643</v>
      </c>
      <c r="D320" s="616" t="s">
        <v>3705</v>
      </c>
      <c r="E320" s="616" t="s">
        <v>3653</v>
      </c>
      <c r="F320" s="619">
        <v>3</v>
      </c>
      <c r="G320" s="619">
        <v>363.75</v>
      </c>
      <c r="H320" s="619">
        <v>1</v>
      </c>
      <c r="I320" s="619">
        <v>121.25</v>
      </c>
      <c r="J320" s="619"/>
      <c r="K320" s="619"/>
      <c r="L320" s="619"/>
      <c r="M320" s="619"/>
      <c r="N320" s="619">
        <v>6</v>
      </c>
      <c r="O320" s="619">
        <v>727.5</v>
      </c>
      <c r="P320" s="640">
        <v>2</v>
      </c>
      <c r="Q320" s="620">
        <v>121.25</v>
      </c>
    </row>
    <row r="321" spans="1:17" ht="14.4" customHeight="1" x14ac:dyDescent="0.3">
      <c r="A321" s="615" t="s">
        <v>473</v>
      </c>
      <c r="B321" s="616" t="s">
        <v>3157</v>
      </c>
      <c r="C321" s="616" t="s">
        <v>3643</v>
      </c>
      <c r="D321" s="616" t="s">
        <v>3706</v>
      </c>
      <c r="E321" s="616" t="s">
        <v>3653</v>
      </c>
      <c r="F321" s="619"/>
      <c r="G321" s="619"/>
      <c r="H321" s="619"/>
      <c r="I321" s="619"/>
      <c r="J321" s="619">
        <v>10</v>
      </c>
      <c r="K321" s="619">
        <v>901.6</v>
      </c>
      <c r="L321" s="619"/>
      <c r="M321" s="619">
        <v>90.16</v>
      </c>
      <c r="N321" s="619"/>
      <c r="O321" s="619"/>
      <c r="P321" s="640"/>
      <c r="Q321" s="620"/>
    </row>
    <row r="322" spans="1:17" ht="14.4" customHeight="1" x14ac:dyDescent="0.3">
      <c r="A322" s="615" t="s">
        <v>473</v>
      </c>
      <c r="B322" s="616" t="s">
        <v>3157</v>
      </c>
      <c r="C322" s="616" t="s">
        <v>3643</v>
      </c>
      <c r="D322" s="616" t="s">
        <v>3707</v>
      </c>
      <c r="E322" s="616" t="s">
        <v>3708</v>
      </c>
      <c r="F322" s="619"/>
      <c r="G322" s="619"/>
      <c r="H322" s="619"/>
      <c r="I322" s="619"/>
      <c r="J322" s="619"/>
      <c r="K322" s="619"/>
      <c r="L322" s="619"/>
      <c r="M322" s="619"/>
      <c r="N322" s="619">
        <v>1</v>
      </c>
      <c r="O322" s="619">
        <v>1831.25</v>
      </c>
      <c r="P322" s="640"/>
      <c r="Q322" s="620">
        <v>1831.25</v>
      </c>
    </row>
    <row r="323" spans="1:17" ht="14.4" customHeight="1" x14ac:dyDescent="0.3">
      <c r="A323" s="615" t="s">
        <v>473</v>
      </c>
      <c r="B323" s="616" t="s">
        <v>3157</v>
      </c>
      <c r="C323" s="616" t="s">
        <v>3643</v>
      </c>
      <c r="D323" s="616" t="s">
        <v>3709</v>
      </c>
      <c r="E323" s="616" t="s">
        <v>3710</v>
      </c>
      <c r="F323" s="619"/>
      <c r="G323" s="619"/>
      <c r="H323" s="619"/>
      <c r="I323" s="619"/>
      <c r="J323" s="619"/>
      <c r="K323" s="619"/>
      <c r="L323" s="619"/>
      <c r="M323" s="619"/>
      <c r="N323" s="619">
        <v>1</v>
      </c>
      <c r="O323" s="619">
        <v>12681.98</v>
      </c>
      <c r="P323" s="640"/>
      <c r="Q323" s="620">
        <v>12681.98</v>
      </c>
    </row>
    <row r="324" spans="1:17" ht="14.4" customHeight="1" x14ac:dyDescent="0.3">
      <c r="A324" s="615" t="s">
        <v>473</v>
      </c>
      <c r="B324" s="616" t="s">
        <v>3157</v>
      </c>
      <c r="C324" s="616" t="s">
        <v>3643</v>
      </c>
      <c r="D324" s="616" t="s">
        <v>3711</v>
      </c>
      <c r="E324" s="616" t="s">
        <v>3712</v>
      </c>
      <c r="F324" s="619"/>
      <c r="G324" s="619"/>
      <c r="H324" s="619"/>
      <c r="I324" s="619"/>
      <c r="J324" s="619"/>
      <c r="K324" s="619"/>
      <c r="L324" s="619"/>
      <c r="M324" s="619"/>
      <c r="N324" s="619">
        <v>3</v>
      </c>
      <c r="O324" s="619">
        <v>7875.33</v>
      </c>
      <c r="P324" s="640"/>
      <c r="Q324" s="620">
        <v>2625.11</v>
      </c>
    </row>
    <row r="325" spans="1:17" ht="14.4" customHeight="1" x14ac:dyDescent="0.3">
      <c r="A325" s="615" t="s">
        <v>473</v>
      </c>
      <c r="B325" s="616" t="s">
        <v>3157</v>
      </c>
      <c r="C325" s="616" t="s">
        <v>3643</v>
      </c>
      <c r="D325" s="616" t="s">
        <v>3713</v>
      </c>
      <c r="E325" s="616" t="s">
        <v>3714</v>
      </c>
      <c r="F325" s="619"/>
      <c r="G325" s="619"/>
      <c r="H325" s="619"/>
      <c r="I325" s="619"/>
      <c r="J325" s="619"/>
      <c r="K325" s="619"/>
      <c r="L325" s="619"/>
      <c r="M325" s="619"/>
      <c r="N325" s="619">
        <v>2</v>
      </c>
      <c r="O325" s="619">
        <v>1448.84</v>
      </c>
      <c r="P325" s="640"/>
      <c r="Q325" s="620">
        <v>724.42</v>
      </c>
    </row>
    <row r="326" spans="1:17" ht="14.4" customHeight="1" x14ac:dyDescent="0.3">
      <c r="A326" s="615" t="s">
        <v>473</v>
      </c>
      <c r="B326" s="616" t="s">
        <v>3157</v>
      </c>
      <c r="C326" s="616" t="s">
        <v>3643</v>
      </c>
      <c r="D326" s="616" t="s">
        <v>3715</v>
      </c>
      <c r="E326" s="616" t="s">
        <v>3716</v>
      </c>
      <c r="F326" s="619"/>
      <c r="G326" s="619"/>
      <c r="H326" s="619"/>
      <c r="I326" s="619"/>
      <c r="J326" s="619"/>
      <c r="K326" s="619"/>
      <c r="L326" s="619"/>
      <c r="M326" s="619"/>
      <c r="N326" s="619">
        <v>1</v>
      </c>
      <c r="O326" s="619">
        <v>239.4</v>
      </c>
      <c r="P326" s="640"/>
      <c r="Q326" s="620">
        <v>239.4</v>
      </c>
    </row>
    <row r="327" spans="1:17" ht="14.4" customHeight="1" x14ac:dyDescent="0.3">
      <c r="A327" s="615" t="s">
        <v>473</v>
      </c>
      <c r="B327" s="616" t="s">
        <v>3157</v>
      </c>
      <c r="C327" s="616" t="s">
        <v>3643</v>
      </c>
      <c r="D327" s="616" t="s">
        <v>3717</v>
      </c>
      <c r="E327" s="616" t="s">
        <v>3718</v>
      </c>
      <c r="F327" s="619"/>
      <c r="G327" s="619"/>
      <c r="H327" s="619"/>
      <c r="I327" s="619"/>
      <c r="J327" s="619">
        <v>2</v>
      </c>
      <c r="K327" s="619">
        <v>2495.56</v>
      </c>
      <c r="L327" s="619"/>
      <c r="M327" s="619">
        <v>1247.78</v>
      </c>
      <c r="N327" s="619">
        <v>3</v>
      </c>
      <c r="O327" s="619">
        <v>3743.34</v>
      </c>
      <c r="P327" s="640"/>
      <c r="Q327" s="620">
        <v>1247.78</v>
      </c>
    </row>
    <row r="328" spans="1:17" ht="14.4" customHeight="1" x14ac:dyDescent="0.3">
      <c r="A328" s="615" t="s">
        <v>473</v>
      </c>
      <c r="B328" s="616" t="s">
        <v>3157</v>
      </c>
      <c r="C328" s="616" t="s">
        <v>3643</v>
      </c>
      <c r="D328" s="616" t="s">
        <v>3719</v>
      </c>
      <c r="E328" s="616" t="s">
        <v>3718</v>
      </c>
      <c r="F328" s="619"/>
      <c r="G328" s="619"/>
      <c r="H328" s="619"/>
      <c r="I328" s="619"/>
      <c r="J328" s="619">
        <v>2</v>
      </c>
      <c r="K328" s="619">
        <v>2843.78</v>
      </c>
      <c r="L328" s="619"/>
      <c r="M328" s="619">
        <v>1421.89</v>
      </c>
      <c r="N328" s="619">
        <v>8</v>
      </c>
      <c r="O328" s="619">
        <v>11375.12</v>
      </c>
      <c r="P328" s="640"/>
      <c r="Q328" s="620">
        <v>1421.89</v>
      </c>
    </row>
    <row r="329" spans="1:17" ht="14.4" customHeight="1" x14ac:dyDescent="0.3">
      <c r="A329" s="615" t="s">
        <v>473</v>
      </c>
      <c r="B329" s="616" t="s">
        <v>3157</v>
      </c>
      <c r="C329" s="616" t="s">
        <v>3643</v>
      </c>
      <c r="D329" s="616" t="s">
        <v>3720</v>
      </c>
      <c r="E329" s="616" t="s">
        <v>3718</v>
      </c>
      <c r="F329" s="619"/>
      <c r="G329" s="619"/>
      <c r="H329" s="619"/>
      <c r="I329" s="619"/>
      <c r="J329" s="619">
        <v>1</v>
      </c>
      <c r="K329" s="619">
        <v>1656.11</v>
      </c>
      <c r="L329" s="619"/>
      <c r="M329" s="619">
        <v>1656.11</v>
      </c>
      <c r="N329" s="619">
        <v>13</v>
      </c>
      <c r="O329" s="619">
        <v>21529.43</v>
      </c>
      <c r="P329" s="640"/>
      <c r="Q329" s="620">
        <v>1656.1100000000001</v>
      </c>
    </row>
    <row r="330" spans="1:17" ht="14.4" customHeight="1" x14ac:dyDescent="0.3">
      <c r="A330" s="615" t="s">
        <v>473</v>
      </c>
      <c r="B330" s="616" t="s">
        <v>3157</v>
      </c>
      <c r="C330" s="616" t="s">
        <v>3643</v>
      </c>
      <c r="D330" s="616" t="s">
        <v>3721</v>
      </c>
      <c r="E330" s="616" t="s">
        <v>3722</v>
      </c>
      <c r="F330" s="619"/>
      <c r="G330" s="619"/>
      <c r="H330" s="619"/>
      <c r="I330" s="619"/>
      <c r="J330" s="619"/>
      <c r="K330" s="619"/>
      <c r="L330" s="619"/>
      <c r="M330" s="619"/>
      <c r="N330" s="619">
        <v>5</v>
      </c>
      <c r="O330" s="619">
        <v>7099.1</v>
      </c>
      <c r="P330" s="640"/>
      <c r="Q330" s="620">
        <v>1419.8200000000002</v>
      </c>
    </row>
    <row r="331" spans="1:17" ht="14.4" customHeight="1" x14ac:dyDescent="0.3">
      <c r="A331" s="615" t="s">
        <v>473</v>
      </c>
      <c r="B331" s="616" t="s">
        <v>3157</v>
      </c>
      <c r="C331" s="616" t="s">
        <v>3643</v>
      </c>
      <c r="D331" s="616" t="s">
        <v>3723</v>
      </c>
      <c r="E331" s="616" t="s">
        <v>3722</v>
      </c>
      <c r="F331" s="619"/>
      <c r="G331" s="619"/>
      <c r="H331" s="619"/>
      <c r="I331" s="619"/>
      <c r="J331" s="619"/>
      <c r="K331" s="619"/>
      <c r="L331" s="619"/>
      <c r="M331" s="619"/>
      <c r="N331" s="619">
        <v>1</v>
      </c>
      <c r="O331" s="619">
        <v>1547.29</v>
      </c>
      <c r="P331" s="640"/>
      <c r="Q331" s="620">
        <v>1547.29</v>
      </c>
    </row>
    <row r="332" spans="1:17" ht="14.4" customHeight="1" x14ac:dyDescent="0.3">
      <c r="A332" s="615" t="s">
        <v>473</v>
      </c>
      <c r="B332" s="616" t="s">
        <v>3157</v>
      </c>
      <c r="C332" s="616" t="s">
        <v>3643</v>
      </c>
      <c r="D332" s="616" t="s">
        <v>3724</v>
      </c>
      <c r="E332" s="616" t="s">
        <v>3725</v>
      </c>
      <c r="F332" s="619"/>
      <c r="G332" s="619"/>
      <c r="H332" s="619"/>
      <c r="I332" s="619"/>
      <c r="J332" s="619">
        <v>7</v>
      </c>
      <c r="K332" s="619">
        <v>13203.26</v>
      </c>
      <c r="L332" s="619"/>
      <c r="M332" s="619">
        <v>1886.18</v>
      </c>
      <c r="N332" s="619"/>
      <c r="O332" s="619"/>
      <c r="P332" s="640"/>
      <c r="Q332" s="620"/>
    </row>
    <row r="333" spans="1:17" ht="14.4" customHeight="1" x14ac:dyDescent="0.3">
      <c r="A333" s="615" t="s">
        <v>473</v>
      </c>
      <c r="B333" s="616" t="s">
        <v>3157</v>
      </c>
      <c r="C333" s="616" t="s">
        <v>3643</v>
      </c>
      <c r="D333" s="616" t="s">
        <v>3726</v>
      </c>
      <c r="E333" s="616" t="s">
        <v>3725</v>
      </c>
      <c r="F333" s="619"/>
      <c r="G333" s="619"/>
      <c r="H333" s="619"/>
      <c r="I333" s="619"/>
      <c r="J333" s="619">
        <v>2</v>
      </c>
      <c r="K333" s="619">
        <v>4068.76</v>
      </c>
      <c r="L333" s="619"/>
      <c r="M333" s="619">
        <v>2034.38</v>
      </c>
      <c r="N333" s="619"/>
      <c r="O333" s="619"/>
      <c r="P333" s="640"/>
      <c r="Q333" s="620"/>
    </row>
    <row r="334" spans="1:17" ht="14.4" customHeight="1" x14ac:dyDescent="0.3">
      <c r="A334" s="615" t="s">
        <v>473</v>
      </c>
      <c r="B334" s="616" t="s">
        <v>3157</v>
      </c>
      <c r="C334" s="616" t="s">
        <v>3643</v>
      </c>
      <c r="D334" s="616" t="s">
        <v>3727</v>
      </c>
      <c r="E334" s="616" t="s">
        <v>3725</v>
      </c>
      <c r="F334" s="619"/>
      <c r="G334" s="619"/>
      <c r="H334" s="619"/>
      <c r="I334" s="619"/>
      <c r="J334" s="619">
        <v>2</v>
      </c>
      <c r="K334" s="619">
        <v>4456.3599999999997</v>
      </c>
      <c r="L334" s="619"/>
      <c r="M334" s="619">
        <v>2228.1799999999998</v>
      </c>
      <c r="N334" s="619"/>
      <c r="O334" s="619"/>
      <c r="P334" s="640"/>
      <c r="Q334" s="620"/>
    </row>
    <row r="335" spans="1:17" ht="14.4" customHeight="1" x14ac:dyDescent="0.3">
      <c r="A335" s="615" t="s">
        <v>473</v>
      </c>
      <c r="B335" s="616" t="s">
        <v>3157</v>
      </c>
      <c r="C335" s="616" t="s">
        <v>3643</v>
      </c>
      <c r="D335" s="616" t="s">
        <v>3728</v>
      </c>
      <c r="E335" s="616" t="s">
        <v>3729</v>
      </c>
      <c r="F335" s="619"/>
      <c r="G335" s="619"/>
      <c r="H335" s="619"/>
      <c r="I335" s="619"/>
      <c r="J335" s="619"/>
      <c r="K335" s="619"/>
      <c r="L335" s="619"/>
      <c r="M335" s="619"/>
      <c r="N335" s="619">
        <v>3</v>
      </c>
      <c r="O335" s="619">
        <v>14503.920000000002</v>
      </c>
      <c r="P335" s="640"/>
      <c r="Q335" s="620">
        <v>4834.6400000000003</v>
      </c>
    </row>
    <row r="336" spans="1:17" ht="14.4" customHeight="1" x14ac:dyDescent="0.3">
      <c r="A336" s="615" t="s">
        <v>473</v>
      </c>
      <c r="B336" s="616" t="s">
        <v>3157</v>
      </c>
      <c r="C336" s="616" t="s">
        <v>3643</v>
      </c>
      <c r="D336" s="616" t="s">
        <v>3730</v>
      </c>
      <c r="E336" s="616" t="s">
        <v>3731</v>
      </c>
      <c r="F336" s="619">
        <v>1</v>
      </c>
      <c r="G336" s="619">
        <v>5082.22</v>
      </c>
      <c r="H336" s="619">
        <v>1</v>
      </c>
      <c r="I336" s="619">
        <v>5082.22</v>
      </c>
      <c r="J336" s="619"/>
      <c r="K336" s="619"/>
      <c r="L336" s="619"/>
      <c r="M336" s="619"/>
      <c r="N336" s="619">
        <v>1</v>
      </c>
      <c r="O336" s="619">
        <v>5082.22</v>
      </c>
      <c r="P336" s="640">
        <v>1</v>
      </c>
      <c r="Q336" s="620">
        <v>5082.22</v>
      </c>
    </row>
    <row r="337" spans="1:17" ht="14.4" customHeight="1" x14ac:dyDescent="0.3">
      <c r="A337" s="615" t="s">
        <v>473</v>
      </c>
      <c r="B337" s="616" t="s">
        <v>3157</v>
      </c>
      <c r="C337" s="616" t="s">
        <v>3643</v>
      </c>
      <c r="D337" s="616" t="s">
        <v>3732</v>
      </c>
      <c r="E337" s="616" t="s">
        <v>3733</v>
      </c>
      <c r="F337" s="619">
        <v>4</v>
      </c>
      <c r="G337" s="619">
        <v>3157.16</v>
      </c>
      <c r="H337" s="619">
        <v>1</v>
      </c>
      <c r="I337" s="619">
        <v>789.29</v>
      </c>
      <c r="J337" s="619">
        <v>4</v>
      </c>
      <c r="K337" s="619">
        <v>3157.16</v>
      </c>
      <c r="L337" s="619">
        <v>1</v>
      </c>
      <c r="M337" s="619">
        <v>789.29</v>
      </c>
      <c r="N337" s="619">
        <v>20</v>
      </c>
      <c r="O337" s="619">
        <v>15785.8</v>
      </c>
      <c r="P337" s="640">
        <v>5</v>
      </c>
      <c r="Q337" s="620">
        <v>789.29</v>
      </c>
    </row>
    <row r="338" spans="1:17" ht="14.4" customHeight="1" x14ac:dyDescent="0.3">
      <c r="A338" s="615" t="s">
        <v>473</v>
      </c>
      <c r="B338" s="616" t="s">
        <v>3157</v>
      </c>
      <c r="C338" s="616" t="s">
        <v>3643</v>
      </c>
      <c r="D338" s="616" t="s">
        <v>3734</v>
      </c>
      <c r="E338" s="616" t="s">
        <v>3735</v>
      </c>
      <c r="F338" s="619">
        <v>1</v>
      </c>
      <c r="G338" s="619">
        <v>2603.5500000000002</v>
      </c>
      <c r="H338" s="619">
        <v>1</v>
      </c>
      <c r="I338" s="619">
        <v>2603.5500000000002</v>
      </c>
      <c r="J338" s="619"/>
      <c r="K338" s="619"/>
      <c r="L338" s="619"/>
      <c r="M338" s="619"/>
      <c r="N338" s="619"/>
      <c r="O338" s="619"/>
      <c r="P338" s="640"/>
      <c r="Q338" s="620"/>
    </row>
    <row r="339" spans="1:17" ht="14.4" customHeight="1" x14ac:dyDescent="0.3">
      <c r="A339" s="615" t="s">
        <v>473</v>
      </c>
      <c r="B339" s="616" t="s">
        <v>3157</v>
      </c>
      <c r="C339" s="616" t="s">
        <v>3643</v>
      </c>
      <c r="D339" s="616" t="s">
        <v>3736</v>
      </c>
      <c r="E339" s="616" t="s">
        <v>3725</v>
      </c>
      <c r="F339" s="619"/>
      <c r="G339" s="619"/>
      <c r="H339" s="619"/>
      <c r="I339" s="619"/>
      <c r="J339" s="619">
        <v>8</v>
      </c>
      <c r="K339" s="619">
        <v>19831.84</v>
      </c>
      <c r="L339" s="619"/>
      <c r="M339" s="619">
        <v>2478.98</v>
      </c>
      <c r="N339" s="619"/>
      <c r="O339" s="619"/>
      <c r="P339" s="640"/>
      <c r="Q339" s="620"/>
    </row>
    <row r="340" spans="1:17" ht="14.4" customHeight="1" x14ac:dyDescent="0.3">
      <c r="A340" s="615" t="s">
        <v>473</v>
      </c>
      <c r="B340" s="616" t="s">
        <v>3157</v>
      </c>
      <c r="C340" s="616" t="s">
        <v>3643</v>
      </c>
      <c r="D340" s="616" t="s">
        <v>3737</v>
      </c>
      <c r="E340" s="616" t="s">
        <v>3738</v>
      </c>
      <c r="F340" s="619"/>
      <c r="G340" s="619"/>
      <c r="H340" s="619"/>
      <c r="I340" s="619"/>
      <c r="J340" s="619"/>
      <c r="K340" s="619"/>
      <c r="L340" s="619"/>
      <c r="M340" s="619"/>
      <c r="N340" s="619">
        <v>1</v>
      </c>
      <c r="O340" s="619">
        <v>8222.51</v>
      </c>
      <c r="P340" s="640"/>
      <c r="Q340" s="620">
        <v>8222.51</v>
      </c>
    </row>
    <row r="341" spans="1:17" ht="14.4" customHeight="1" x14ac:dyDescent="0.3">
      <c r="A341" s="615" t="s">
        <v>473</v>
      </c>
      <c r="B341" s="616" t="s">
        <v>3157</v>
      </c>
      <c r="C341" s="616" t="s">
        <v>3643</v>
      </c>
      <c r="D341" s="616" t="s">
        <v>3739</v>
      </c>
      <c r="E341" s="616" t="s">
        <v>3722</v>
      </c>
      <c r="F341" s="619"/>
      <c r="G341" s="619"/>
      <c r="H341" s="619"/>
      <c r="I341" s="619"/>
      <c r="J341" s="619"/>
      <c r="K341" s="619"/>
      <c r="L341" s="619"/>
      <c r="M341" s="619"/>
      <c r="N341" s="619">
        <v>4</v>
      </c>
      <c r="O341" s="619">
        <v>5098.92</v>
      </c>
      <c r="P341" s="640"/>
      <c r="Q341" s="620">
        <v>1274.73</v>
      </c>
    </row>
    <row r="342" spans="1:17" ht="14.4" customHeight="1" x14ac:dyDescent="0.3">
      <c r="A342" s="615" t="s">
        <v>473</v>
      </c>
      <c r="B342" s="616" t="s">
        <v>3157</v>
      </c>
      <c r="C342" s="616" t="s">
        <v>3643</v>
      </c>
      <c r="D342" s="616" t="s">
        <v>3740</v>
      </c>
      <c r="E342" s="616" t="s">
        <v>3741</v>
      </c>
      <c r="F342" s="619"/>
      <c r="G342" s="619"/>
      <c r="H342" s="619"/>
      <c r="I342" s="619"/>
      <c r="J342" s="619"/>
      <c r="K342" s="619"/>
      <c r="L342" s="619"/>
      <c r="M342" s="619"/>
      <c r="N342" s="619">
        <v>1</v>
      </c>
      <c r="O342" s="619">
        <v>13282.04</v>
      </c>
      <c r="P342" s="640"/>
      <c r="Q342" s="620">
        <v>13282.04</v>
      </c>
    </row>
    <row r="343" spans="1:17" ht="14.4" customHeight="1" x14ac:dyDescent="0.3">
      <c r="A343" s="615" t="s">
        <v>473</v>
      </c>
      <c r="B343" s="616" t="s">
        <v>3157</v>
      </c>
      <c r="C343" s="616" t="s">
        <v>3643</v>
      </c>
      <c r="D343" s="616" t="s">
        <v>3742</v>
      </c>
      <c r="E343" s="616" t="s">
        <v>3743</v>
      </c>
      <c r="F343" s="619"/>
      <c r="G343" s="619"/>
      <c r="H343" s="619"/>
      <c r="I343" s="619"/>
      <c r="J343" s="619">
        <v>1</v>
      </c>
      <c r="K343" s="619">
        <v>10628.95</v>
      </c>
      <c r="L343" s="619"/>
      <c r="M343" s="619">
        <v>10628.95</v>
      </c>
      <c r="N343" s="619">
        <v>2</v>
      </c>
      <c r="O343" s="619">
        <v>21257.9</v>
      </c>
      <c r="P343" s="640"/>
      <c r="Q343" s="620">
        <v>10628.95</v>
      </c>
    </row>
    <row r="344" spans="1:17" ht="14.4" customHeight="1" x14ac:dyDescent="0.3">
      <c r="A344" s="615" t="s">
        <v>473</v>
      </c>
      <c r="B344" s="616" t="s">
        <v>3157</v>
      </c>
      <c r="C344" s="616" t="s">
        <v>3643</v>
      </c>
      <c r="D344" s="616" t="s">
        <v>3744</v>
      </c>
      <c r="E344" s="616" t="s">
        <v>3745</v>
      </c>
      <c r="F344" s="619"/>
      <c r="G344" s="619"/>
      <c r="H344" s="619"/>
      <c r="I344" s="619"/>
      <c r="J344" s="619"/>
      <c r="K344" s="619"/>
      <c r="L344" s="619"/>
      <c r="M344" s="619"/>
      <c r="N344" s="619">
        <v>1</v>
      </c>
      <c r="O344" s="619">
        <v>1095.23</v>
      </c>
      <c r="P344" s="640"/>
      <c r="Q344" s="620">
        <v>1095.23</v>
      </c>
    </row>
    <row r="345" spans="1:17" ht="14.4" customHeight="1" x14ac:dyDescent="0.3">
      <c r="A345" s="615" t="s">
        <v>473</v>
      </c>
      <c r="B345" s="616" t="s">
        <v>3157</v>
      </c>
      <c r="C345" s="616" t="s">
        <v>3643</v>
      </c>
      <c r="D345" s="616" t="s">
        <v>3746</v>
      </c>
      <c r="E345" s="616" t="s">
        <v>3747</v>
      </c>
      <c r="F345" s="619"/>
      <c r="G345" s="619"/>
      <c r="H345" s="619"/>
      <c r="I345" s="619"/>
      <c r="J345" s="619"/>
      <c r="K345" s="619"/>
      <c r="L345" s="619"/>
      <c r="M345" s="619"/>
      <c r="N345" s="619">
        <v>4</v>
      </c>
      <c r="O345" s="619">
        <v>3610.68</v>
      </c>
      <c r="P345" s="640"/>
      <c r="Q345" s="620">
        <v>902.67</v>
      </c>
    </row>
    <row r="346" spans="1:17" ht="14.4" customHeight="1" x14ac:dyDescent="0.3">
      <c r="A346" s="615" t="s">
        <v>473</v>
      </c>
      <c r="B346" s="616" t="s">
        <v>3157</v>
      </c>
      <c r="C346" s="616" t="s">
        <v>3643</v>
      </c>
      <c r="D346" s="616" t="s">
        <v>3748</v>
      </c>
      <c r="E346" s="616" t="s">
        <v>3747</v>
      </c>
      <c r="F346" s="619"/>
      <c r="G346" s="619"/>
      <c r="H346" s="619"/>
      <c r="I346" s="619"/>
      <c r="J346" s="619">
        <v>3</v>
      </c>
      <c r="K346" s="619">
        <v>3088.26</v>
      </c>
      <c r="L346" s="619"/>
      <c r="M346" s="619">
        <v>1029.42</v>
      </c>
      <c r="N346" s="619">
        <v>4</v>
      </c>
      <c r="O346" s="619">
        <v>4117.68</v>
      </c>
      <c r="P346" s="640"/>
      <c r="Q346" s="620">
        <v>1029.42</v>
      </c>
    </row>
    <row r="347" spans="1:17" ht="14.4" customHeight="1" x14ac:dyDescent="0.3">
      <c r="A347" s="615" t="s">
        <v>473</v>
      </c>
      <c r="B347" s="616" t="s">
        <v>3157</v>
      </c>
      <c r="C347" s="616" t="s">
        <v>3643</v>
      </c>
      <c r="D347" s="616" t="s">
        <v>3749</v>
      </c>
      <c r="E347" s="616" t="s">
        <v>3750</v>
      </c>
      <c r="F347" s="619"/>
      <c r="G347" s="619"/>
      <c r="H347" s="619"/>
      <c r="I347" s="619"/>
      <c r="J347" s="619"/>
      <c r="K347" s="619"/>
      <c r="L347" s="619"/>
      <c r="M347" s="619"/>
      <c r="N347" s="619">
        <v>1</v>
      </c>
      <c r="O347" s="619">
        <v>9504.49</v>
      </c>
      <c r="P347" s="640"/>
      <c r="Q347" s="620">
        <v>9504.49</v>
      </c>
    </row>
    <row r="348" spans="1:17" ht="14.4" customHeight="1" x14ac:dyDescent="0.3">
      <c r="A348" s="615" t="s">
        <v>473</v>
      </c>
      <c r="B348" s="616" t="s">
        <v>3157</v>
      </c>
      <c r="C348" s="616" t="s">
        <v>3643</v>
      </c>
      <c r="D348" s="616" t="s">
        <v>3751</v>
      </c>
      <c r="E348" s="616" t="s">
        <v>3752</v>
      </c>
      <c r="F348" s="619"/>
      <c r="G348" s="619"/>
      <c r="H348" s="619"/>
      <c r="I348" s="619"/>
      <c r="J348" s="619">
        <v>1</v>
      </c>
      <c r="K348" s="619">
        <v>28950</v>
      </c>
      <c r="L348" s="619"/>
      <c r="M348" s="619">
        <v>28950</v>
      </c>
      <c r="N348" s="619"/>
      <c r="O348" s="619"/>
      <c r="P348" s="640"/>
      <c r="Q348" s="620"/>
    </row>
    <row r="349" spans="1:17" ht="14.4" customHeight="1" x14ac:dyDescent="0.3">
      <c r="A349" s="615" t="s">
        <v>473</v>
      </c>
      <c r="B349" s="616" t="s">
        <v>3157</v>
      </c>
      <c r="C349" s="616" t="s">
        <v>3643</v>
      </c>
      <c r="D349" s="616" t="s">
        <v>3753</v>
      </c>
      <c r="E349" s="616" t="s">
        <v>3754</v>
      </c>
      <c r="F349" s="619"/>
      <c r="G349" s="619"/>
      <c r="H349" s="619"/>
      <c r="I349" s="619"/>
      <c r="J349" s="619"/>
      <c r="K349" s="619"/>
      <c r="L349" s="619"/>
      <c r="M349" s="619"/>
      <c r="N349" s="619">
        <v>1</v>
      </c>
      <c r="O349" s="619">
        <v>60099</v>
      </c>
      <c r="P349" s="640"/>
      <c r="Q349" s="620">
        <v>60099</v>
      </c>
    </row>
    <row r="350" spans="1:17" ht="14.4" customHeight="1" x14ac:dyDescent="0.3">
      <c r="A350" s="615" t="s">
        <v>473</v>
      </c>
      <c r="B350" s="616" t="s">
        <v>3157</v>
      </c>
      <c r="C350" s="616" t="s">
        <v>3643</v>
      </c>
      <c r="D350" s="616" t="s">
        <v>3755</v>
      </c>
      <c r="E350" s="616" t="s">
        <v>3754</v>
      </c>
      <c r="F350" s="619">
        <v>1</v>
      </c>
      <c r="G350" s="619">
        <v>68578</v>
      </c>
      <c r="H350" s="619">
        <v>1</v>
      </c>
      <c r="I350" s="619">
        <v>68578</v>
      </c>
      <c r="J350" s="619"/>
      <c r="K350" s="619"/>
      <c r="L350" s="619"/>
      <c r="M350" s="619"/>
      <c r="N350" s="619"/>
      <c r="O350" s="619"/>
      <c r="P350" s="640"/>
      <c r="Q350" s="620"/>
    </row>
    <row r="351" spans="1:17" ht="14.4" customHeight="1" x14ac:dyDescent="0.3">
      <c r="A351" s="615" t="s">
        <v>473</v>
      </c>
      <c r="B351" s="616" t="s">
        <v>3157</v>
      </c>
      <c r="C351" s="616" t="s">
        <v>3643</v>
      </c>
      <c r="D351" s="616" t="s">
        <v>3756</v>
      </c>
      <c r="E351" s="616" t="s">
        <v>3757</v>
      </c>
      <c r="F351" s="619"/>
      <c r="G351" s="619"/>
      <c r="H351" s="619"/>
      <c r="I351" s="619"/>
      <c r="J351" s="619"/>
      <c r="K351" s="619"/>
      <c r="L351" s="619"/>
      <c r="M351" s="619"/>
      <c r="N351" s="619">
        <v>2</v>
      </c>
      <c r="O351" s="619">
        <v>1803.28</v>
      </c>
      <c r="P351" s="640"/>
      <c r="Q351" s="620">
        <v>901.64</v>
      </c>
    </row>
    <row r="352" spans="1:17" ht="14.4" customHeight="1" x14ac:dyDescent="0.3">
      <c r="A352" s="615" t="s">
        <v>473</v>
      </c>
      <c r="B352" s="616" t="s">
        <v>3157</v>
      </c>
      <c r="C352" s="616" t="s">
        <v>3643</v>
      </c>
      <c r="D352" s="616" t="s">
        <v>3758</v>
      </c>
      <c r="E352" s="616" t="s">
        <v>3759</v>
      </c>
      <c r="F352" s="619">
        <v>1</v>
      </c>
      <c r="G352" s="619">
        <v>15998.9</v>
      </c>
      <c r="H352" s="619">
        <v>1</v>
      </c>
      <c r="I352" s="619">
        <v>15998.9</v>
      </c>
      <c r="J352" s="619"/>
      <c r="K352" s="619"/>
      <c r="L352" s="619"/>
      <c r="M352" s="619"/>
      <c r="N352" s="619"/>
      <c r="O352" s="619"/>
      <c r="P352" s="640"/>
      <c r="Q352" s="620"/>
    </row>
    <row r="353" spans="1:17" ht="14.4" customHeight="1" x14ac:dyDescent="0.3">
      <c r="A353" s="615" t="s">
        <v>473</v>
      </c>
      <c r="B353" s="616" t="s">
        <v>3157</v>
      </c>
      <c r="C353" s="616" t="s">
        <v>3643</v>
      </c>
      <c r="D353" s="616" t="s">
        <v>3760</v>
      </c>
      <c r="E353" s="616" t="s">
        <v>3761</v>
      </c>
      <c r="F353" s="619"/>
      <c r="G353" s="619"/>
      <c r="H353" s="619"/>
      <c r="I353" s="619"/>
      <c r="J353" s="619"/>
      <c r="K353" s="619"/>
      <c r="L353" s="619"/>
      <c r="M353" s="619"/>
      <c r="N353" s="619">
        <v>4</v>
      </c>
      <c r="O353" s="619">
        <v>94432.8</v>
      </c>
      <c r="P353" s="640"/>
      <c r="Q353" s="620">
        <v>23608.2</v>
      </c>
    </row>
    <row r="354" spans="1:17" ht="14.4" customHeight="1" x14ac:dyDescent="0.3">
      <c r="A354" s="615" t="s">
        <v>473</v>
      </c>
      <c r="B354" s="616" t="s">
        <v>3157</v>
      </c>
      <c r="C354" s="616" t="s">
        <v>3643</v>
      </c>
      <c r="D354" s="616" t="s">
        <v>3762</v>
      </c>
      <c r="E354" s="616" t="s">
        <v>3763</v>
      </c>
      <c r="F354" s="619"/>
      <c r="G354" s="619"/>
      <c r="H354" s="619"/>
      <c r="I354" s="619"/>
      <c r="J354" s="619">
        <v>3</v>
      </c>
      <c r="K354" s="619">
        <v>671.55</v>
      </c>
      <c r="L354" s="619"/>
      <c r="M354" s="619">
        <v>223.85</v>
      </c>
      <c r="N354" s="619"/>
      <c r="O354" s="619"/>
      <c r="P354" s="640"/>
      <c r="Q354" s="620"/>
    </row>
    <row r="355" spans="1:17" ht="14.4" customHeight="1" x14ac:dyDescent="0.3">
      <c r="A355" s="615" t="s">
        <v>473</v>
      </c>
      <c r="B355" s="616" t="s">
        <v>3157</v>
      </c>
      <c r="C355" s="616" t="s">
        <v>3643</v>
      </c>
      <c r="D355" s="616" t="s">
        <v>3764</v>
      </c>
      <c r="E355" s="616" t="s">
        <v>3765</v>
      </c>
      <c r="F355" s="619"/>
      <c r="G355" s="619"/>
      <c r="H355" s="619"/>
      <c r="I355" s="619"/>
      <c r="J355" s="619"/>
      <c r="K355" s="619"/>
      <c r="L355" s="619"/>
      <c r="M355" s="619"/>
      <c r="N355" s="619">
        <v>2</v>
      </c>
      <c r="O355" s="619">
        <v>13194.16</v>
      </c>
      <c r="P355" s="640"/>
      <c r="Q355" s="620">
        <v>6597.08</v>
      </c>
    </row>
    <row r="356" spans="1:17" ht="14.4" customHeight="1" x14ac:dyDescent="0.3">
      <c r="A356" s="615" t="s">
        <v>473</v>
      </c>
      <c r="B356" s="616" t="s">
        <v>3157</v>
      </c>
      <c r="C356" s="616" t="s">
        <v>3643</v>
      </c>
      <c r="D356" s="616" t="s">
        <v>3766</v>
      </c>
      <c r="E356" s="616" t="s">
        <v>3767</v>
      </c>
      <c r="F356" s="619"/>
      <c r="G356" s="619"/>
      <c r="H356" s="619"/>
      <c r="I356" s="619"/>
      <c r="J356" s="619"/>
      <c r="K356" s="619"/>
      <c r="L356" s="619"/>
      <c r="M356" s="619"/>
      <c r="N356" s="619">
        <v>1</v>
      </c>
      <c r="O356" s="619">
        <v>408.74</v>
      </c>
      <c r="P356" s="640"/>
      <c r="Q356" s="620">
        <v>408.74</v>
      </c>
    </row>
    <row r="357" spans="1:17" ht="14.4" customHeight="1" x14ac:dyDescent="0.3">
      <c r="A357" s="615" t="s">
        <v>473</v>
      </c>
      <c r="B357" s="616" t="s">
        <v>3157</v>
      </c>
      <c r="C357" s="616" t="s">
        <v>3643</v>
      </c>
      <c r="D357" s="616" t="s">
        <v>3768</v>
      </c>
      <c r="E357" s="616" t="s">
        <v>3769</v>
      </c>
      <c r="F357" s="619">
        <v>3</v>
      </c>
      <c r="G357" s="619">
        <v>11142.66</v>
      </c>
      <c r="H357" s="619">
        <v>1</v>
      </c>
      <c r="I357" s="619">
        <v>3714.22</v>
      </c>
      <c r="J357" s="619">
        <v>1</v>
      </c>
      <c r="K357" s="619">
        <v>3714.22</v>
      </c>
      <c r="L357" s="619">
        <v>0.33333333333333331</v>
      </c>
      <c r="M357" s="619">
        <v>3714.22</v>
      </c>
      <c r="N357" s="619">
        <v>6</v>
      </c>
      <c r="O357" s="619">
        <v>22285.32</v>
      </c>
      <c r="P357" s="640">
        <v>2</v>
      </c>
      <c r="Q357" s="620">
        <v>3714.22</v>
      </c>
    </row>
    <row r="358" spans="1:17" ht="14.4" customHeight="1" x14ac:dyDescent="0.3">
      <c r="A358" s="615" t="s">
        <v>473</v>
      </c>
      <c r="B358" s="616" t="s">
        <v>3157</v>
      </c>
      <c r="C358" s="616" t="s">
        <v>3643</v>
      </c>
      <c r="D358" s="616" t="s">
        <v>3770</v>
      </c>
      <c r="E358" s="616" t="s">
        <v>3771</v>
      </c>
      <c r="F358" s="619"/>
      <c r="G358" s="619"/>
      <c r="H358" s="619"/>
      <c r="I358" s="619"/>
      <c r="J358" s="619"/>
      <c r="K358" s="619"/>
      <c r="L358" s="619"/>
      <c r="M358" s="619"/>
      <c r="N358" s="619">
        <v>1</v>
      </c>
      <c r="O358" s="619">
        <v>19196.8</v>
      </c>
      <c r="P358" s="640"/>
      <c r="Q358" s="620">
        <v>19196.8</v>
      </c>
    </row>
    <row r="359" spans="1:17" ht="14.4" customHeight="1" x14ac:dyDescent="0.3">
      <c r="A359" s="615" t="s">
        <v>473</v>
      </c>
      <c r="B359" s="616" t="s">
        <v>3157</v>
      </c>
      <c r="C359" s="616" t="s">
        <v>3643</v>
      </c>
      <c r="D359" s="616" t="s">
        <v>3772</v>
      </c>
      <c r="E359" s="616" t="s">
        <v>3773</v>
      </c>
      <c r="F359" s="619"/>
      <c r="G359" s="619"/>
      <c r="H359" s="619"/>
      <c r="I359" s="619"/>
      <c r="J359" s="619"/>
      <c r="K359" s="619"/>
      <c r="L359" s="619"/>
      <c r="M359" s="619"/>
      <c r="N359" s="619">
        <v>1</v>
      </c>
      <c r="O359" s="619">
        <v>1665</v>
      </c>
      <c r="P359" s="640"/>
      <c r="Q359" s="620">
        <v>1665</v>
      </c>
    </row>
    <row r="360" spans="1:17" ht="14.4" customHeight="1" x14ac:dyDescent="0.3">
      <c r="A360" s="615" t="s">
        <v>473</v>
      </c>
      <c r="B360" s="616" t="s">
        <v>3157</v>
      </c>
      <c r="C360" s="616" t="s">
        <v>3643</v>
      </c>
      <c r="D360" s="616" t="s">
        <v>3774</v>
      </c>
      <c r="E360" s="616" t="s">
        <v>3775</v>
      </c>
      <c r="F360" s="619">
        <v>2</v>
      </c>
      <c r="G360" s="619">
        <v>20248.48</v>
      </c>
      <c r="H360" s="619">
        <v>1</v>
      </c>
      <c r="I360" s="619">
        <v>10124.24</v>
      </c>
      <c r="J360" s="619"/>
      <c r="K360" s="619"/>
      <c r="L360" s="619"/>
      <c r="M360" s="619"/>
      <c r="N360" s="619">
        <v>5</v>
      </c>
      <c r="O360" s="619">
        <v>50621.2</v>
      </c>
      <c r="P360" s="640">
        <v>2.5</v>
      </c>
      <c r="Q360" s="620">
        <v>10124.24</v>
      </c>
    </row>
    <row r="361" spans="1:17" ht="14.4" customHeight="1" x14ac:dyDescent="0.3">
      <c r="A361" s="615" t="s">
        <v>473</v>
      </c>
      <c r="B361" s="616" t="s">
        <v>3157</v>
      </c>
      <c r="C361" s="616" t="s">
        <v>3643</v>
      </c>
      <c r="D361" s="616" t="s">
        <v>3776</v>
      </c>
      <c r="E361" s="616" t="s">
        <v>3777</v>
      </c>
      <c r="F361" s="619"/>
      <c r="G361" s="619"/>
      <c r="H361" s="619"/>
      <c r="I361" s="619"/>
      <c r="J361" s="619"/>
      <c r="K361" s="619"/>
      <c r="L361" s="619"/>
      <c r="M361" s="619"/>
      <c r="N361" s="619">
        <v>3</v>
      </c>
      <c r="O361" s="619">
        <v>19991.13</v>
      </c>
      <c r="P361" s="640"/>
      <c r="Q361" s="620">
        <v>6663.71</v>
      </c>
    </row>
    <row r="362" spans="1:17" ht="14.4" customHeight="1" x14ac:dyDescent="0.3">
      <c r="A362" s="615" t="s">
        <v>473</v>
      </c>
      <c r="B362" s="616" t="s">
        <v>3157</v>
      </c>
      <c r="C362" s="616" t="s">
        <v>3643</v>
      </c>
      <c r="D362" s="616" t="s">
        <v>3778</v>
      </c>
      <c r="E362" s="616" t="s">
        <v>3779</v>
      </c>
      <c r="F362" s="619"/>
      <c r="G362" s="619"/>
      <c r="H362" s="619"/>
      <c r="I362" s="619"/>
      <c r="J362" s="619">
        <v>1</v>
      </c>
      <c r="K362" s="619">
        <v>2156.67</v>
      </c>
      <c r="L362" s="619"/>
      <c r="M362" s="619">
        <v>2156.67</v>
      </c>
      <c r="N362" s="619"/>
      <c r="O362" s="619"/>
      <c r="P362" s="640"/>
      <c r="Q362" s="620"/>
    </row>
    <row r="363" spans="1:17" ht="14.4" customHeight="1" x14ac:dyDescent="0.3">
      <c r="A363" s="615" t="s">
        <v>473</v>
      </c>
      <c r="B363" s="616" t="s">
        <v>3157</v>
      </c>
      <c r="C363" s="616" t="s">
        <v>3643</v>
      </c>
      <c r="D363" s="616" t="s">
        <v>3780</v>
      </c>
      <c r="E363" s="616" t="s">
        <v>3781</v>
      </c>
      <c r="F363" s="619"/>
      <c r="G363" s="619"/>
      <c r="H363" s="619"/>
      <c r="I363" s="619"/>
      <c r="J363" s="619">
        <v>1</v>
      </c>
      <c r="K363" s="619">
        <v>3938.18</v>
      </c>
      <c r="L363" s="619"/>
      <c r="M363" s="619">
        <v>3938.18</v>
      </c>
      <c r="N363" s="619"/>
      <c r="O363" s="619"/>
      <c r="P363" s="640"/>
      <c r="Q363" s="620"/>
    </row>
    <row r="364" spans="1:17" ht="14.4" customHeight="1" x14ac:dyDescent="0.3">
      <c r="A364" s="615" t="s">
        <v>473</v>
      </c>
      <c r="B364" s="616" t="s">
        <v>3157</v>
      </c>
      <c r="C364" s="616" t="s">
        <v>3643</v>
      </c>
      <c r="D364" s="616" t="s">
        <v>3782</v>
      </c>
      <c r="E364" s="616" t="s">
        <v>3783</v>
      </c>
      <c r="F364" s="619"/>
      <c r="G364" s="619"/>
      <c r="H364" s="619"/>
      <c r="I364" s="619"/>
      <c r="J364" s="619">
        <v>2</v>
      </c>
      <c r="K364" s="619">
        <v>1480</v>
      </c>
      <c r="L364" s="619"/>
      <c r="M364" s="619">
        <v>740</v>
      </c>
      <c r="N364" s="619"/>
      <c r="O364" s="619"/>
      <c r="P364" s="640"/>
      <c r="Q364" s="620"/>
    </row>
    <row r="365" spans="1:17" ht="14.4" customHeight="1" x14ac:dyDescent="0.3">
      <c r="A365" s="615" t="s">
        <v>473</v>
      </c>
      <c r="B365" s="616" t="s">
        <v>3157</v>
      </c>
      <c r="C365" s="616" t="s">
        <v>3643</v>
      </c>
      <c r="D365" s="616" t="s">
        <v>3784</v>
      </c>
      <c r="E365" s="616" t="s">
        <v>3785</v>
      </c>
      <c r="F365" s="619"/>
      <c r="G365" s="619"/>
      <c r="H365" s="619"/>
      <c r="I365" s="619"/>
      <c r="J365" s="619"/>
      <c r="K365" s="619"/>
      <c r="L365" s="619"/>
      <c r="M365" s="619"/>
      <c r="N365" s="619">
        <v>4</v>
      </c>
      <c r="O365" s="619">
        <v>7184</v>
      </c>
      <c r="P365" s="640"/>
      <c r="Q365" s="620">
        <v>1796</v>
      </c>
    </row>
    <row r="366" spans="1:17" ht="14.4" customHeight="1" x14ac:dyDescent="0.3">
      <c r="A366" s="615" t="s">
        <v>473</v>
      </c>
      <c r="B366" s="616" t="s">
        <v>3157</v>
      </c>
      <c r="C366" s="616" t="s">
        <v>3643</v>
      </c>
      <c r="D366" s="616" t="s">
        <v>3786</v>
      </c>
      <c r="E366" s="616" t="s">
        <v>3787</v>
      </c>
      <c r="F366" s="619">
        <v>1</v>
      </c>
      <c r="G366" s="619">
        <v>1796</v>
      </c>
      <c r="H366" s="619">
        <v>1</v>
      </c>
      <c r="I366" s="619">
        <v>1796</v>
      </c>
      <c r="J366" s="619">
        <v>1</v>
      </c>
      <c r="K366" s="619">
        <v>1796</v>
      </c>
      <c r="L366" s="619">
        <v>1</v>
      </c>
      <c r="M366" s="619">
        <v>1796</v>
      </c>
      <c r="N366" s="619">
        <v>6</v>
      </c>
      <c r="O366" s="619">
        <v>10776</v>
      </c>
      <c r="P366" s="640">
        <v>6</v>
      </c>
      <c r="Q366" s="620">
        <v>1796</v>
      </c>
    </row>
    <row r="367" spans="1:17" ht="14.4" customHeight="1" x14ac:dyDescent="0.3">
      <c r="A367" s="615" t="s">
        <v>473</v>
      </c>
      <c r="B367" s="616" t="s">
        <v>3157</v>
      </c>
      <c r="C367" s="616" t="s">
        <v>3643</v>
      </c>
      <c r="D367" s="616" t="s">
        <v>3788</v>
      </c>
      <c r="E367" s="616" t="s">
        <v>3789</v>
      </c>
      <c r="F367" s="619">
        <v>1</v>
      </c>
      <c r="G367" s="619">
        <v>1796</v>
      </c>
      <c r="H367" s="619">
        <v>1</v>
      </c>
      <c r="I367" s="619">
        <v>1796</v>
      </c>
      <c r="J367" s="619"/>
      <c r="K367" s="619"/>
      <c r="L367" s="619"/>
      <c r="M367" s="619"/>
      <c r="N367" s="619"/>
      <c r="O367" s="619"/>
      <c r="P367" s="640"/>
      <c r="Q367" s="620"/>
    </row>
    <row r="368" spans="1:17" ht="14.4" customHeight="1" x14ac:dyDescent="0.3">
      <c r="A368" s="615" t="s">
        <v>473</v>
      </c>
      <c r="B368" s="616" t="s">
        <v>3157</v>
      </c>
      <c r="C368" s="616" t="s">
        <v>3643</v>
      </c>
      <c r="D368" s="616" t="s">
        <v>3790</v>
      </c>
      <c r="E368" s="616" t="s">
        <v>3791</v>
      </c>
      <c r="F368" s="619">
        <v>1</v>
      </c>
      <c r="G368" s="619">
        <v>1796</v>
      </c>
      <c r="H368" s="619">
        <v>1</v>
      </c>
      <c r="I368" s="619">
        <v>1796</v>
      </c>
      <c r="J368" s="619">
        <v>3</v>
      </c>
      <c r="K368" s="619">
        <v>5388</v>
      </c>
      <c r="L368" s="619">
        <v>3</v>
      </c>
      <c r="M368" s="619">
        <v>1796</v>
      </c>
      <c r="N368" s="619">
        <v>5</v>
      </c>
      <c r="O368" s="619">
        <v>8980</v>
      </c>
      <c r="P368" s="640">
        <v>5</v>
      </c>
      <c r="Q368" s="620">
        <v>1796</v>
      </c>
    </row>
    <row r="369" spans="1:17" ht="14.4" customHeight="1" x14ac:dyDescent="0.3">
      <c r="A369" s="615" t="s">
        <v>473</v>
      </c>
      <c r="B369" s="616" t="s">
        <v>3157</v>
      </c>
      <c r="C369" s="616" t="s">
        <v>3643</v>
      </c>
      <c r="D369" s="616" t="s">
        <v>3792</v>
      </c>
      <c r="E369" s="616" t="s">
        <v>3793</v>
      </c>
      <c r="F369" s="619">
        <v>1</v>
      </c>
      <c r="G369" s="619">
        <v>1796</v>
      </c>
      <c r="H369" s="619">
        <v>1</v>
      </c>
      <c r="I369" s="619">
        <v>1796</v>
      </c>
      <c r="J369" s="619">
        <v>3</v>
      </c>
      <c r="K369" s="619">
        <v>5388</v>
      </c>
      <c r="L369" s="619">
        <v>3</v>
      </c>
      <c r="M369" s="619">
        <v>1796</v>
      </c>
      <c r="N369" s="619">
        <v>3</v>
      </c>
      <c r="O369" s="619">
        <v>5388</v>
      </c>
      <c r="P369" s="640">
        <v>3</v>
      </c>
      <c r="Q369" s="620">
        <v>1796</v>
      </c>
    </row>
    <row r="370" spans="1:17" ht="14.4" customHeight="1" x14ac:dyDescent="0.3">
      <c r="A370" s="615" t="s">
        <v>473</v>
      </c>
      <c r="B370" s="616" t="s">
        <v>3157</v>
      </c>
      <c r="C370" s="616" t="s">
        <v>3643</v>
      </c>
      <c r="D370" s="616" t="s">
        <v>3794</v>
      </c>
      <c r="E370" s="616" t="s">
        <v>3795</v>
      </c>
      <c r="F370" s="619"/>
      <c r="G370" s="619"/>
      <c r="H370" s="619"/>
      <c r="I370" s="619"/>
      <c r="J370" s="619"/>
      <c r="K370" s="619"/>
      <c r="L370" s="619"/>
      <c r="M370" s="619"/>
      <c r="N370" s="619">
        <v>2</v>
      </c>
      <c r="O370" s="619">
        <v>3592</v>
      </c>
      <c r="P370" s="640"/>
      <c r="Q370" s="620">
        <v>1796</v>
      </c>
    </row>
    <row r="371" spans="1:17" ht="14.4" customHeight="1" x14ac:dyDescent="0.3">
      <c r="A371" s="615" t="s">
        <v>473</v>
      </c>
      <c r="B371" s="616" t="s">
        <v>3157</v>
      </c>
      <c r="C371" s="616" t="s">
        <v>3643</v>
      </c>
      <c r="D371" s="616" t="s">
        <v>3796</v>
      </c>
      <c r="E371" s="616" t="s">
        <v>3797</v>
      </c>
      <c r="F371" s="619"/>
      <c r="G371" s="619"/>
      <c r="H371" s="619"/>
      <c r="I371" s="619"/>
      <c r="J371" s="619">
        <v>2</v>
      </c>
      <c r="K371" s="619">
        <v>6720</v>
      </c>
      <c r="L371" s="619"/>
      <c r="M371" s="619">
        <v>3360</v>
      </c>
      <c r="N371" s="619">
        <v>1</v>
      </c>
      <c r="O371" s="619">
        <v>3360</v>
      </c>
      <c r="P371" s="640"/>
      <c r="Q371" s="620">
        <v>3360</v>
      </c>
    </row>
    <row r="372" spans="1:17" ht="14.4" customHeight="1" x14ac:dyDescent="0.3">
      <c r="A372" s="615" t="s">
        <v>473</v>
      </c>
      <c r="B372" s="616" t="s">
        <v>3157</v>
      </c>
      <c r="C372" s="616" t="s">
        <v>3643</v>
      </c>
      <c r="D372" s="616" t="s">
        <v>3798</v>
      </c>
      <c r="E372" s="616" t="s">
        <v>3799</v>
      </c>
      <c r="F372" s="619">
        <v>1</v>
      </c>
      <c r="G372" s="619">
        <v>14706</v>
      </c>
      <c r="H372" s="619">
        <v>1</v>
      </c>
      <c r="I372" s="619">
        <v>14706</v>
      </c>
      <c r="J372" s="619"/>
      <c r="K372" s="619"/>
      <c r="L372" s="619"/>
      <c r="M372" s="619"/>
      <c r="N372" s="619"/>
      <c r="O372" s="619"/>
      <c r="P372" s="640"/>
      <c r="Q372" s="620"/>
    </row>
    <row r="373" spans="1:17" ht="14.4" customHeight="1" x14ac:dyDescent="0.3">
      <c r="A373" s="615" t="s">
        <v>473</v>
      </c>
      <c r="B373" s="616" t="s">
        <v>3157</v>
      </c>
      <c r="C373" s="616" t="s">
        <v>3643</v>
      </c>
      <c r="D373" s="616" t="s">
        <v>3800</v>
      </c>
      <c r="E373" s="616" t="s">
        <v>3801</v>
      </c>
      <c r="F373" s="619"/>
      <c r="G373" s="619"/>
      <c r="H373" s="619"/>
      <c r="I373" s="619"/>
      <c r="J373" s="619">
        <v>1</v>
      </c>
      <c r="K373" s="619">
        <v>9100</v>
      </c>
      <c r="L373" s="619"/>
      <c r="M373" s="619">
        <v>9100</v>
      </c>
      <c r="N373" s="619"/>
      <c r="O373" s="619"/>
      <c r="P373" s="640"/>
      <c r="Q373" s="620"/>
    </row>
    <row r="374" spans="1:17" ht="14.4" customHeight="1" x14ac:dyDescent="0.3">
      <c r="A374" s="615" t="s">
        <v>473</v>
      </c>
      <c r="B374" s="616" t="s">
        <v>3157</v>
      </c>
      <c r="C374" s="616" t="s">
        <v>3643</v>
      </c>
      <c r="D374" s="616" t="s">
        <v>3802</v>
      </c>
      <c r="E374" s="616" t="s">
        <v>3803</v>
      </c>
      <c r="F374" s="619"/>
      <c r="G374" s="619"/>
      <c r="H374" s="619"/>
      <c r="I374" s="619"/>
      <c r="J374" s="619">
        <v>2</v>
      </c>
      <c r="K374" s="619">
        <v>2793</v>
      </c>
      <c r="L374" s="619"/>
      <c r="M374" s="619">
        <v>1396.5</v>
      </c>
      <c r="N374" s="619">
        <v>2</v>
      </c>
      <c r="O374" s="619">
        <v>2793</v>
      </c>
      <c r="P374" s="640"/>
      <c r="Q374" s="620">
        <v>1396.5</v>
      </c>
    </row>
    <row r="375" spans="1:17" ht="14.4" customHeight="1" x14ac:dyDescent="0.3">
      <c r="A375" s="615" t="s">
        <v>473</v>
      </c>
      <c r="B375" s="616" t="s">
        <v>3157</v>
      </c>
      <c r="C375" s="616" t="s">
        <v>3643</v>
      </c>
      <c r="D375" s="616" t="s">
        <v>3804</v>
      </c>
      <c r="E375" s="616" t="s">
        <v>3805</v>
      </c>
      <c r="F375" s="619"/>
      <c r="G375" s="619"/>
      <c r="H375" s="619"/>
      <c r="I375" s="619"/>
      <c r="J375" s="619"/>
      <c r="K375" s="619"/>
      <c r="L375" s="619"/>
      <c r="M375" s="619"/>
      <c r="N375" s="619">
        <v>3</v>
      </c>
      <c r="O375" s="619">
        <v>1085.07</v>
      </c>
      <c r="P375" s="640"/>
      <c r="Q375" s="620">
        <v>361.69</v>
      </c>
    </row>
    <row r="376" spans="1:17" ht="14.4" customHeight="1" x14ac:dyDescent="0.3">
      <c r="A376" s="615" t="s">
        <v>473</v>
      </c>
      <c r="B376" s="616" t="s">
        <v>3157</v>
      </c>
      <c r="C376" s="616" t="s">
        <v>3643</v>
      </c>
      <c r="D376" s="616" t="s">
        <v>3806</v>
      </c>
      <c r="E376" s="616" t="s">
        <v>3807</v>
      </c>
      <c r="F376" s="619"/>
      <c r="G376" s="619"/>
      <c r="H376" s="619"/>
      <c r="I376" s="619"/>
      <c r="J376" s="619"/>
      <c r="K376" s="619"/>
      <c r="L376" s="619"/>
      <c r="M376" s="619"/>
      <c r="N376" s="619">
        <v>1</v>
      </c>
      <c r="O376" s="619">
        <v>4618</v>
      </c>
      <c r="P376" s="640"/>
      <c r="Q376" s="620">
        <v>4618</v>
      </c>
    </row>
    <row r="377" spans="1:17" ht="14.4" customHeight="1" x14ac:dyDescent="0.3">
      <c r="A377" s="615" t="s">
        <v>473</v>
      </c>
      <c r="B377" s="616" t="s">
        <v>3157</v>
      </c>
      <c r="C377" s="616" t="s">
        <v>3643</v>
      </c>
      <c r="D377" s="616" t="s">
        <v>3808</v>
      </c>
      <c r="E377" s="616" t="s">
        <v>3809</v>
      </c>
      <c r="F377" s="619"/>
      <c r="G377" s="619"/>
      <c r="H377" s="619"/>
      <c r="I377" s="619"/>
      <c r="J377" s="619">
        <v>1</v>
      </c>
      <c r="K377" s="619">
        <v>4676</v>
      </c>
      <c r="L377" s="619"/>
      <c r="M377" s="619">
        <v>4676</v>
      </c>
      <c r="N377" s="619"/>
      <c r="O377" s="619"/>
      <c r="P377" s="640"/>
      <c r="Q377" s="620"/>
    </row>
    <row r="378" spans="1:17" ht="14.4" customHeight="1" x14ac:dyDescent="0.3">
      <c r="A378" s="615" t="s">
        <v>473</v>
      </c>
      <c r="B378" s="616" t="s">
        <v>3157</v>
      </c>
      <c r="C378" s="616" t="s">
        <v>3643</v>
      </c>
      <c r="D378" s="616" t="s">
        <v>3810</v>
      </c>
      <c r="E378" s="616" t="s">
        <v>3811</v>
      </c>
      <c r="F378" s="619"/>
      <c r="G378" s="619"/>
      <c r="H378" s="619"/>
      <c r="I378" s="619"/>
      <c r="J378" s="619">
        <v>4</v>
      </c>
      <c r="K378" s="619">
        <v>2368</v>
      </c>
      <c r="L378" s="619"/>
      <c r="M378" s="619">
        <v>592</v>
      </c>
      <c r="N378" s="619"/>
      <c r="O378" s="619"/>
      <c r="P378" s="640"/>
      <c r="Q378" s="620"/>
    </row>
    <row r="379" spans="1:17" ht="14.4" customHeight="1" x14ac:dyDescent="0.3">
      <c r="A379" s="615" t="s">
        <v>473</v>
      </c>
      <c r="B379" s="616" t="s">
        <v>3157</v>
      </c>
      <c r="C379" s="616" t="s">
        <v>3643</v>
      </c>
      <c r="D379" s="616" t="s">
        <v>3812</v>
      </c>
      <c r="E379" s="616" t="s">
        <v>3813</v>
      </c>
      <c r="F379" s="619">
        <v>21</v>
      </c>
      <c r="G379" s="619">
        <v>11686.5</v>
      </c>
      <c r="H379" s="619">
        <v>1</v>
      </c>
      <c r="I379" s="619">
        <v>556.5</v>
      </c>
      <c r="J379" s="619">
        <v>22</v>
      </c>
      <c r="K379" s="619">
        <v>12243</v>
      </c>
      <c r="L379" s="619">
        <v>1.0476190476190477</v>
      </c>
      <c r="M379" s="619">
        <v>556.5</v>
      </c>
      <c r="N379" s="619">
        <v>23</v>
      </c>
      <c r="O379" s="619">
        <v>12799.5</v>
      </c>
      <c r="P379" s="640">
        <v>1.0952380952380953</v>
      </c>
      <c r="Q379" s="620">
        <v>556.5</v>
      </c>
    </row>
    <row r="380" spans="1:17" ht="14.4" customHeight="1" x14ac:dyDescent="0.3">
      <c r="A380" s="615" t="s">
        <v>473</v>
      </c>
      <c r="B380" s="616" t="s">
        <v>3157</v>
      </c>
      <c r="C380" s="616" t="s">
        <v>3643</v>
      </c>
      <c r="D380" s="616" t="s">
        <v>3814</v>
      </c>
      <c r="E380" s="616" t="s">
        <v>3815</v>
      </c>
      <c r="F380" s="619"/>
      <c r="G380" s="619"/>
      <c r="H380" s="619"/>
      <c r="I380" s="619"/>
      <c r="J380" s="619"/>
      <c r="K380" s="619"/>
      <c r="L380" s="619"/>
      <c r="M380" s="619"/>
      <c r="N380" s="619">
        <v>3</v>
      </c>
      <c r="O380" s="619">
        <v>2556.9299999999998</v>
      </c>
      <c r="P380" s="640"/>
      <c r="Q380" s="620">
        <v>852.31</v>
      </c>
    </row>
    <row r="381" spans="1:17" ht="14.4" customHeight="1" x14ac:dyDescent="0.3">
      <c r="A381" s="615" t="s">
        <v>473</v>
      </c>
      <c r="B381" s="616" t="s">
        <v>3157</v>
      </c>
      <c r="C381" s="616" t="s">
        <v>3643</v>
      </c>
      <c r="D381" s="616" t="s">
        <v>3816</v>
      </c>
      <c r="E381" s="616" t="s">
        <v>3817</v>
      </c>
      <c r="F381" s="619"/>
      <c r="G381" s="619"/>
      <c r="H381" s="619"/>
      <c r="I381" s="619"/>
      <c r="J381" s="619"/>
      <c r="K381" s="619"/>
      <c r="L381" s="619"/>
      <c r="M381" s="619"/>
      <c r="N381" s="619">
        <v>1</v>
      </c>
      <c r="O381" s="619">
        <v>4735.3500000000004</v>
      </c>
      <c r="P381" s="640"/>
      <c r="Q381" s="620">
        <v>4735.3500000000004</v>
      </c>
    </row>
    <row r="382" spans="1:17" ht="14.4" customHeight="1" x14ac:dyDescent="0.3">
      <c r="A382" s="615" t="s">
        <v>473</v>
      </c>
      <c r="B382" s="616" t="s">
        <v>3157</v>
      </c>
      <c r="C382" s="616" t="s">
        <v>3643</v>
      </c>
      <c r="D382" s="616" t="s">
        <v>3818</v>
      </c>
      <c r="E382" s="616" t="s">
        <v>3819</v>
      </c>
      <c r="F382" s="619"/>
      <c r="G382" s="619"/>
      <c r="H382" s="619"/>
      <c r="I382" s="619"/>
      <c r="J382" s="619"/>
      <c r="K382" s="619"/>
      <c r="L382" s="619"/>
      <c r="M382" s="619"/>
      <c r="N382" s="619">
        <v>1</v>
      </c>
      <c r="O382" s="619">
        <v>7993.16</v>
      </c>
      <c r="P382" s="640"/>
      <c r="Q382" s="620">
        <v>7993.16</v>
      </c>
    </row>
    <row r="383" spans="1:17" ht="14.4" customHeight="1" x14ac:dyDescent="0.3">
      <c r="A383" s="615" t="s">
        <v>473</v>
      </c>
      <c r="B383" s="616" t="s">
        <v>3157</v>
      </c>
      <c r="C383" s="616" t="s">
        <v>3643</v>
      </c>
      <c r="D383" s="616" t="s">
        <v>3820</v>
      </c>
      <c r="E383" s="616" t="s">
        <v>3821</v>
      </c>
      <c r="F383" s="619"/>
      <c r="G383" s="619"/>
      <c r="H383" s="619"/>
      <c r="I383" s="619"/>
      <c r="J383" s="619"/>
      <c r="K383" s="619"/>
      <c r="L383" s="619"/>
      <c r="M383" s="619"/>
      <c r="N383" s="619">
        <v>1</v>
      </c>
      <c r="O383" s="619">
        <v>2866.27</v>
      </c>
      <c r="P383" s="640"/>
      <c r="Q383" s="620">
        <v>2866.27</v>
      </c>
    </row>
    <row r="384" spans="1:17" ht="14.4" customHeight="1" x14ac:dyDescent="0.3">
      <c r="A384" s="615" t="s">
        <v>473</v>
      </c>
      <c r="B384" s="616" t="s">
        <v>3157</v>
      </c>
      <c r="C384" s="616" t="s">
        <v>3643</v>
      </c>
      <c r="D384" s="616" t="s">
        <v>3822</v>
      </c>
      <c r="E384" s="616" t="s">
        <v>3823</v>
      </c>
      <c r="F384" s="619"/>
      <c r="G384" s="619"/>
      <c r="H384" s="619"/>
      <c r="I384" s="619"/>
      <c r="J384" s="619"/>
      <c r="K384" s="619"/>
      <c r="L384" s="619"/>
      <c r="M384" s="619"/>
      <c r="N384" s="619">
        <v>0.1</v>
      </c>
      <c r="O384" s="619">
        <v>177.31</v>
      </c>
      <c r="P384" s="640"/>
      <c r="Q384" s="620">
        <v>1773.1</v>
      </c>
    </row>
    <row r="385" spans="1:17" ht="14.4" customHeight="1" x14ac:dyDescent="0.3">
      <c r="A385" s="615" t="s">
        <v>473</v>
      </c>
      <c r="B385" s="616" t="s">
        <v>3157</v>
      </c>
      <c r="C385" s="616" t="s">
        <v>3643</v>
      </c>
      <c r="D385" s="616" t="s">
        <v>3824</v>
      </c>
      <c r="E385" s="616" t="s">
        <v>3657</v>
      </c>
      <c r="F385" s="619">
        <v>0.6</v>
      </c>
      <c r="G385" s="619">
        <v>151.21</v>
      </c>
      <c r="H385" s="619">
        <v>1</v>
      </c>
      <c r="I385" s="619">
        <v>252.01666666666668</v>
      </c>
      <c r="J385" s="619">
        <v>1.3</v>
      </c>
      <c r="K385" s="619">
        <v>327.64</v>
      </c>
      <c r="L385" s="619">
        <v>2.1667879108524568</v>
      </c>
      <c r="M385" s="619">
        <v>252.03076923076921</v>
      </c>
      <c r="N385" s="619">
        <v>4.2</v>
      </c>
      <c r="O385" s="619">
        <v>1058.52</v>
      </c>
      <c r="P385" s="640">
        <v>7.0003306659612452</v>
      </c>
      <c r="Q385" s="620">
        <v>252.02857142857141</v>
      </c>
    </row>
    <row r="386" spans="1:17" ht="14.4" customHeight="1" x14ac:dyDescent="0.3">
      <c r="A386" s="615" t="s">
        <v>473</v>
      </c>
      <c r="B386" s="616" t="s">
        <v>3157</v>
      </c>
      <c r="C386" s="616" t="s">
        <v>3643</v>
      </c>
      <c r="D386" s="616" t="s">
        <v>3825</v>
      </c>
      <c r="E386" s="616" t="s">
        <v>3657</v>
      </c>
      <c r="F386" s="619"/>
      <c r="G386" s="619"/>
      <c r="H386" s="619"/>
      <c r="I386" s="619"/>
      <c r="J386" s="619"/>
      <c r="K386" s="619"/>
      <c r="L386" s="619"/>
      <c r="M386" s="619"/>
      <c r="N386" s="619">
        <v>9</v>
      </c>
      <c r="O386" s="619">
        <v>4924.8</v>
      </c>
      <c r="P386" s="640"/>
      <c r="Q386" s="620">
        <v>547.20000000000005</v>
      </c>
    </row>
    <row r="387" spans="1:17" ht="14.4" customHeight="1" x14ac:dyDescent="0.3">
      <c r="A387" s="615" t="s">
        <v>473</v>
      </c>
      <c r="B387" s="616" t="s">
        <v>3157</v>
      </c>
      <c r="C387" s="616" t="s">
        <v>3643</v>
      </c>
      <c r="D387" s="616" t="s">
        <v>3826</v>
      </c>
      <c r="E387" s="616" t="s">
        <v>3657</v>
      </c>
      <c r="F387" s="619">
        <v>13</v>
      </c>
      <c r="G387" s="619">
        <v>24035.31</v>
      </c>
      <c r="H387" s="619">
        <v>1</v>
      </c>
      <c r="I387" s="619">
        <v>1848.8700000000001</v>
      </c>
      <c r="J387" s="619">
        <v>12</v>
      </c>
      <c r="K387" s="619">
        <v>22186.440000000002</v>
      </c>
      <c r="L387" s="619">
        <v>0.92307692307692313</v>
      </c>
      <c r="M387" s="619">
        <v>1848.8700000000001</v>
      </c>
      <c r="N387" s="619">
        <v>34</v>
      </c>
      <c r="O387" s="619">
        <v>62861.58</v>
      </c>
      <c r="P387" s="640">
        <v>2.6153846153846154</v>
      </c>
      <c r="Q387" s="620">
        <v>1848.8700000000001</v>
      </c>
    </row>
    <row r="388" spans="1:17" ht="14.4" customHeight="1" x14ac:dyDescent="0.3">
      <c r="A388" s="615" t="s">
        <v>473</v>
      </c>
      <c r="B388" s="616" t="s">
        <v>3157</v>
      </c>
      <c r="C388" s="616" t="s">
        <v>3643</v>
      </c>
      <c r="D388" s="616" t="s">
        <v>3827</v>
      </c>
      <c r="E388" s="616" t="s">
        <v>3828</v>
      </c>
      <c r="F388" s="619"/>
      <c r="G388" s="619"/>
      <c r="H388" s="619"/>
      <c r="I388" s="619"/>
      <c r="J388" s="619"/>
      <c r="K388" s="619"/>
      <c r="L388" s="619"/>
      <c r="M388" s="619"/>
      <c r="N388" s="619">
        <v>2</v>
      </c>
      <c r="O388" s="619">
        <v>3025.36</v>
      </c>
      <c r="P388" s="640"/>
      <c r="Q388" s="620">
        <v>1512.68</v>
      </c>
    </row>
    <row r="389" spans="1:17" ht="14.4" customHeight="1" x14ac:dyDescent="0.3">
      <c r="A389" s="615" t="s">
        <v>473</v>
      </c>
      <c r="B389" s="616" t="s">
        <v>3157</v>
      </c>
      <c r="C389" s="616" t="s">
        <v>3643</v>
      </c>
      <c r="D389" s="616" t="s">
        <v>3829</v>
      </c>
      <c r="E389" s="616" t="s">
        <v>3830</v>
      </c>
      <c r="F389" s="619"/>
      <c r="G389" s="619"/>
      <c r="H389" s="619"/>
      <c r="I389" s="619"/>
      <c r="J389" s="619"/>
      <c r="K389" s="619"/>
      <c r="L389" s="619"/>
      <c r="M389" s="619"/>
      <c r="N389" s="619">
        <v>1</v>
      </c>
      <c r="O389" s="619">
        <v>8491.4599999999991</v>
      </c>
      <c r="P389" s="640"/>
      <c r="Q389" s="620">
        <v>8491.4599999999991</v>
      </c>
    </row>
    <row r="390" spans="1:17" ht="14.4" customHeight="1" x14ac:dyDescent="0.3">
      <c r="A390" s="615" t="s">
        <v>473</v>
      </c>
      <c r="B390" s="616" t="s">
        <v>3157</v>
      </c>
      <c r="C390" s="616" t="s">
        <v>3643</v>
      </c>
      <c r="D390" s="616" t="s">
        <v>3831</v>
      </c>
      <c r="E390" s="616" t="s">
        <v>3832</v>
      </c>
      <c r="F390" s="619"/>
      <c r="G390" s="619"/>
      <c r="H390" s="619"/>
      <c r="I390" s="619"/>
      <c r="J390" s="619"/>
      <c r="K390" s="619"/>
      <c r="L390" s="619"/>
      <c r="M390" s="619"/>
      <c r="N390" s="619">
        <v>3</v>
      </c>
      <c r="O390" s="619">
        <v>8997.7199999999993</v>
      </c>
      <c r="P390" s="640"/>
      <c r="Q390" s="620">
        <v>2999.24</v>
      </c>
    </row>
    <row r="391" spans="1:17" ht="14.4" customHeight="1" x14ac:dyDescent="0.3">
      <c r="A391" s="615" t="s">
        <v>473</v>
      </c>
      <c r="B391" s="616" t="s">
        <v>3157</v>
      </c>
      <c r="C391" s="616" t="s">
        <v>3643</v>
      </c>
      <c r="D391" s="616" t="s">
        <v>3833</v>
      </c>
      <c r="E391" s="616" t="s">
        <v>3834</v>
      </c>
      <c r="F391" s="619">
        <v>25</v>
      </c>
      <c r="G391" s="619">
        <v>32800</v>
      </c>
      <c r="H391" s="619">
        <v>1</v>
      </c>
      <c r="I391" s="619">
        <v>1312</v>
      </c>
      <c r="J391" s="619"/>
      <c r="K391" s="619"/>
      <c r="L391" s="619"/>
      <c r="M391" s="619"/>
      <c r="N391" s="619">
        <v>2</v>
      </c>
      <c r="O391" s="619">
        <v>2624</v>
      </c>
      <c r="P391" s="640">
        <v>0.08</v>
      </c>
      <c r="Q391" s="620">
        <v>1312</v>
      </c>
    </row>
    <row r="392" spans="1:17" ht="14.4" customHeight="1" x14ac:dyDescent="0.3">
      <c r="A392" s="615" t="s">
        <v>473</v>
      </c>
      <c r="B392" s="616" t="s">
        <v>3157</v>
      </c>
      <c r="C392" s="616" t="s">
        <v>3643</v>
      </c>
      <c r="D392" s="616" t="s">
        <v>3835</v>
      </c>
      <c r="E392" s="616" t="s">
        <v>3836</v>
      </c>
      <c r="F392" s="619">
        <v>12</v>
      </c>
      <c r="G392" s="619">
        <v>18720</v>
      </c>
      <c r="H392" s="619">
        <v>1</v>
      </c>
      <c r="I392" s="619">
        <v>1560</v>
      </c>
      <c r="J392" s="619">
        <v>1</v>
      </c>
      <c r="K392" s="619">
        <v>1560</v>
      </c>
      <c r="L392" s="619">
        <v>8.3333333333333329E-2</v>
      </c>
      <c r="M392" s="619">
        <v>1560</v>
      </c>
      <c r="N392" s="619"/>
      <c r="O392" s="619"/>
      <c r="P392" s="640"/>
      <c r="Q392" s="620"/>
    </row>
    <row r="393" spans="1:17" ht="14.4" customHeight="1" x14ac:dyDescent="0.3">
      <c r="A393" s="615" t="s">
        <v>473</v>
      </c>
      <c r="B393" s="616" t="s">
        <v>3157</v>
      </c>
      <c r="C393" s="616" t="s">
        <v>3643</v>
      </c>
      <c r="D393" s="616" t="s">
        <v>3837</v>
      </c>
      <c r="E393" s="616" t="s">
        <v>3838</v>
      </c>
      <c r="F393" s="619"/>
      <c r="G393" s="619"/>
      <c r="H393" s="619"/>
      <c r="I393" s="619"/>
      <c r="J393" s="619">
        <v>40</v>
      </c>
      <c r="K393" s="619">
        <v>3864</v>
      </c>
      <c r="L393" s="619"/>
      <c r="M393" s="619">
        <v>96.6</v>
      </c>
      <c r="N393" s="619">
        <v>7</v>
      </c>
      <c r="O393" s="619">
        <v>676.2</v>
      </c>
      <c r="P393" s="640"/>
      <c r="Q393" s="620">
        <v>96.600000000000009</v>
      </c>
    </row>
    <row r="394" spans="1:17" ht="14.4" customHeight="1" x14ac:dyDescent="0.3">
      <c r="A394" s="615" t="s">
        <v>473</v>
      </c>
      <c r="B394" s="616" t="s">
        <v>3157</v>
      </c>
      <c r="C394" s="616" t="s">
        <v>3643</v>
      </c>
      <c r="D394" s="616" t="s">
        <v>3839</v>
      </c>
      <c r="E394" s="616" t="s">
        <v>3840</v>
      </c>
      <c r="F394" s="619"/>
      <c r="G394" s="619"/>
      <c r="H394" s="619"/>
      <c r="I394" s="619"/>
      <c r="J394" s="619"/>
      <c r="K394" s="619"/>
      <c r="L394" s="619"/>
      <c r="M394" s="619"/>
      <c r="N394" s="619">
        <v>1</v>
      </c>
      <c r="O394" s="619">
        <v>564</v>
      </c>
      <c r="P394" s="640"/>
      <c r="Q394" s="620">
        <v>564</v>
      </c>
    </row>
    <row r="395" spans="1:17" ht="14.4" customHeight="1" x14ac:dyDescent="0.3">
      <c r="A395" s="615" t="s">
        <v>473</v>
      </c>
      <c r="B395" s="616" t="s">
        <v>3157</v>
      </c>
      <c r="C395" s="616" t="s">
        <v>3643</v>
      </c>
      <c r="D395" s="616" t="s">
        <v>3841</v>
      </c>
      <c r="E395" s="616" t="s">
        <v>3842</v>
      </c>
      <c r="F395" s="619"/>
      <c r="G395" s="619"/>
      <c r="H395" s="619"/>
      <c r="I395" s="619"/>
      <c r="J395" s="619"/>
      <c r="K395" s="619"/>
      <c r="L395" s="619"/>
      <c r="M395" s="619"/>
      <c r="N395" s="619">
        <v>1</v>
      </c>
      <c r="O395" s="619">
        <v>3278.02</v>
      </c>
      <c r="P395" s="640"/>
      <c r="Q395" s="620">
        <v>3278.02</v>
      </c>
    </row>
    <row r="396" spans="1:17" ht="14.4" customHeight="1" x14ac:dyDescent="0.3">
      <c r="A396" s="615" t="s">
        <v>473</v>
      </c>
      <c r="B396" s="616" t="s">
        <v>3157</v>
      </c>
      <c r="C396" s="616" t="s">
        <v>3643</v>
      </c>
      <c r="D396" s="616" t="s">
        <v>3843</v>
      </c>
      <c r="E396" s="616" t="s">
        <v>3844</v>
      </c>
      <c r="F396" s="619">
        <v>1</v>
      </c>
      <c r="G396" s="619">
        <v>6968.51</v>
      </c>
      <c r="H396" s="619">
        <v>1</v>
      </c>
      <c r="I396" s="619">
        <v>6968.51</v>
      </c>
      <c r="J396" s="619"/>
      <c r="K396" s="619"/>
      <c r="L396" s="619"/>
      <c r="M396" s="619"/>
      <c r="N396" s="619">
        <v>1</v>
      </c>
      <c r="O396" s="619">
        <v>6968.51</v>
      </c>
      <c r="P396" s="640">
        <v>1</v>
      </c>
      <c r="Q396" s="620">
        <v>6968.51</v>
      </c>
    </row>
    <row r="397" spans="1:17" ht="14.4" customHeight="1" x14ac:dyDescent="0.3">
      <c r="A397" s="615" t="s">
        <v>473</v>
      </c>
      <c r="B397" s="616" t="s">
        <v>3157</v>
      </c>
      <c r="C397" s="616" t="s">
        <v>3643</v>
      </c>
      <c r="D397" s="616" t="s">
        <v>3845</v>
      </c>
      <c r="E397" s="616" t="s">
        <v>3844</v>
      </c>
      <c r="F397" s="619"/>
      <c r="G397" s="619"/>
      <c r="H397" s="619"/>
      <c r="I397" s="619"/>
      <c r="J397" s="619"/>
      <c r="K397" s="619"/>
      <c r="L397" s="619"/>
      <c r="M397" s="619"/>
      <c r="N397" s="619">
        <v>2</v>
      </c>
      <c r="O397" s="619">
        <v>16685.46</v>
      </c>
      <c r="P397" s="640"/>
      <c r="Q397" s="620">
        <v>8342.73</v>
      </c>
    </row>
    <row r="398" spans="1:17" ht="14.4" customHeight="1" x14ac:dyDescent="0.3">
      <c r="A398" s="615" t="s">
        <v>473</v>
      </c>
      <c r="B398" s="616" t="s">
        <v>3157</v>
      </c>
      <c r="C398" s="616" t="s">
        <v>3643</v>
      </c>
      <c r="D398" s="616" t="s">
        <v>3846</v>
      </c>
      <c r="E398" s="616" t="s">
        <v>3847</v>
      </c>
      <c r="F398" s="619"/>
      <c r="G398" s="619"/>
      <c r="H398" s="619"/>
      <c r="I398" s="619"/>
      <c r="J398" s="619"/>
      <c r="K398" s="619"/>
      <c r="L398" s="619"/>
      <c r="M398" s="619"/>
      <c r="N398" s="619">
        <v>1</v>
      </c>
      <c r="O398" s="619">
        <v>9736.64</v>
      </c>
      <c r="P398" s="640"/>
      <c r="Q398" s="620">
        <v>9736.64</v>
      </c>
    </row>
    <row r="399" spans="1:17" ht="14.4" customHeight="1" x14ac:dyDescent="0.3">
      <c r="A399" s="615" t="s">
        <v>473</v>
      </c>
      <c r="B399" s="616" t="s">
        <v>3157</v>
      </c>
      <c r="C399" s="616" t="s">
        <v>3643</v>
      </c>
      <c r="D399" s="616" t="s">
        <v>3848</v>
      </c>
      <c r="E399" s="616" t="s">
        <v>3849</v>
      </c>
      <c r="F399" s="619"/>
      <c r="G399" s="619"/>
      <c r="H399" s="619"/>
      <c r="I399" s="619"/>
      <c r="J399" s="619">
        <v>1</v>
      </c>
      <c r="K399" s="619">
        <v>13666.42</v>
      </c>
      <c r="L399" s="619"/>
      <c r="M399" s="619">
        <v>13666.42</v>
      </c>
      <c r="N399" s="619">
        <v>3</v>
      </c>
      <c r="O399" s="619">
        <v>40999.26</v>
      </c>
      <c r="P399" s="640"/>
      <c r="Q399" s="620">
        <v>13666.42</v>
      </c>
    </row>
    <row r="400" spans="1:17" ht="14.4" customHeight="1" x14ac:dyDescent="0.3">
      <c r="A400" s="615" t="s">
        <v>473</v>
      </c>
      <c r="B400" s="616" t="s">
        <v>3157</v>
      </c>
      <c r="C400" s="616" t="s">
        <v>3643</v>
      </c>
      <c r="D400" s="616" t="s">
        <v>3850</v>
      </c>
      <c r="E400" s="616" t="s">
        <v>3851</v>
      </c>
      <c r="F400" s="619"/>
      <c r="G400" s="619"/>
      <c r="H400" s="619"/>
      <c r="I400" s="619"/>
      <c r="J400" s="619"/>
      <c r="K400" s="619"/>
      <c r="L400" s="619"/>
      <c r="M400" s="619"/>
      <c r="N400" s="619">
        <v>1</v>
      </c>
      <c r="O400" s="619">
        <v>6755.23</v>
      </c>
      <c r="P400" s="640"/>
      <c r="Q400" s="620">
        <v>6755.23</v>
      </c>
    </row>
    <row r="401" spans="1:17" ht="14.4" customHeight="1" x14ac:dyDescent="0.3">
      <c r="A401" s="615" t="s">
        <v>473</v>
      </c>
      <c r="B401" s="616" t="s">
        <v>3157</v>
      </c>
      <c r="C401" s="616" t="s">
        <v>3643</v>
      </c>
      <c r="D401" s="616" t="s">
        <v>3852</v>
      </c>
      <c r="E401" s="616" t="s">
        <v>3853</v>
      </c>
      <c r="F401" s="619"/>
      <c r="G401" s="619"/>
      <c r="H401" s="619"/>
      <c r="I401" s="619"/>
      <c r="J401" s="619">
        <v>1</v>
      </c>
      <c r="K401" s="619">
        <v>5610</v>
      </c>
      <c r="L401" s="619"/>
      <c r="M401" s="619">
        <v>5610</v>
      </c>
      <c r="N401" s="619"/>
      <c r="O401" s="619"/>
      <c r="P401" s="640"/>
      <c r="Q401" s="620"/>
    </row>
    <row r="402" spans="1:17" ht="14.4" customHeight="1" x14ac:dyDescent="0.3">
      <c r="A402" s="615" t="s">
        <v>473</v>
      </c>
      <c r="B402" s="616" t="s">
        <v>3157</v>
      </c>
      <c r="C402" s="616" t="s">
        <v>3643</v>
      </c>
      <c r="D402" s="616" t="s">
        <v>3854</v>
      </c>
      <c r="E402" s="616" t="s">
        <v>3853</v>
      </c>
      <c r="F402" s="619"/>
      <c r="G402" s="619"/>
      <c r="H402" s="619"/>
      <c r="I402" s="619"/>
      <c r="J402" s="619">
        <v>1</v>
      </c>
      <c r="K402" s="619">
        <v>6154</v>
      </c>
      <c r="L402" s="619"/>
      <c r="M402" s="619">
        <v>6154</v>
      </c>
      <c r="N402" s="619"/>
      <c r="O402" s="619"/>
      <c r="P402" s="640"/>
      <c r="Q402" s="620"/>
    </row>
    <row r="403" spans="1:17" ht="14.4" customHeight="1" x14ac:dyDescent="0.3">
      <c r="A403" s="615" t="s">
        <v>473</v>
      </c>
      <c r="B403" s="616" t="s">
        <v>3157</v>
      </c>
      <c r="C403" s="616" t="s">
        <v>3643</v>
      </c>
      <c r="D403" s="616" t="s">
        <v>3855</v>
      </c>
      <c r="E403" s="616" t="s">
        <v>3722</v>
      </c>
      <c r="F403" s="619"/>
      <c r="G403" s="619"/>
      <c r="H403" s="619"/>
      <c r="I403" s="619"/>
      <c r="J403" s="619"/>
      <c r="K403" s="619"/>
      <c r="L403" s="619"/>
      <c r="M403" s="619"/>
      <c r="N403" s="619">
        <v>2</v>
      </c>
      <c r="O403" s="619">
        <v>2719.42</v>
      </c>
      <c r="P403" s="640"/>
      <c r="Q403" s="620">
        <v>1359.71</v>
      </c>
    </row>
    <row r="404" spans="1:17" ht="14.4" customHeight="1" x14ac:dyDescent="0.3">
      <c r="A404" s="615" t="s">
        <v>473</v>
      </c>
      <c r="B404" s="616" t="s">
        <v>3157</v>
      </c>
      <c r="C404" s="616" t="s">
        <v>3643</v>
      </c>
      <c r="D404" s="616" t="s">
        <v>3856</v>
      </c>
      <c r="E404" s="616" t="s">
        <v>3857</v>
      </c>
      <c r="F404" s="619"/>
      <c r="G404" s="619"/>
      <c r="H404" s="619"/>
      <c r="I404" s="619"/>
      <c r="J404" s="619"/>
      <c r="K404" s="619"/>
      <c r="L404" s="619"/>
      <c r="M404" s="619"/>
      <c r="N404" s="619">
        <v>4</v>
      </c>
      <c r="O404" s="619">
        <v>7133.92</v>
      </c>
      <c r="P404" s="640"/>
      <c r="Q404" s="620">
        <v>1783.48</v>
      </c>
    </row>
    <row r="405" spans="1:17" ht="14.4" customHeight="1" x14ac:dyDescent="0.3">
      <c r="A405" s="615" t="s">
        <v>473</v>
      </c>
      <c r="B405" s="616" t="s">
        <v>3157</v>
      </c>
      <c r="C405" s="616" t="s">
        <v>3643</v>
      </c>
      <c r="D405" s="616" t="s">
        <v>3858</v>
      </c>
      <c r="E405" s="616" t="s">
        <v>3859</v>
      </c>
      <c r="F405" s="619"/>
      <c r="G405" s="619"/>
      <c r="H405" s="619"/>
      <c r="I405" s="619"/>
      <c r="J405" s="619"/>
      <c r="K405" s="619"/>
      <c r="L405" s="619"/>
      <c r="M405" s="619"/>
      <c r="N405" s="619">
        <v>2</v>
      </c>
      <c r="O405" s="619">
        <v>478.8</v>
      </c>
      <c r="P405" s="640"/>
      <c r="Q405" s="620">
        <v>239.4</v>
      </c>
    </row>
    <row r="406" spans="1:17" ht="14.4" customHeight="1" x14ac:dyDescent="0.3">
      <c r="A406" s="615" t="s">
        <v>473</v>
      </c>
      <c r="B406" s="616" t="s">
        <v>3157</v>
      </c>
      <c r="C406" s="616" t="s">
        <v>3643</v>
      </c>
      <c r="D406" s="616" t="s">
        <v>3860</v>
      </c>
      <c r="E406" s="616" t="s">
        <v>3861</v>
      </c>
      <c r="F406" s="619"/>
      <c r="G406" s="619"/>
      <c r="H406" s="619"/>
      <c r="I406" s="619"/>
      <c r="J406" s="619"/>
      <c r="K406" s="619"/>
      <c r="L406" s="619"/>
      <c r="M406" s="619"/>
      <c r="N406" s="619">
        <v>5</v>
      </c>
      <c r="O406" s="619">
        <v>56690</v>
      </c>
      <c r="P406" s="640"/>
      <c r="Q406" s="620">
        <v>11338</v>
      </c>
    </row>
    <row r="407" spans="1:17" ht="14.4" customHeight="1" x14ac:dyDescent="0.3">
      <c r="A407" s="615" t="s">
        <v>473</v>
      </c>
      <c r="B407" s="616" t="s">
        <v>3157</v>
      </c>
      <c r="C407" s="616" t="s">
        <v>3643</v>
      </c>
      <c r="D407" s="616" t="s">
        <v>3862</v>
      </c>
      <c r="E407" s="616" t="s">
        <v>3863</v>
      </c>
      <c r="F407" s="619"/>
      <c r="G407" s="619"/>
      <c r="H407" s="619"/>
      <c r="I407" s="619"/>
      <c r="J407" s="619"/>
      <c r="K407" s="619"/>
      <c r="L407" s="619"/>
      <c r="M407" s="619"/>
      <c r="N407" s="619">
        <v>1</v>
      </c>
      <c r="O407" s="619">
        <v>2707</v>
      </c>
      <c r="P407" s="640"/>
      <c r="Q407" s="620">
        <v>2707</v>
      </c>
    </row>
    <row r="408" spans="1:17" ht="14.4" customHeight="1" x14ac:dyDescent="0.3">
      <c r="A408" s="615" t="s">
        <v>473</v>
      </c>
      <c r="B408" s="616" t="s">
        <v>3157</v>
      </c>
      <c r="C408" s="616" t="s">
        <v>3643</v>
      </c>
      <c r="D408" s="616" t="s">
        <v>3864</v>
      </c>
      <c r="E408" s="616" t="s">
        <v>3865</v>
      </c>
      <c r="F408" s="619"/>
      <c r="G408" s="619"/>
      <c r="H408" s="619"/>
      <c r="I408" s="619"/>
      <c r="J408" s="619"/>
      <c r="K408" s="619"/>
      <c r="L408" s="619"/>
      <c r="M408" s="619"/>
      <c r="N408" s="619">
        <v>6</v>
      </c>
      <c r="O408" s="619">
        <v>27648</v>
      </c>
      <c r="P408" s="640"/>
      <c r="Q408" s="620">
        <v>4608</v>
      </c>
    </row>
    <row r="409" spans="1:17" ht="14.4" customHeight="1" x14ac:dyDescent="0.3">
      <c r="A409" s="615" t="s">
        <v>473</v>
      </c>
      <c r="B409" s="616" t="s">
        <v>3157</v>
      </c>
      <c r="C409" s="616" t="s">
        <v>3643</v>
      </c>
      <c r="D409" s="616" t="s">
        <v>3866</v>
      </c>
      <c r="E409" s="616" t="s">
        <v>3867</v>
      </c>
      <c r="F409" s="619"/>
      <c r="G409" s="619"/>
      <c r="H409" s="619"/>
      <c r="I409" s="619"/>
      <c r="J409" s="619"/>
      <c r="K409" s="619"/>
      <c r="L409" s="619"/>
      <c r="M409" s="619"/>
      <c r="N409" s="619">
        <v>5</v>
      </c>
      <c r="O409" s="619">
        <v>13535</v>
      </c>
      <c r="P409" s="640"/>
      <c r="Q409" s="620">
        <v>2707</v>
      </c>
    </row>
    <row r="410" spans="1:17" ht="14.4" customHeight="1" x14ac:dyDescent="0.3">
      <c r="A410" s="615" t="s">
        <v>473</v>
      </c>
      <c r="B410" s="616" t="s">
        <v>3157</v>
      </c>
      <c r="C410" s="616" t="s">
        <v>3643</v>
      </c>
      <c r="D410" s="616" t="s">
        <v>3868</v>
      </c>
      <c r="E410" s="616" t="s">
        <v>3745</v>
      </c>
      <c r="F410" s="619"/>
      <c r="G410" s="619"/>
      <c r="H410" s="619"/>
      <c r="I410" s="619"/>
      <c r="J410" s="619">
        <v>1</v>
      </c>
      <c r="K410" s="619">
        <v>1386.65</v>
      </c>
      <c r="L410" s="619"/>
      <c r="M410" s="619">
        <v>1386.65</v>
      </c>
      <c r="N410" s="619">
        <v>1</v>
      </c>
      <c r="O410" s="619">
        <v>1386.65</v>
      </c>
      <c r="P410" s="640"/>
      <c r="Q410" s="620">
        <v>1386.65</v>
      </c>
    </row>
    <row r="411" spans="1:17" ht="14.4" customHeight="1" x14ac:dyDescent="0.3">
      <c r="A411" s="615" t="s">
        <v>473</v>
      </c>
      <c r="B411" s="616" t="s">
        <v>3157</v>
      </c>
      <c r="C411" s="616" t="s">
        <v>3643</v>
      </c>
      <c r="D411" s="616" t="s">
        <v>3869</v>
      </c>
      <c r="E411" s="616" t="s">
        <v>3870</v>
      </c>
      <c r="F411" s="619"/>
      <c r="G411" s="619"/>
      <c r="H411" s="619"/>
      <c r="I411" s="619"/>
      <c r="J411" s="619">
        <v>1</v>
      </c>
      <c r="K411" s="619">
        <v>9139.69</v>
      </c>
      <c r="L411" s="619"/>
      <c r="M411" s="619">
        <v>9139.69</v>
      </c>
      <c r="N411" s="619">
        <v>1</v>
      </c>
      <c r="O411" s="619">
        <v>9139.69</v>
      </c>
      <c r="P411" s="640"/>
      <c r="Q411" s="620">
        <v>9139.69</v>
      </c>
    </row>
    <row r="412" spans="1:17" ht="14.4" customHeight="1" x14ac:dyDescent="0.3">
      <c r="A412" s="615" t="s">
        <v>473</v>
      </c>
      <c r="B412" s="616" t="s">
        <v>3157</v>
      </c>
      <c r="C412" s="616" t="s">
        <v>3643</v>
      </c>
      <c r="D412" s="616" t="s">
        <v>3871</v>
      </c>
      <c r="E412" s="616" t="s">
        <v>3872</v>
      </c>
      <c r="F412" s="619"/>
      <c r="G412" s="619"/>
      <c r="H412" s="619"/>
      <c r="I412" s="619"/>
      <c r="J412" s="619">
        <v>2</v>
      </c>
      <c r="K412" s="619">
        <v>4259.46</v>
      </c>
      <c r="L412" s="619"/>
      <c r="M412" s="619">
        <v>2129.73</v>
      </c>
      <c r="N412" s="619"/>
      <c r="O412" s="619"/>
      <c r="P412" s="640"/>
      <c r="Q412" s="620"/>
    </row>
    <row r="413" spans="1:17" ht="14.4" customHeight="1" x14ac:dyDescent="0.3">
      <c r="A413" s="615" t="s">
        <v>473</v>
      </c>
      <c r="B413" s="616" t="s">
        <v>3157</v>
      </c>
      <c r="C413" s="616" t="s">
        <v>3643</v>
      </c>
      <c r="D413" s="616" t="s">
        <v>3873</v>
      </c>
      <c r="E413" s="616" t="s">
        <v>3874</v>
      </c>
      <c r="F413" s="619">
        <v>1</v>
      </c>
      <c r="G413" s="619">
        <v>3960</v>
      </c>
      <c r="H413" s="619">
        <v>1</v>
      </c>
      <c r="I413" s="619">
        <v>3960</v>
      </c>
      <c r="J413" s="619">
        <v>1</v>
      </c>
      <c r="K413" s="619">
        <v>3960</v>
      </c>
      <c r="L413" s="619">
        <v>1</v>
      </c>
      <c r="M413" s="619">
        <v>3960</v>
      </c>
      <c r="N413" s="619"/>
      <c r="O413" s="619"/>
      <c r="P413" s="640"/>
      <c r="Q413" s="620"/>
    </row>
    <row r="414" spans="1:17" ht="14.4" customHeight="1" x14ac:dyDescent="0.3">
      <c r="A414" s="615" t="s">
        <v>473</v>
      </c>
      <c r="B414" s="616" t="s">
        <v>3157</v>
      </c>
      <c r="C414" s="616" t="s">
        <v>3643</v>
      </c>
      <c r="D414" s="616" t="s">
        <v>3875</v>
      </c>
      <c r="E414" s="616" t="s">
        <v>3874</v>
      </c>
      <c r="F414" s="619">
        <v>2</v>
      </c>
      <c r="G414" s="619">
        <v>10800</v>
      </c>
      <c r="H414" s="619">
        <v>1</v>
      </c>
      <c r="I414" s="619">
        <v>5400</v>
      </c>
      <c r="J414" s="619"/>
      <c r="K414" s="619"/>
      <c r="L414" s="619"/>
      <c r="M414" s="619"/>
      <c r="N414" s="619"/>
      <c r="O414" s="619"/>
      <c r="P414" s="640"/>
      <c r="Q414" s="620"/>
    </row>
    <row r="415" spans="1:17" ht="14.4" customHeight="1" x14ac:dyDescent="0.3">
      <c r="A415" s="615" t="s">
        <v>473</v>
      </c>
      <c r="B415" s="616" t="s">
        <v>3157</v>
      </c>
      <c r="C415" s="616" t="s">
        <v>3643</v>
      </c>
      <c r="D415" s="616" t="s">
        <v>3876</v>
      </c>
      <c r="E415" s="616" t="s">
        <v>3877</v>
      </c>
      <c r="F415" s="619">
        <v>20</v>
      </c>
      <c r="G415" s="619">
        <v>11006</v>
      </c>
      <c r="H415" s="619">
        <v>1</v>
      </c>
      <c r="I415" s="619">
        <v>550.29999999999995</v>
      </c>
      <c r="J415" s="619">
        <v>6</v>
      </c>
      <c r="K415" s="619">
        <v>3301.8</v>
      </c>
      <c r="L415" s="619">
        <v>0.3</v>
      </c>
      <c r="M415" s="619">
        <v>550.30000000000007</v>
      </c>
      <c r="N415" s="619"/>
      <c r="O415" s="619"/>
      <c r="P415" s="640"/>
      <c r="Q415" s="620"/>
    </row>
    <row r="416" spans="1:17" ht="14.4" customHeight="1" x14ac:dyDescent="0.3">
      <c r="A416" s="615" t="s">
        <v>473</v>
      </c>
      <c r="B416" s="616" t="s">
        <v>3157</v>
      </c>
      <c r="C416" s="616" t="s">
        <v>3643</v>
      </c>
      <c r="D416" s="616" t="s">
        <v>3878</v>
      </c>
      <c r="E416" s="616" t="s">
        <v>3879</v>
      </c>
      <c r="F416" s="619">
        <v>9</v>
      </c>
      <c r="G416" s="619">
        <v>5436</v>
      </c>
      <c r="H416" s="619">
        <v>1</v>
      </c>
      <c r="I416" s="619">
        <v>604</v>
      </c>
      <c r="J416" s="619"/>
      <c r="K416" s="619"/>
      <c r="L416" s="619"/>
      <c r="M416" s="619"/>
      <c r="N416" s="619"/>
      <c r="O416" s="619"/>
      <c r="P416" s="640"/>
      <c r="Q416" s="620"/>
    </row>
    <row r="417" spans="1:17" ht="14.4" customHeight="1" x14ac:dyDescent="0.3">
      <c r="A417" s="615" t="s">
        <v>473</v>
      </c>
      <c r="B417" s="616" t="s">
        <v>3157</v>
      </c>
      <c r="C417" s="616" t="s">
        <v>3643</v>
      </c>
      <c r="D417" s="616" t="s">
        <v>3880</v>
      </c>
      <c r="E417" s="616" t="s">
        <v>3881</v>
      </c>
      <c r="F417" s="619"/>
      <c r="G417" s="619"/>
      <c r="H417" s="619"/>
      <c r="I417" s="619"/>
      <c r="J417" s="619"/>
      <c r="K417" s="619"/>
      <c r="L417" s="619"/>
      <c r="M417" s="619"/>
      <c r="N417" s="619">
        <v>1</v>
      </c>
      <c r="O417" s="619">
        <v>8691.98</v>
      </c>
      <c r="P417" s="640"/>
      <c r="Q417" s="620">
        <v>8691.98</v>
      </c>
    </row>
    <row r="418" spans="1:17" ht="14.4" customHeight="1" x14ac:dyDescent="0.3">
      <c r="A418" s="615" t="s">
        <v>473</v>
      </c>
      <c r="B418" s="616" t="s">
        <v>3157</v>
      </c>
      <c r="C418" s="616" t="s">
        <v>3643</v>
      </c>
      <c r="D418" s="616" t="s">
        <v>3882</v>
      </c>
      <c r="E418" s="616" t="s">
        <v>3883</v>
      </c>
      <c r="F418" s="619">
        <v>2</v>
      </c>
      <c r="G418" s="619">
        <v>6810.98</v>
      </c>
      <c r="H418" s="619">
        <v>1</v>
      </c>
      <c r="I418" s="619">
        <v>3405.49</v>
      </c>
      <c r="J418" s="619"/>
      <c r="K418" s="619"/>
      <c r="L418" s="619"/>
      <c r="M418" s="619"/>
      <c r="N418" s="619"/>
      <c r="O418" s="619"/>
      <c r="P418" s="640"/>
      <c r="Q418" s="620"/>
    </row>
    <row r="419" spans="1:17" ht="14.4" customHeight="1" x14ac:dyDescent="0.3">
      <c r="A419" s="615" t="s">
        <v>473</v>
      </c>
      <c r="B419" s="616" t="s">
        <v>3157</v>
      </c>
      <c r="C419" s="616" t="s">
        <v>3643</v>
      </c>
      <c r="D419" s="616" t="s">
        <v>3884</v>
      </c>
      <c r="E419" s="616" t="s">
        <v>3885</v>
      </c>
      <c r="F419" s="619"/>
      <c r="G419" s="619"/>
      <c r="H419" s="619"/>
      <c r="I419" s="619"/>
      <c r="J419" s="619">
        <v>3</v>
      </c>
      <c r="K419" s="619">
        <v>12546.12</v>
      </c>
      <c r="L419" s="619"/>
      <c r="M419" s="619">
        <v>4182.04</v>
      </c>
      <c r="N419" s="619"/>
      <c r="O419" s="619"/>
      <c r="P419" s="640"/>
      <c r="Q419" s="620"/>
    </row>
    <row r="420" spans="1:17" ht="14.4" customHeight="1" x14ac:dyDescent="0.3">
      <c r="A420" s="615" t="s">
        <v>473</v>
      </c>
      <c r="B420" s="616" t="s">
        <v>3157</v>
      </c>
      <c r="C420" s="616" t="s">
        <v>3643</v>
      </c>
      <c r="D420" s="616" t="s">
        <v>3886</v>
      </c>
      <c r="E420" s="616" t="s">
        <v>3887</v>
      </c>
      <c r="F420" s="619"/>
      <c r="G420" s="619"/>
      <c r="H420" s="619"/>
      <c r="I420" s="619"/>
      <c r="J420" s="619"/>
      <c r="K420" s="619"/>
      <c r="L420" s="619"/>
      <c r="M420" s="619"/>
      <c r="N420" s="619">
        <v>1</v>
      </c>
      <c r="O420" s="619">
        <v>4487.38</v>
      </c>
      <c r="P420" s="640"/>
      <c r="Q420" s="620">
        <v>4487.38</v>
      </c>
    </row>
    <row r="421" spans="1:17" ht="14.4" customHeight="1" x14ac:dyDescent="0.3">
      <c r="A421" s="615" t="s">
        <v>473</v>
      </c>
      <c r="B421" s="616" t="s">
        <v>3157</v>
      </c>
      <c r="C421" s="616" t="s">
        <v>3643</v>
      </c>
      <c r="D421" s="616" t="s">
        <v>3888</v>
      </c>
      <c r="E421" s="616" t="s">
        <v>3889</v>
      </c>
      <c r="F421" s="619">
        <v>1</v>
      </c>
      <c r="G421" s="619">
        <v>19433.599999999999</v>
      </c>
      <c r="H421" s="619">
        <v>1</v>
      </c>
      <c r="I421" s="619">
        <v>19433.599999999999</v>
      </c>
      <c r="J421" s="619"/>
      <c r="K421" s="619"/>
      <c r="L421" s="619"/>
      <c r="M421" s="619"/>
      <c r="N421" s="619"/>
      <c r="O421" s="619"/>
      <c r="P421" s="640"/>
      <c r="Q421" s="620"/>
    </row>
    <row r="422" spans="1:17" ht="14.4" customHeight="1" x14ac:dyDescent="0.3">
      <c r="A422" s="615" t="s">
        <v>473</v>
      </c>
      <c r="B422" s="616" t="s">
        <v>3157</v>
      </c>
      <c r="C422" s="616" t="s">
        <v>3643</v>
      </c>
      <c r="D422" s="616" t="s">
        <v>3890</v>
      </c>
      <c r="E422" s="616" t="s">
        <v>3891</v>
      </c>
      <c r="F422" s="619">
        <v>9</v>
      </c>
      <c r="G422" s="619">
        <v>1408.41</v>
      </c>
      <c r="H422" s="619">
        <v>1</v>
      </c>
      <c r="I422" s="619">
        <v>156.49</v>
      </c>
      <c r="J422" s="619">
        <v>24</v>
      </c>
      <c r="K422" s="619">
        <v>3755.76</v>
      </c>
      <c r="L422" s="619">
        <v>2.6666666666666665</v>
      </c>
      <c r="M422" s="619">
        <v>156.49</v>
      </c>
      <c r="N422" s="619">
        <v>5</v>
      </c>
      <c r="O422" s="619">
        <v>782.45</v>
      </c>
      <c r="P422" s="640">
        <v>0.55555555555555558</v>
      </c>
      <c r="Q422" s="620">
        <v>156.49</v>
      </c>
    </row>
    <row r="423" spans="1:17" ht="14.4" customHeight="1" x14ac:dyDescent="0.3">
      <c r="A423" s="615" t="s">
        <v>473</v>
      </c>
      <c r="B423" s="616" t="s">
        <v>3157</v>
      </c>
      <c r="C423" s="616" t="s">
        <v>3643</v>
      </c>
      <c r="D423" s="616" t="s">
        <v>3892</v>
      </c>
      <c r="E423" s="616" t="s">
        <v>3891</v>
      </c>
      <c r="F423" s="619">
        <v>8</v>
      </c>
      <c r="G423" s="619">
        <v>1376.32</v>
      </c>
      <c r="H423" s="619">
        <v>1</v>
      </c>
      <c r="I423" s="619">
        <v>172.04</v>
      </c>
      <c r="J423" s="619">
        <v>15</v>
      </c>
      <c r="K423" s="619">
        <v>2580.6</v>
      </c>
      <c r="L423" s="619">
        <v>1.875</v>
      </c>
      <c r="M423" s="619">
        <v>172.04</v>
      </c>
      <c r="N423" s="619">
        <v>28</v>
      </c>
      <c r="O423" s="619">
        <v>4817.12</v>
      </c>
      <c r="P423" s="640">
        <v>3.5</v>
      </c>
      <c r="Q423" s="620">
        <v>172.04</v>
      </c>
    </row>
    <row r="424" spans="1:17" ht="14.4" customHeight="1" x14ac:dyDescent="0.3">
      <c r="A424" s="615" t="s">
        <v>473</v>
      </c>
      <c r="B424" s="616" t="s">
        <v>3157</v>
      </c>
      <c r="C424" s="616" t="s">
        <v>3643</v>
      </c>
      <c r="D424" s="616" t="s">
        <v>3893</v>
      </c>
      <c r="E424" s="616" t="s">
        <v>3891</v>
      </c>
      <c r="F424" s="619"/>
      <c r="G424" s="619"/>
      <c r="H424" s="619"/>
      <c r="I424" s="619"/>
      <c r="J424" s="619"/>
      <c r="K424" s="619"/>
      <c r="L424" s="619"/>
      <c r="M424" s="619"/>
      <c r="N424" s="619">
        <v>2</v>
      </c>
      <c r="O424" s="619">
        <v>393.82</v>
      </c>
      <c r="P424" s="640"/>
      <c r="Q424" s="620">
        <v>196.91</v>
      </c>
    </row>
    <row r="425" spans="1:17" ht="14.4" customHeight="1" x14ac:dyDescent="0.3">
      <c r="A425" s="615" t="s">
        <v>473</v>
      </c>
      <c r="B425" s="616" t="s">
        <v>3157</v>
      </c>
      <c r="C425" s="616" t="s">
        <v>3643</v>
      </c>
      <c r="D425" s="616" t="s">
        <v>3894</v>
      </c>
      <c r="E425" s="616" t="s">
        <v>3891</v>
      </c>
      <c r="F425" s="619"/>
      <c r="G425" s="619"/>
      <c r="H425" s="619"/>
      <c r="I425" s="619"/>
      <c r="J425" s="619">
        <v>2</v>
      </c>
      <c r="K425" s="619">
        <v>625.96</v>
      </c>
      <c r="L425" s="619"/>
      <c r="M425" s="619">
        <v>312.98</v>
      </c>
      <c r="N425" s="619"/>
      <c r="O425" s="619"/>
      <c r="P425" s="640"/>
      <c r="Q425" s="620"/>
    </row>
    <row r="426" spans="1:17" ht="14.4" customHeight="1" x14ac:dyDescent="0.3">
      <c r="A426" s="615" t="s">
        <v>473</v>
      </c>
      <c r="B426" s="616" t="s">
        <v>3157</v>
      </c>
      <c r="C426" s="616" t="s">
        <v>3643</v>
      </c>
      <c r="D426" s="616" t="s">
        <v>3895</v>
      </c>
      <c r="E426" s="616" t="s">
        <v>3891</v>
      </c>
      <c r="F426" s="619">
        <v>1</v>
      </c>
      <c r="G426" s="619">
        <v>312.98</v>
      </c>
      <c r="H426" s="619">
        <v>1</v>
      </c>
      <c r="I426" s="619">
        <v>312.98</v>
      </c>
      <c r="J426" s="619"/>
      <c r="K426" s="619"/>
      <c r="L426" s="619"/>
      <c r="M426" s="619"/>
      <c r="N426" s="619"/>
      <c r="O426" s="619"/>
      <c r="P426" s="640"/>
      <c r="Q426" s="620"/>
    </row>
    <row r="427" spans="1:17" ht="14.4" customHeight="1" x14ac:dyDescent="0.3">
      <c r="A427" s="615" t="s">
        <v>473</v>
      </c>
      <c r="B427" s="616" t="s">
        <v>3157</v>
      </c>
      <c r="C427" s="616" t="s">
        <v>3643</v>
      </c>
      <c r="D427" s="616" t="s">
        <v>3896</v>
      </c>
      <c r="E427" s="616" t="s">
        <v>3891</v>
      </c>
      <c r="F427" s="619">
        <v>2</v>
      </c>
      <c r="G427" s="619">
        <v>750.32</v>
      </c>
      <c r="H427" s="619">
        <v>1</v>
      </c>
      <c r="I427" s="619">
        <v>375.16</v>
      </c>
      <c r="J427" s="619">
        <v>6</v>
      </c>
      <c r="K427" s="619">
        <v>2250.96</v>
      </c>
      <c r="L427" s="619">
        <v>3</v>
      </c>
      <c r="M427" s="619">
        <v>375.16</v>
      </c>
      <c r="N427" s="619">
        <v>4</v>
      </c>
      <c r="O427" s="619">
        <v>1500.64</v>
      </c>
      <c r="P427" s="640">
        <v>2</v>
      </c>
      <c r="Q427" s="620">
        <v>375.16</v>
      </c>
    </row>
    <row r="428" spans="1:17" ht="14.4" customHeight="1" x14ac:dyDescent="0.3">
      <c r="A428" s="615" t="s">
        <v>473</v>
      </c>
      <c r="B428" s="616" t="s">
        <v>3157</v>
      </c>
      <c r="C428" s="616" t="s">
        <v>3643</v>
      </c>
      <c r="D428" s="616" t="s">
        <v>3897</v>
      </c>
      <c r="E428" s="616" t="s">
        <v>3891</v>
      </c>
      <c r="F428" s="619">
        <v>2</v>
      </c>
      <c r="G428" s="619">
        <v>837.38</v>
      </c>
      <c r="H428" s="619">
        <v>1</v>
      </c>
      <c r="I428" s="619">
        <v>418.69</v>
      </c>
      <c r="J428" s="619">
        <v>1</v>
      </c>
      <c r="K428" s="619">
        <v>418.69</v>
      </c>
      <c r="L428" s="619">
        <v>0.5</v>
      </c>
      <c r="M428" s="619">
        <v>418.69</v>
      </c>
      <c r="N428" s="619">
        <v>1</v>
      </c>
      <c r="O428" s="619">
        <v>418.69</v>
      </c>
      <c r="P428" s="640">
        <v>0.5</v>
      </c>
      <c r="Q428" s="620">
        <v>418.69</v>
      </c>
    </row>
    <row r="429" spans="1:17" ht="14.4" customHeight="1" x14ac:dyDescent="0.3">
      <c r="A429" s="615" t="s">
        <v>473</v>
      </c>
      <c r="B429" s="616" t="s">
        <v>3157</v>
      </c>
      <c r="C429" s="616" t="s">
        <v>3643</v>
      </c>
      <c r="D429" s="616" t="s">
        <v>3898</v>
      </c>
      <c r="E429" s="616" t="s">
        <v>3891</v>
      </c>
      <c r="F429" s="619"/>
      <c r="G429" s="619"/>
      <c r="H429" s="619"/>
      <c r="I429" s="619"/>
      <c r="J429" s="619"/>
      <c r="K429" s="619"/>
      <c r="L429" s="619"/>
      <c r="M429" s="619"/>
      <c r="N429" s="619">
        <v>1</v>
      </c>
      <c r="O429" s="619">
        <v>536.84</v>
      </c>
      <c r="P429" s="640"/>
      <c r="Q429" s="620">
        <v>536.84</v>
      </c>
    </row>
    <row r="430" spans="1:17" ht="14.4" customHeight="1" x14ac:dyDescent="0.3">
      <c r="A430" s="615" t="s">
        <v>473</v>
      </c>
      <c r="B430" s="616" t="s">
        <v>3157</v>
      </c>
      <c r="C430" s="616" t="s">
        <v>3643</v>
      </c>
      <c r="D430" s="616" t="s">
        <v>3899</v>
      </c>
      <c r="E430" s="616" t="s">
        <v>3891</v>
      </c>
      <c r="F430" s="619"/>
      <c r="G430" s="619"/>
      <c r="H430" s="619"/>
      <c r="I430" s="619"/>
      <c r="J430" s="619"/>
      <c r="K430" s="619"/>
      <c r="L430" s="619"/>
      <c r="M430" s="619"/>
      <c r="N430" s="619">
        <v>1</v>
      </c>
      <c r="O430" s="619">
        <v>519.22</v>
      </c>
      <c r="P430" s="640"/>
      <c r="Q430" s="620">
        <v>519.22</v>
      </c>
    </row>
    <row r="431" spans="1:17" ht="14.4" customHeight="1" x14ac:dyDescent="0.3">
      <c r="A431" s="615" t="s">
        <v>473</v>
      </c>
      <c r="B431" s="616" t="s">
        <v>3157</v>
      </c>
      <c r="C431" s="616" t="s">
        <v>3643</v>
      </c>
      <c r="D431" s="616" t="s">
        <v>3900</v>
      </c>
      <c r="E431" s="616" t="s">
        <v>3901</v>
      </c>
      <c r="F431" s="619"/>
      <c r="G431" s="619"/>
      <c r="H431" s="619"/>
      <c r="I431" s="619"/>
      <c r="J431" s="619">
        <v>1</v>
      </c>
      <c r="K431" s="619">
        <v>563</v>
      </c>
      <c r="L431" s="619"/>
      <c r="M431" s="619">
        <v>563</v>
      </c>
      <c r="N431" s="619">
        <v>4</v>
      </c>
      <c r="O431" s="619">
        <v>2252</v>
      </c>
      <c r="P431" s="640"/>
      <c r="Q431" s="620">
        <v>563</v>
      </c>
    </row>
    <row r="432" spans="1:17" ht="14.4" customHeight="1" x14ac:dyDescent="0.3">
      <c r="A432" s="615" t="s">
        <v>473</v>
      </c>
      <c r="B432" s="616" t="s">
        <v>3157</v>
      </c>
      <c r="C432" s="616" t="s">
        <v>3643</v>
      </c>
      <c r="D432" s="616" t="s">
        <v>3902</v>
      </c>
      <c r="E432" s="616" t="s">
        <v>3903</v>
      </c>
      <c r="F432" s="619"/>
      <c r="G432" s="619"/>
      <c r="H432" s="619"/>
      <c r="I432" s="619"/>
      <c r="J432" s="619">
        <v>1</v>
      </c>
      <c r="K432" s="619">
        <v>15234.55</v>
      </c>
      <c r="L432" s="619"/>
      <c r="M432" s="619">
        <v>15234.55</v>
      </c>
      <c r="N432" s="619"/>
      <c r="O432" s="619"/>
      <c r="P432" s="640"/>
      <c r="Q432" s="620"/>
    </row>
    <row r="433" spans="1:17" ht="14.4" customHeight="1" x14ac:dyDescent="0.3">
      <c r="A433" s="615" t="s">
        <v>473</v>
      </c>
      <c r="B433" s="616" t="s">
        <v>3157</v>
      </c>
      <c r="C433" s="616" t="s">
        <v>3643</v>
      </c>
      <c r="D433" s="616" t="s">
        <v>3904</v>
      </c>
      <c r="E433" s="616" t="s">
        <v>3905</v>
      </c>
      <c r="F433" s="619">
        <v>0.1</v>
      </c>
      <c r="G433" s="619">
        <v>633.25</v>
      </c>
      <c r="H433" s="619">
        <v>1</v>
      </c>
      <c r="I433" s="619">
        <v>6332.5</v>
      </c>
      <c r="J433" s="619"/>
      <c r="K433" s="619"/>
      <c r="L433" s="619"/>
      <c r="M433" s="619"/>
      <c r="N433" s="619"/>
      <c r="O433" s="619"/>
      <c r="P433" s="640"/>
      <c r="Q433" s="620"/>
    </row>
    <row r="434" spans="1:17" ht="14.4" customHeight="1" x14ac:dyDescent="0.3">
      <c r="A434" s="615" t="s">
        <v>473</v>
      </c>
      <c r="B434" s="616" t="s">
        <v>3157</v>
      </c>
      <c r="C434" s="616" t="s">
        <v>3643</v>
      </c>
      <c r="D434" s="616" t="s">
        <v>3906</v>
      </c>
      <c r="E434" s="616" t="s">
        <v>3907</v>
      </c>
      <c r="F434" s="619"/>
      <c r="G434" s="619"/>
      <c r="H434" s="619"/>
      <c r="I434" s="619"/>
      <c r="J434" s="619">
        <v>2</v>
      </c>
      <c r="K434" s="619">
        <v>20376.98</v>
      </c>
      <c r="L434" s="619"/>
      <c r="M434" s="619">
        <v>10188.49</v>
      </c>
      <c r="N434" s="619"/>
      <c r="O434" s="619"/>
      <c r="P434" s="640"/>
      <c r="Q434" s="620"/>
    </row>
    <row r="435" spans="1:17" ht="14.4" customHeight="1" x14ac:dyDescent="0.3">
      <c r="A435" s="615" t="s">
        <v>473</v>
      </c>
      <c r="B435" s="616" t="s">
        <v>3157</v>
      </c>
      <c r="C435" s="616" t="s">
        <v>3643</v>
      </c>
      <c r="D435" s="616" t="s">
        <v>3908</v>
      </c>
      <c r="E435" s="616" t="s">
        <v>3909</v>
      </c>
      <c r="F435" s="619"/>
      <c r="G435" s="619"/>
      <c r="H435" s="619"/>
      <c r="I435" s="619"/>
      <c r="J435" s="619"/>
      <c r="K435" s="619"/>
      <c r="L435" s="619"/>
      <c r="M435" s="619"/>
      <c r="N435" s="619">
        <v>1</v>
      </c>
      <c r="O435" s="619">
        <v>3416</v>
      </c>
      <c r="P435" s="640"/>
      <c r="Q435" s="620">
        <v>3416</v>
      </c>
    </row>
    <row r="436" spans="1:17" ht="14.4" customHeight="1" x14ac:dyDescent="0.3">
      <c r="A436" s="615" t="s">
        <v>473</v>
      </c>
      <c r="B436" s="616" t="s">
        <v>3157</v>
      </c>
      <c r="C436" s="616" t="s">
        <v>3643</v>
      </c>
      <c r="D436" s="616" t="s">
        <v>3910</v>
      </c>
      <c r="E436" s="616" t="s">
        <v>3783</v>
      </c>
      <c r="F436" s="619"/>
      <c r="G436" s="619"/>
      <c r="H436" s="619"/>
      <c r="I436" s="619"/>
      <c r="J436" s="619"/>
      <c r="K436" s="619"/>
      <c r="L436" s="619"/>
      <c r="M436" s="619"/>
      <c r="N436" s="619">
        <v>1</v>
      </c>
      <c r="O436" s="619">
        <v>1872.2</v>
      </c>
      <c r="P436" s="640"/>
      <c r="Q436" s="620">
        <v>1872.2</v>
      </c>
    </row>
    <row r="437" spans="1:17" ht="14.4" customHeight="1" x14ac:dyDescent="0.3">
      <c r="A437" s="615" t="s">
        <v>473</v>
      </c>
      <c r="B437" s="616" t="s">
        <v>3157</v>
      </c>
      <c r="C437" s="616" t="s">
        <v>3643</v>
      </c>
      <c r="D437" s="616" t="s">
        <v>3911</v>
      </c>
      <c r="E437" s="616" t="s">
        <v>3912</v>
      </c>
      <c r="F437" s="619"/>
      <c r="G437" s="619"/>
      <c r="H437" s="619"/>
      <c r="I437" s="619"/>
      <c r="J437" s="619"/>
      <c r="K437" s="619"/>
      <c r="L437" s="619"/>
      <c r="M437" s="619"/>
      <c r="N437" s="619">
        <v>1</v>
      </c>
      <c r="O437" s="619">
        <v>5486</v>
      </c>
      <c r="P437" s="640"/>
      <c r="Q437" s="620">
        <v>5486</v>
      </c>
    </row>
    <row r="438" spans="1:17" ht="14.4" customHeight="1" x14ac:dyDescent="0.3">
      <c r="A438" s="615" t="s">
        <v>473</v>
      </c>
      <c r="B438" s="616" t="s">
        <v>3157</v>
      </c>
      <c r="C438" s="616" t="s">
        <v>3643</v>
      </c>
      <c r="D438" s="616" t="s">
        <v>3913</v>
      </c>
      <c r="E438" s="616" t="s">
        <v>3914</v>
      </c>
      <c r="F438" s="619"/>
      <c r="G438" s="619"/>
      <c r="H438" s="619"/>
      <c r="I438" s="619"/>
      <c r="J438" s="619">
        <v>1</v>
      </c>
      <c r="K438" s="619">
        <v>1430.18</v>
      </c>
      <c r="L438" s="619"/>
      <c r="M438" s="619">
        <v>1430.18</v>
      </c>
      <c r="N438" s="619">
        <v>1</v>
      </c>
      <c r="O438" s="619">
        <v>1430.18</v>
      </c>
      <c r="P438" s="640"/>
      <c r="Q438" s="620">
        <v>1430.18</v>
      </c>
    </row>
    <row r="439" spans="1:17" ht="14.4" customHeight="1" x14ac:dyDescent="0.3">
      <c r="A439" s="615" t="s">
        <v>473</v>
      </c>
      <c r="B439" s="616" t="s">
        <v>3157</v>
      </c>
      <c r="C439" s="616" t="s">
        <v>3643</v>
      </c>
      <c r="D439" s="616" t="s">
        <v>3915</v>
      </c>
      <c r="E439" s="616" t="s">
        <v>3916</v>
      </c>
      <c r="F439" s="619"/>
      <c r="G439" s="619"/>
      <c r="H439" s="619"/>
      <c r="I439" s="619"/>
      <c r="J439" s="619"/>
      <c r="K439" s="619"/>
      <c r="L439" s="619"/>
      <c r="M439" s="619"/>
      <c r="N439" s="619">
        <v>1</v>
      </c>
      <c r="O439" s="619">
        <v>12468.8</v>
      </c>
      <c r="P439" s="640"/>
      <c r="Q439" s="620">
        <v>12468.8</v>
      </c>
    </row>
    <row r="440" spans="1:17" ht="14.4" customHeight="1" x14ac:dyDescent="0.3">
      <c r="A440" s="615" t="s">
        <v>473</v>
      </c>
      <c r="B440" s="616" t="s">
        <v>3157</v>
      </c>
      <c r="C440" s="616" t="s">
        <v>3643</v>
      </c>
      <c r="D440" s="616" t="s">
        <v>3917</v>
      </c>
      <c r="E440" s="616" t="s">
        <v>3918</v>
      </c>
      <c r="F440" s="619"/>
      <c r="G440" s="619"/>
      <c r="H440" s="619"/>
      <c r="I440" s="619"/>
      <c r="J440" s="619">
        <v>1</v>
      </c>
      <c r="K440" s="619">
        <v>1030</v>
      </c>
      <c r="L440" s="619"/>
      <c r="M440" s="619">
        <v>1030</v>
      </c>
      <c r="N440" s="619">
        <v>2</v>
      </c>
      <c r="O440" s="619">
        <v>2060</v>
      </c>
      <c r="P440" s="640"/>
      <c r="Q440" s="620">
        <v>1030</v>
      </c>
    </row>
    <row r="441" spans="1:17" ht="14.4" customHeight="1" x14ac:dyDescent="0.3">
      <c r="A441" s="615" t="s">
        <v>473</v>
      </c>
      <c r="B441" s="616" t="s">
        <v>3157</v>
      </c>
      <c r="C441" s="616" t="s">
        <v>3643</v>
      </c>
      <c r="D441" s="616" t="s">
        <v>3919</v>
      </c>
      <c r="E441" s="616" t="s">
        <v>3920</v>
      </c>
      <c r="F441" s="619"/>
      <c r="G441" s="619"/>
      <c r="H441" s="619"/>
      <c r="I441" s="619"/>
      <c r="J441" s="619">
        <v>4</v>
      </c>
      <c r="K441" s="619">
        <v>2064</v>
      </c>
      <c r="L441" s="619"/>
      <c r="M441" s="619">
        <v>516</v>
      </c>
      <c r="N441" s="619">
        <v>2</v>
      </c>
      <c r="O441" s="619">
        <v>1032</v>
      </c>
      <c r="P441" s="640"/>
      <c r="Q441" s="620">
        <v>516</v>
      </c>
    </row>
    <row r="442" spans="1:17" ht="14.4" customHeight="1" x14ac:dyDescent="0.3">
      <c r="A442" s="615" t="s">
        <v>473</v>
      </c>
      <c r="B442" s="616" t="s">
        <v>3157</v>
      </c>
      <c r="C442" s="616" t="s">
        <v>3643</v>
      </c>
      <c r="D442" s="616" t="s">
        <v>3921</v>
      </c>
      <c r="E442" s="616" t="s">
        <v>3922</v>
      </c>
      <c r="F442" s="619"/>
      <c r="G442" s="619"/>
      <c r="H442" s="619"/>
      <c r="I442" s="619"/>
      <c r="J442" s="619">
        <v>3</v>
      </c>
      <c r="K442" s="619">
        <v>1236</v>
      </c>
      <c r="L442" s="619"/>
      <c r="M442" s="619">
        <v>412</v>
      </c>
      <c r="N442" s="619">
        <v>2</v>
      </c>
      <c r="O442" s="619">
        <v>824</v>
      </c>
      <c r="P442" s="640"/>
      <c r="Q442" s="620">
        <v>412</v>
      </c>
    </row>
    <row r="443" spans="1:17" ht="14.4" customHeight="1" x14ac:dyDescent="0.3">
      <c r="A443" s="615" t="s">
        <v>473</v>
      </c>
      <c r="B443" s="616" t="s">
        <v>3157</v>
      </c>
      <c r="C443" s="616" t="s">
        <v>3643</v>
      </c>
      <c r="D443" s="616" t="s">
        <v>3923</v>
      </c>
      <c r="E443" s="616" t="s">
        <v>3924</v>
      </c>
      <c r="F443" s="619">
        <v>1</v>
      </c>
      <c r="G443" s="619">
        <v>3360</v>
      </c>
      <c r="H443" s="619">
        <v>1</v>
      </c>
      <c r="I443" s="619">
        <v>3360</v>
      </c>
      <c r="J443" s="619"/>
      <c r="K443" s="619"/>
      <c r="L443" s="619"/>
      <c r="M443" s="619"/>
      <c r="N443" s="619"/>
      <c r="O443" s="619"/>
      <c r="P443" s="640"/>
      <c r="Q443" s="620"/>
    </row>
    <row r="444" spans="1:17" ht="14.4" customHeight="1" x14ac:dyDescent="0.3">
      <c r="A444" s="615" t="s">
        <v>473</v>
      </c>
      <c r="B444" s="616" t="s">
        <v>3157</v>
      </c>
      <c r="C444" s="616" t="s">
        <v>3643</v>
      </c>
      <c r="D444" s="616" t="s">
        <v>3925</v>
      </c>
      <c r="E444" s="616" t="s">
        <v>3926</v>
      </c>
      <c r="F444" s="619"/>
      <c r="G444" s="619"/>
      <c r="H444" s="619"/>
      <c r="I444" s="619"/>
      <c r="J444" s="619">
        <v>3</v>
      </c>
      <c r="K444" s="619">
        <v>25362</v>
      </c>
      <c r="L444" s="619"/>
      <c r="M444" s="619">
        <v>8454</v>
      </c>
      <c r="N444" s="619">
        <v>2</v>
      </c>
      <c r="O444" s="619">
        <v>16908</v>
      </c>
      <c r="P444" s="640"/>
      <c r="Q444" s="620">
        <v>8454</v>
      </c>
    </row>
    <row r="445" spans="1:17" ht="14.4" customHeight="1" x14ac:dyDescent="0.3">
      <c r="A445" s="615" t="s">
        <v>473</v>
      </c>
      <c r="B445" s="616" t="s">
        <v>3157</v>
      </c>
      <c r="C445" s="616" t="s">
        <v>3643</v>
      </c>
      <c r="D445" s="616" t="s">
        <v>3927</v>
      </c>
      <c r="E445" s="616" t="s">
        <v>3928</v>
      </c>
      <c r="F445" s="619"/>
      <c r="G445" s="619"/>
      <c r="H445" s="619"/>
      <c r="I445" s="619"/>
      <c r="J445" s="619">
        <v>7</v>
      </c>
      <c r="K445" s="619">
        <v>9517.9699999999993</v>
      </c>
      <c r="L445" s="619"/>
      <c r="M445" s="619">
        <v>1359.7099999999998</v>
      </c>
      <c r="N445" s="619">
        <v>11</v>
      </c>
      <c r="O445" s="619">
        <v>14956.81</v>
      </c>
      <c r="P445" s="640"/>
      <c r="Q445" s="620">
        <v>1359.71</v>
      </c>
    </row>
    <row r="446" spans="1:17" ht="14.4" customHeight="1" x14ac:dyDescent="0.3">
      <c r="A446" s="615" t="s">
        <v>473</v>
      </c>
      <c r="B446" s="616" t="s">
        <v>3157</v>
      </c>
      <c r="C446" s="616" t="s">
        <v>3643</v>
      </c>
      <c r="D446" s="616" t="s">
        <v>3929</v>
      </c>
      <c r="E446" s="616" t="s">
        <v>3930</v>
      </c>
      <c r="F446" s="619"/>
      <c r="G446" s="619"/>
      <c r="H446" s="619"/>
      <c r="I446" s="619"/>
      <c r="J446" s="619"/>
      <c r="K446" s="619"/>
      <c r="L446" s="619"/>
      <c r="M446" s="619"/>
      <c r="N446" s="619">
        <v>1</v>
      </c>
      <c r="O446" s="619">
        <v>18507</v>
      </c>
      <c r="P446" s="640"/>
      <c r="Q446" s="620">
        <v>18507</v>
      </c>
    </row>
    <row r="447" spans="1:17" ht="14.4" customHeight="1" x14ac:dyDescent="0.3">
      <c r="A447" s="615" t="s">
        <v>473</v>
      </c>
      <c r="B447" s="616" t="s">
        <v>3157</v>
      </c>
      <c r="C447" s="616" t="s">
        <v>3643</v>
      </c>
      <c r="D447" s="616" t="s">
        <v>3931</v>
      </c>
      <c r="E447" s="616" t="s">
        <v>3932</v>
      </c>
      <c r="F447" s="619"/>
      <c r="G447" s="619"/>
      <c r="H447" s="619"/>
      <c r="I447" s="619"/>
      <c r="J447" s="619"/>
      <c r="K447" s="619"/>
      <c r="L447" s="619"/>
      <c r="M447" s="619"/>
      <c r="N447" s="619">
        <v>1</v>
      </c>
      <c r="O447" s="619">
        <v>10077.6</v>
      </c>
      <c r="P447" s="640"/>
      <c r="Q447" s="620">
        <v>10077.6</v>
      </c>
    </row>
    <row r="448" spans="1:17" ht="14.4" customHeight="1" x14ac:dyDescent="0.3">
      <c r="A448" s="615" t="s">
        <v>473</v>
      </c>
      <c r="B448" s="616" t="s">
        <v>3157</v>
      </c>
      <c r="C448" s="616" t="s">
        <v>3643</v>
      </c>
      <c r="D448" s="616" t="s">
        <v>3933</v>
      </c>
      <c r="E448" s="616" t="s">
        <v>3934</v>
      </c>
      <c r="F448" s="619"/>
      <c r="G448" s="619"/>
      <c r="H448" s="619"/>
      <c r="I448" s="619"/>
      <c r="J448" s="619">
        <v>4</v>
      </c>
      <c r="K448" s="619">
        <v>4303</v>
      </c>
      <c r="L448" s="619"/>
      <c r="M448" s="619">
        <v>1075.75</v>
      </c>
      <c r="N448" s="619">
        <v>9</v>
      </c>
      <c r="O448" s="619">
        <v>9681.75</v>
      </c>
      <c r="P448" s="640"/>
      <c r="Q448" s="620">
        <v>1075.75</v>
      </c>
    </row>
    <row r="449" spans="1:17" ht="14.4" customHeight="1" x14ac:dyDescent="0.3">
      <c r="A449" s="615" t="s">
        <v>473</v>
      </c>
      <c r="B449" s="616" t="s">
        <v>3157</v>
      </c>
      <c r="C449" s="616" t="s">
        <v>3643</v>
      </c>
      <c r="D449" s="616" t="s">
        <v>3935</v>
      </c>
      <c r="E449" s="616" t="s">
        <v>3936</v>
      </c>
      <c r="F449" s="619"/>
      <c r="G449" s="619"/>
      <c r="H449" s="619"/>
      <c r="I449" s="619"/>
      <c r="J449" s="619"/>
      <c r="K449" s="619"/>
      <c r="L449" s="619"/>
      <c r="M449" s="619"/>
      <c r="N449" s="619">
        <v>6</v>
      </c>
      <c r="O449" s="619">
        <v>4586.3999999999996</v>
      </c>
      <c r="P449" s="640"/>
      <c r="Q449" s="620">
        <v>764.4</v>
      </c>
    </row>
    <row r="450" spans="1:17" ht="14.4" customHeight="1" x14ac:dyDescent="0.3">
      <c r="A450" s="615" t="s">
        <v>473</v>
      </c>
      <c r="B450" s="616" t="s">
        <v>3157</v>
      </c>
      <c r="C450" s="616" t="s">
        <v>3643</v>
      </c>
      <c r="D450" s="616" t="s">
        <v>3937</v>
      </c>
      <c r="E450" s="616" t="s">
        <v>3938</v>
      </c>
      <c r="F450" s="619"/>
      <c r="G450" s="619"/>
      <c r="H450" s="619"/>
      <c r="I450" s="619"/>
      <c r="J450" s="619">
        <v>17</v>
      </c>
      <c r="K450" s="619">
        <v>27484.41</v>
      </c>
      <c r="L450" s="619"/>
      <c r="M450" s="619">
        <v>1616.73</v>
      </c>
      <c r="N450" s="619">
        <v>10</v>
      </c>
      <c r="O450" s="619">
        <v>16167.3</v>
      </c>
      <c r="P450" s="640"/>
      <c r="Q450" s="620">
        <v>1616.73</v>
      </c>
    </row>
    <row r="451" spans="1:17" ht="14.4" customHeight="1" x14ac:dyDescent="0.3">
      <c r="A451" s="615" t="s">
        <v>473</v>
      </c>
      <c r="B451" s="616" t="s">
        <v>3157</v>
      </c>
      <c r="C451" s="616" t="s">
        <v>3643</v>
      </c>
      <c r="D451" s="616" t="s">
        <v>3939</v>
      </c>
      <c r="E451" s="616" t="s">
        <v>3940</v>
      </c>
      <c r="F451" s="619"/>
      <c r="G451" s="619"/>
      <c r="H451" s="619"/>
      <c r="I451" s="619"/>
      <c r="J451" s="619">
        <v>1</v>
      </c>
      <c r="K451" s="619">
        <v>248.73</v>
      </c>
      <c r="L451" s="619"/>
      <c r="M451" s="619">
        <v>248.73</v>
      </c>
      <c r="N451" s="619">
        <v>3</v>
      </c>
      <c r="O451" s="619">
        <v>746.19</v>
      </c>
      <c r="P451" s="640"/>
      <c r="Q451" s="620">
        <v>248.73000000000002</v>
      </c>
    </row>
    <row r="452" spans="1:17" ht="14.4" customHeight="1" x14ac:dyDescent="0.3">
      <c r="A452" s="615" t="s">
        <v>473</v>
      </c>
      <c r="B452" s="616" t="s">
        <v>3157</v>
      </c>
      <c r="C452" s="616" t="s">
        <v>3643</v>
      </c>
      <c r="D452" s="616" t="s">
        <v>3941</v>
      </c>
      <c r="E452" s="616" t="s">
        <v>3942</v>
      </c>
      <c r="F452" s="619"/>
      <c r="G452" s="619"/>
      <c r="H452" s="619"/>
      <c r="I452" s="619"/>
      <c r="J452" s="619">
        <v>2</v>
      </c>
      <c r="K452" s="619">
        <v>2553.6</v>
      </c>
      <c r="L452" s="619"/>
      <c r="M452" s="619">
        <v>1276.8</v>
      </c>
      <c r="N452" s="619">
        <v>1</v>
      </c>
      <c r="O452" s="619">
        <v>1276.8</v>
      </c>
      <c r="P452" s="640"/>
      <c r="Q452" s="620">
        <v>1276.8</v>
      </c>
    </row>
    <row r="453" spans="1:17" ht="14.4" customHeight="1" x14ac:dyDescent="0.3">
      <c r="A453" s="615" t="s">
        <v>473</v>
      </c>
      <c r="B453" s="616" t="s">
        <v>3157</v>
      </c>
      <c r="C453" s="616" t="s">
        <v>3643</v>
      </c>
      <c r="D453" s="616" t="s">
        <v>3943</v>
      </c>
      <c r="E453" s="616" t="s">
        <v>3944</v>
      </c>
      <c r="F453" s="619"/>
      <c r="G453" s="619"/>
      <c r="H453" s="619"/>
      <c r="I453" s="619"/>
      <c r="J453" s="619"/>
      <c r="K453" s="619"/>
      <c r="L453" s="619"/>
      <c r="M453" s="619"/>
      <c r="N453" s="619">
        <v>9</v>
      </c>
      <c r="O453" s="619">
        <v>800.1</v>
      </c>
      <c r="P453" s="640"/>
      <c r="Q453" s="620">
        <v>88.9</v>
      </c>
    </row>
    <row r="454" spans="1:17" ht="14.4" customHeight="1" x14ac:dyDescent="0.3">
      <c r="A454" s="615" t="s">
        <v>473</v>
      </c>
      <c r="B454" s="616" t="s">
        <v>3157</v>
      </c>
      <c r="C454" s="616" t="s">
        <v>3643</v>
      </c>
      <c r="D454" s="616" t="s">
        <v>3945</v>
      </c>
      <c r="E454" s="616" t="s">
        <v>3946</v>
      </c>
      <c r="F454" s="619"/>
      <c r="G454" s="619"/>
      <c r="H454" s="619"/>
      <c r="I454" s="619"/>
      <c r="J454" s="619">
        <v>1</v>
      </c>
      <c r="K454" s="619">
        <v>1497.44</v>
      </c>
      <c r="L454" s="619"/>
      <c r="M454" s="619">
        <v>1497.44</v>
      </c>
      <c r="N454" s="619"/>
      <c r="O454" s="619"/>
      <c r="P454" s="640"/>
      <c r="Q454" s="620"/>
    </row>
    <row r="455" spans="1:17" ht="14.4" customHeight="1" x14ac:dyDescent="0.3">
      <c r="A455" s="615" t="s">
        <v>473</v>
      </c>
      <c r="B455" s="616" t="s">
        <v>3157</v>
      </c>
      <c r="C455" s="616" t="s">
        <v>3643</v>
      </c>
      <c r="D455" s="616" t="s">
        <v>3947</v>
      </c>
      <c r="E455" s="616" t="s">
        <v>3948</v>
      </c>
      <c r="F455" s="619"/>
      <c r="G455" s="619"/>
      <c r="H455" s="619"/>
      <c r="I455" s="619"/>
      <c r="J455" s="619">
        <v>1</v>
      </c>
      <c r="K455" s="619">
        <v>18285</v>
      </c>
      <c r="L455" s="619"/>
      <c r="M455" s="619">
        <v>18285</v>
      </c>
      <c r="N455" s="619"/>
      <c r="O455" s="619"/>
      <c r="P455" s="640"/>
      <c r="Q455" s="620"/>
    </row>
    <row r="456" spans="1:17" ht="14.4" customHeight="1" x14ac:dyDescent="0.3">
      <c r="A456" s="615" t="s">
        <v>473</v>
      </c>
      <c r="B456" s="616" t="s">
        <v>3157</v>
      </c>
      <c r="C456" s="616" t="s">
        <v>3643</v>
      </c>
      <c r="D456" s="616" t="s">
        <v>3949</v>
      </c>
      <c r="E456" s="616" t="s">
        <v>3950</v>
      </c>
      <c r="F456" s="619"/>
      <c r="G456" s="619"/>
      <c r="H456" s="619"/>
      <c r="I456" s="619"/>
      <c r="J456" s="619">
        <v>0.3</v>
      </c>
      <c r="K456" s="619">
        <v>20.100000000000001</v>
      </c>
      <c r="L456" s="619"/>
      <c r="M456" s="619">
        <v>67.000000000000014</v>
      </c>
      <c r="N456" s="619">
        <v>2.7</v>
      </c>
      <c r="O456" s="619">
        <v>180.89999999999998</v>
      </c>
      <c r="P456" s="640"/>
      <c r="Q456" s="620">
        <v>66.999999999999986</v>
      </c>
    </row>
    <row r="457" spans="1:17" ht="14.4" customHeight="1" x14ac:dyDescent="0.3">
      <c r="A457" s="615" t="s">
        <v>473</v>
      </c>
      <c r="B457" s="616" t="s">
        <v>3157</v>
      </c>
      <c r="C457" s="616" t="s">
        <v>3643</v>
      </c>
      <c r="D457" s="616" t="s">
        <v>3951</v>
      </c>
      <c r="E457" s="616" t="s">
        <v>3952</v>
      </c>
      <c r="F457" s="619"/>
      <c r="G457" s="619"/>
      <c r="H457" s="619"/>
      <c r="I457" s="619"/>
      <c r="J457" s="619"/>
      <c r="K457" s="619"/>
      <c r="L457" s="619"/>
      <c r="M457" s="619"/>
      <c r="N457" s="619">
        <v>1</v>
      </c>
      <c r="O457" s="619">
        <v>5298.34</v>
      </c>
      <c r="P457" s="640"/>
      <c r="Q457" s="620">
        <v>5298.34</v>
      </c>
    </row>
    <row r="458" spans="1:17" ht="14.4" customHeight="1" x14ac:dyDescent="0.3">
      <c r="A458" s="615" t="s">
        <v>473</v>
      </c>
      <c r="B458" s="616" t="s">
        <v>3157</v>
      </c>
      <c r="C458" s="616" t="s">
        <v>3643</v>
      </c>
      <c r="D458" s="616" t="s">
        <v>3953</v>
      </c>
      <c r="E458" s="616" t="s">
        <v>3954</v>
      </c>
      <c r="F458" s="619"/>
      <c r="G458" s="619"/>
      <c r="H458" s="619"/>
      <c r="I458" s="619"/>
      <c r="J458" s="619"/>
      <c r="K458" s="619"/>
      <c r="L458" s="619"/>
      <c r="M458" s="619"/>
      <c r="N458" s="619">
        <v>1</v>
      </c>
      <c r="O458" s="619">
        <v>521</v>
      </c>
      <c r="P458" s="640"/>
      <c r="Q458" s="620">
        <v>521</v>
      </c>
    </row>
    <row r="459" spans="1:17" ht="14.4" customHeight="1" x14ac:dyDescent="0.3">
      <c r="A459" s="615" t="s">
        <v>473</v>
      </c>
      <c r="B459" s="616" t="s">
        <v>3157</v>
      </c>
      <c r="C459" s="616" t="s">
        <v>3158</v>
      </c>
      <c r="D459" s="616" t="s">
        <v>3955</v>
      </c>
      <c r="E459" s="616" t="s">
        <v>3956</v>
      </c>
      <c r="F459" s="619">
        <v>5</v>
      </c>
      <c r="G459" s="619">
        <v>159830</v>
      </c>
      <c r="H459" s="619">
        <v>1</v>
      </c>
      <c r="I459" s="619">
        <v>31966</v>
      </c>
      <c r="J459" s="619">
        <v>5</v>
      </c>
      <c r="K459" s="619">
        <v>159830</v>
      </c>
      <c r="L459" s="619">
        <v>1</v>
      </c>
      <c r="M459" s="619">
        <v>31966</v>
      </c>
      <c r="N459" s="619">
        <v>3</v>
      </c>
      <c r="O459" s="619">
        <v>95898</v>
      </c>
      <c r="P459" s="640">
        <v>0.6</v>
      </c>
      <c r="Q459" s="620">
        <v>31966</v>
      </c>
    </row>
    <row r="460" spans="1:17" ht="14.4" customHeight="1" x14ac:dyDescent="0.3">
      <c r="A460" s="615" t="s">
        <v>473</v>
      </c>
      <c r="B460" s="616" t="s">
        <v>3157</v>
      </c>
      <c r="C460" s="616" t="s">
        <v>3158</v>
      </c>
      <c r="D460" s="616" t="s">
        <v>3957</v>
      </c>
      <c r="E460" s="616" t="s">
        <v>3958</v>
      </c>
      <c r="F460" s="619">
        <v>1800</v>
      </c>
      <c r="G460" s="619">
        <v>21414600</v>
      </c>
      <c r="H460" s="619">
        <v>1</v>
      </c>
      <c r="I460" s="619">
        <v>11897</v>
      </c>
      <c r="J460" s="619">
        <v>1756</v>
      </c>
      <c r="K460" s="619">
        <v>20891132</v>
      </c>
      <c r="L460" s="619">
        <v>0.97555555555555551</v>
      </c>
      <c r="M460" s="619">
        <v>11897</v>
      </c>
      <c r="N460" s="619">
        <v>2073</v>
      </c>
      <c r="O460" s="619">
        <v>24662481</v>
      </c>
      <c r="P460" s="640">
        <v>1.1516666666666666</v>
      </c>
      <c r="Q460" s="620">
        <v>11897</v>
      </c>
    </row>
    <row r="461" spans="1:17" ht="14.4" customHeight="1" x14ac:dyDescent="0.3">
      <c r="A461" s="615" t="s">
        <v>473</v>
      </c>
      <c r="B461" s="616" t="s">
        <v>3157</v>
      </c>
      <c r="C461" s="616" t="s">
        <v>3158</v>
      </c>
      <c r="D461" s="616" t="s">
        <v>3959</v>
      </c>
      <c r="E461" s="616" t="s">
        <v>3960</v>
      </c>
      <c r="F461" s="619">
        <v>1</v>
      </c>
      <c r="G461" s="619">
        <v>188</v>
      </c>
      <c r="H461" s="619">
        <v>1</v>
      </c>
      <c r="I461" s="619">
        <v>188</v>
      </c>
      <c r="J461" s="619"/>
      <c r="K461" s="619"/>
      <c r="L461" s="619"/>
      <c r="M461" s="619"/>
      <c r="N461" s="619"/>
      <c r="O461" s="619"/>
      <c r="P461" s="640"/>
      <c r="Q461" s="620"/>
    </row>
    <row r="462" spans="1:17" ht="14.4" customHeight="1" x14ac:dyDescent="0.3">
      <c r="A462" s="615" t="s">
        <v>473</v>
      </c>
      <c r="B462" s="616" t="s">
        <v>3157</v>
      </c>
      <c r="C462" s="616" t="s">
        <v>3158</v>
      </c>
      <c r="D462" s="616" t="s">
        <v>3961</v>
      </c>
      <c r="E462" s="616" t="s">
        <v>3962</v>
      </c>
      <c r="F462" s="619">
        <v>13</v>
      </c>
      <c r="G462" s="619">
        <v>5551</v>
      </c>
      <c r="H462" s="619">
        <v>1</v>
      </c>
      <c r="I462" s="619">
        <v>427</v>
      </c>
      <c r="J462" s="619">
        <v>17</v>
      </c>
      <c r="K462" s="619">
        <v>7293</v>
      </c>
      <c r="L462" s="619">
        <v>1.3138173302107727</v>
      </c>
      <c r="M462" s="619">
        <v>429</v>
      </c>
      <c r="N462" s="619">
        <v>15</v>
      </c>
      <c r="O462" s="619">
        <v>6525</v>
      </c>
      <c r="P462" s="640">
        <v>1.1754638803819131</v>
      </c>
      <c r="Q462" s="620">
        <v>435</v>
      </c>
    </row>
    <row r="463" spans="1:17" ht="14.4" customHeight="1" x14ac:dyDescent="0.3">
      <c r="A463" s="615" t="s">
        <v>473</v>
      </c>
      <c r="B463" s="616" t="s">
        <v>3157</v>
      </c>
      <c r="C463" s="616" t="s">
        <v>3158</v>
      </c>
      <c r="D463" s="616" t="s">
        <v>3963</v>
      </c>
      <c r="E463" s="616" t="s">
        <v>3964</v>
      </c>
      <c r="F463" s="619">
        <v>1081</v>
      </c>
      <c r="G463" s="619">
        <v>413692</v>
      </c>
      <c r="H463" s="619">
        <v>1</v>
      </c>
      <c r="I463" s="619">
        <v>382.69380203515266</v>
      </c>
      <c r="J463" s="619">
        <v>1075</v>
      </c>
      <c r="K463" s="619">
        <v>412800</v>
      </c>
      <c r="L463" s="619">
        <v>0.997843806503389</v>
      </c>
      <c r="M463" s="619">
        <v>384</v>
      </c>
      <c r="N463" s="619">
        <v>1296</v>
      </c>
      <c r="O463" s="619">
        <v>505440</v>
      </c>
      <c r="P463" s="640">
        <v>1.2217785212186845</v>
      </c>
      <c r="Q463" s="620">
        <v>390</v>
      </c>
    </row>
    <row r="464" spans="1:17" ht="14.4" customHeight="1" x14ac:dyDescent="0.3">
      <c r="A464" s="615" t="s">
        <v>473</v>
      </c>
      <c r="B464" s="616" t="s">
        <v>3157</v>
      </c>
      <c r="C464" s="616" t="s">
        <v>3158</v>
      </c>
      <c r="D464" s="616" t="s">
        <v>3965</v>
      </c>
      <c r="E464" s="616" t="s">
        <v>3966</v>
      </c>
      <c r="F464" s="619">
        <v>840</v>
      </c>
      <c r="G464" s="619">
        <v>195934</v>
      </c>
      <c r="H464" s="619">
        <v>1</v>
      </c>
      <c r="I464" s="619">
        <v>233.25476190476189</v>
      </c>
      <c r="J464" s="619">
        <v>804</v>
      </c>
      <c r="K464" s="619">
        <v>188940</v>
      </c>
      <c r="L464" s="619">
        <v>0.96430430655220634</v>
      </c>
      <c r="M464" s="619">
        <v>235</v>
      </c>
      <c r="N464" s="619">
        <v>858</v>
      </c>
      <c r="O464" s="619">
        <v>215358</v>
      </c>
      <c r="P464" s="640">
        <v>1.0991354231526942</v>
      </c>
      <c r="Q464" s="620">
        <v>251</v>
      </c>
    </row>
    <row r="465" spans="1:17" ht="14.4" customHeight="1" x14ac:dyDescent="0.3">
      <c r="A465" s="615" t="s">
        <v>473</v>
      </c>
      <c r="B465" s="616" t="s">
        <v>3157</v>
      </c>
      <c r="C465" s="616" t="s">
        <v>3158</v>
      </c>
      <c r="D465" s="616" t="s">
        <v>3967</v>
      </c>
      <c r="E465" s="616" t="s">
        <v>3968</v>
      </c>
      <c r="F465" s="619">
        <v>1</v>
      </c>
      <c r="G465" s="619">
        <v>234</v>
      </c>
      <c r="H465" s="619">
        <v>1</v>
      </c>
      <c r="I465" s="619">
        <v>234</v>
      </c>
      <c r="J465" s="619"/>
      <c r="K465" s="619"/>
      <c r="L465" s="619"/>
      <c r="M465" s="619"/>
      <c r="N465" s="619"/>
      <c r="O465" s="619"/>
      <c r="P465" s="640"/>
      <c r="Q465" s="620"/>
    </row>
    <row r="466" spans="1:17" ht="14.4" customHeight="1" x14ac:dyDescent="0.3">
      <c r="A466" s="615" t="s">
        <v>473</v>
      </c>
      <c r="B466" s="616" t="s">
        <v>3157</v>
      </c>
      <c r="C466" s="616" t="s">
        <v>3158</v>
      </c>
      <c r="D466" s="616" t="s">
        <v>3969</v>
      </c>
      <c r="E466" s="616" t="s">
        <v>3970</v>
      </c>
      <c r="F466" s="619">
        <v>0</v>
      </c>
      <c r="G466" s="619">
        <v>0</v>
      </c>
      <c r="H466" s="619"/>
      <c r="I466" s="619"/>
      <c r="J466" s="619">
        <v>0</v>
      </c>
      <c r="K466" s="619">
        <v>0</v>
      </c>
      <c r="L466" s="619"/>
      <c r="M466" s="619"/>
      <c r="N466" s="619">
        <v>0</v>
      </c>
      <c r="O466" s="619">
        <v>0</v>
      </c>
      <c r="P466" s="640"/>
      <c r="Q466" s="620"/>
    </row>
    <row r="467" spans="1:17" ht="14.4" customHeight="1" x14ac:dyDescent="0.3">
      <c r="A467" s="615" t="s">
        <v>473</v>
      </c>
      <c r="B467" s="616" t="s">
        <v>3157</v>
      </c>
      <c r="C467" s="616" t="s">
        <v>3158</v>
      </c>
      <c r="D467" s="616" t="s">
        <v>3971</v>
      </c>
      <c r="E467" s="616" t="s">
        <v>3972</v>
      </c>
      <c r="F467" s="619">
        <v>901</v>
      </c>
      <c r="G467" s="619">
        <v>0</v>
      </c>
      <c r="H467" s="619"/>
      <c r="I467" s="619">
        <v>0</v>
      </c>
      <c r="J467" s="619">
        <v>773</v>
      </c>
      <c r="K467" s="619">
        <v>0</v>
      </c>
      <c r="L467" s="619"/>
      <c r="M467" s="619">
        <v>0</v>
      </c>
      <c r="N467" s="619">
        <v>907</v>
      </c>
      <c r="O467" s="619">
        <v>0</v>
      </c>
      <c r="P467" s="640"/>
      <c r="Q467" s="620">
        <v>0</v>
      </c>
    </row>
    <row r="468" spans="1:17" ht="14.4" customHeight="1" x14ac:dyDescent="0.3">
      <c r="A468" s="615" t="s">
        <v>473</v>
      </c>
      <c r="B468" s="616" t="s">
        <v>3157</v>
      </c>
      <c r="C468" s="616" t="s">
        <v>3158</v>
      </c>
      <c r="D468" s="616" t="s">
        <v>3973</v>
      </c>
      <c r="E468" s="616" t="s">
        <v>3974</v>
      </c>
      <c r="F468" s="619">
        <v>155</v>
      </c>
      <c r="G468" s="619">
        <v>0</v>
      </c>
      <c r="H468" s="619"/>
      <c r="I468" s="619">
        <v>0</v>
      </c>
      <c r="J468" s="619">
        <v>179</v>
      </c>
      <c r="K468" s="619">
        <v>0</v>
      </c>
      <c r="L468" s="619"/>
      <c r="M468" s="619">
        <v>0</v>
      </c>
      <c r="N468" s="619">
        <v>202</v>
      </c>
      <c r="O468" s="619">
        <v>0</v>
      </c>
      <c r="P468" s="640"/>
      <c r="Q468" s="620">
        <v>0</v>
      </c>
    </row>
    <row r="469" spans="1:17" ht="14.4" customHeight="1" x14ac:dyDescent="0.3">
      <c r="A469" s="615" t="s">
        <v>473</v>
      </c>
      <c r="B469" s="616" t="s">
        <v>3157</v>
      </c>
      <c r="C469" s="616" t="s">
        <v>3158</v>
      </c>
      <c r="D469" s="616" t="s">
        <v>3975</v>
      </c>
      <c r="E469" s="616" t="s">
        <v>3976</v>
      </c>
      <c r="F469" s="619">
        <v>52</v>
      </c>
      <c r="G469" s="619">
        <v>0</v>
      </c>
      <c r="H469" s="619"/>
      <c r="I469" s="619">
        <v>0</v>
      </c>
      <c r="J469" s="619">
        <v>58</v>
      </c>
      <c r="K469" s="619">
        <v>0</v>
      </c>
      <c r="L469" s="619"/>
      <c r="M469" s="619">
        <v>0</v>
      </c>
      <c r="N469" s="619">
        <v>77</v>
      </c>
      <c r="O469" s="619">
        <v>0</v>
      </c>
      <c r="P469" s="640"/>
      <c r="Q469" s="620">
        <v>0</v>
      </c>
    </row>
    <row r="470" spans="1:17" ht="14.4" customHeight="1" x14ac:dyDescent="0.3">
      <c r="A470" s="615" t="s">
        <v>473</v>
      </c>
      <c r="B470" s="616" t="s">
        <v>3157</v>
      </c>
      <c r="C470" s="616" t="s">
        <v>3158</v>
      </c>
      <c r="D470" s="616" t="s">
        <v>3977</v>
      </c>
      <c r="E470" s="616" t="s">
        <v>3978</v>
      </c>
      <c r="F470" s="619">
        <v>10</v>
      </c>
      <c r="G470" s="619">
        <v>0</v>
      </c>
      <c r="H470" s="619"/>
      <c r="I470" s="619">
        <v>0</v>
      </c>
      <c r="J470" s="619">
        <v>4</v>
      </c>
      <c r="K470" s="619">
        <v>0</v>
      </c>
      <c r="L470" s="619"/>
      <c r="M470" s="619">
        <v>0</v>
      </c>
      <c r="N470" s="619">
        <v>13</v>
      </c>
      <c r="O470" s="619">
        <v>0</v>
      </c>
      <c r="P470" s="640"/>
      <c r="Q470" s="620">
        <v>0</v>
      </c>
    </row>
    <row r="471" spans="1:17" ht="14.4" customHeight="1" x14ac:dyDescent="0.3">
      <c r="A471" s="615" t="s">
        <v>473</v>
      </c>
      <c r="B471" s="616" t="s">
        <v>3157</v>
      </c>
      <c r="C471" s="616" t="s">
        <v>3158</v>
      </c>
      <c r="D471" s="616" t="s">
        <v>3979</v>
      </c>
      <c r="E471" s="616" t="s">
        <v>3976</v>
      </c>
      <c r="F471" s="619">
        <v>1</v>
      </c>
      <c r="G471" s="619">
        <v>0</v>
      </c>
      <c r="H471" s="619"/>
      <c r="I471" s="619">
        <v>0</v>
      </c>
      <c r="J471" s="619"/>
      <c r="K471" s="619"/>
      <c r="L471" s="619"/>
      <c r="M471" s="619"/>
      <c r="N471" s="619"/>
      <c r="O471" s="619"/>
      <c r="P471" s="640"/>
      <c r="Q471" s="620"/>
    </row>
    <row r="472" spans="1:17" ht="14.4" customHeight="1" x14ac:dyDescent="0.3">
      <c r="A472" s="615" t="s">
        <v>473</v>
      </c>
      <c r="B472" s="616" t="s">
        <v>3157</v>
      </c>
      <c r="C472" s="616" t="s">
        <v>3158</v>
      </c>
      <c r="D472" s="616" t="s">
        <v>3980</v>
      </c>
      <c r="E472" s="616" t="s">
        <v>3981</v>
      </c>
      <c r="F472" s="619">
        <v>1</v>
      </c>
      <c r="G472" s="619">
        <v>706</v>
      </c>
      <c r="H472" s="619">
        <v>1</v>
      </c>
      <c r="I472" s="619">
        <v>706</v>
      </c>
      <c r="J472" s="619"/>
      <c r="K472" s="619"/>
      <c r="L472" s="619"/>
      <c r="M472" s="619"/>
      <c r="N472" s="619"/>
      <c r="O472" s="619"/>
      <c r="P472" s="640"/>
      <c r="Q472" s="620"/>
    </row>
    <row r="473" spans="1:17" ht="14.4" customHeight="1" x14ac:dyDescent="0.3">
      <c r="A473" s="615" t="s">
        <v>473</v>
      </c>
      <c r="B473" s="616" t="s">
        <v>3157</v>
      </c>
      <c r="C473" s="616" t="s">
        <v>3158</v>
      </c>
      <c r="D473" s="616" t="s">
        <v>3982</v>
      </c>
      <c r="E473" s="616" t="s">
        <v>3976</v>
      </c>
      <c r="F473" s="619">
        <v>29</v>
      </c>
      <c r="G473" s="619">
        <v>0</v>
      </c>
      <c r="H473" s="619"/>
      <c r="I473" s="619">
        <v>0</v>
      </c>
      <c r="J473" s="619">
        <v>28</v>
      </c>
      <c r="K473" s="619">
        <v>0</v>
      </c>
      <c r="L473" s="619"/>
      <c r="M473" s="619">
        <v>0</v>
      </c>
      <c r="N473" s="619">
        <v>32</v>
      </c>
      <c r="O473" s="619">
        <v>0</v>
      </c>
      <c r="P473" s="640"/>
      <c r="Q473" s="620">
        <v>0</v>
      </c>
    </row>
    <row r="474" spans="1:17" ht="14.4" customHeight="1" x14ac:dyDescent="0.3">
      <c r="A474" s="615" t="s">
        <v>473</v>
      </c>
      <c r="B474" s="616" t="s">
        <v>3157</v>
      </c>
      <c r="C474" s="616" t="s">
        <v>3158</v>
      </c>
      <c r="D474" s="616" t="s">
        <v>3983</v>
      </c>
      <c r="E474" s="616" t="s">
        <v>3984</v>
      </c>
      <c r="F474" s="619">
        <v>44</v>
      </c>
      <c r="G474" s="619">
        <v>240944</v>
      </c>
      <c r="H474" s="619">
        <v>1</v>
      </c>
      <c r="I474" s="619">
        <v>5476</v>
      </c>
      <c r="J474" s="619">
        <v>34</v>
      </c>
      <c r="K474" s="619">
        <v>186184</v>
      </c>
      <c r="L474" s="619">
        <v>0.77272727272727271</v>
      </c>
      <c r="M474" s="619">
        <v>5476</v>
      </c>
      <c r="N474" s="619">
        <v>26</v>
      </c>
      <c r="O474" s="619">
        <v>142376</v>
      </c>
      <c r="P474" s="640">
        <v>0.59090909090909094</v>
      </c>
      <c r="Q474" s="620">
        <v>5476</v>
      </c>
    </row>
    <row r="475" spans="1:17" ht="14.4" customHeight="1" x14ac:dyDescent="0.3">
      <c r="A475" s="615" t="s">
        <v>473</v>
      </c>
      <c r="B475" s="616" t="s">
        <v>3157</v>
      </c>
      <c r="C475" s="616" t="s">
        <v>3158</v>
      </c>
      <c r="D475" s="616" t="s">
        <v>3985</v>
      </c>
      <c r="E475" s="616" t="s">
        <v>3986</v>
      </c>
      <c r="F475" s="619">
        <v>2</v>
      </c>
      <c r="G475" s="619">
        <v>0</v>
      </c>
      <c r="H475" s="619"/>
      <c r="I475" s="619">
        <v>0</v>
      </c>
      <c r="J475" s="619">
        <v>1</v>
      </c>
      <c r="K475" s="619">
        <v>0</v>
      </c>
      <c r="L475" s="619"/>
      <c r="M475" s="619">
        <v>0</v>
      </c>
      <c r="N475" s="619">
        <v>1</v>
      </c>
      <c r="O475" s="619">
        <v>0</v>
      </c>
      <c r="P475" s="640"/>
      <c r="Q475" s="620">
        <v>0</v>
      </c>
    </row>
    <row r="476" spans="1:17" ht="14.4" customHeight="1" x14ac:dyDescent="0.3">
      <c r="A476" s="615" t="s">
        <v>473</v>
      </c>
      <c r="B476" s="616" t="s">
        <v>3157</v>
      </c>
      <c r="C476" s="616" t="s">
        <v>3158</v>
      </c>
      <c r="D476" s="616" t="s">
        <v>3987</v>
      </c>
      <c r="E476" s="616" t="s">
        <v>3988</v>
      </c>
      <c r="F476" s="619">
        <v>123</v>
      </c>
      <c r="G476" s="619">
        <v>2947818</v>
      </c>
      <c r="H476" s="619">
        <v>1</v>
      </c>
      <c r="I476" s="619">
        <v>23966</v>
      </c>
      <c r="J476" s="619">
        <v>129</v>
      </c>
      <c r="K476" s="619">
        <v>3091614</v>
      </c>
      <c r="L476" s="619">
        <v>1.0487804878048781</v>
      </c>
      <c r="M476" s="619">
        <v>23966</v>
      </c>
      <c r="N476" s="619">
        <v>90</v>
      </c>
      <c r="O476" s="619">
        <v>2156940</v>
      </c>
      <c r="P476" s="640">
        <v>0.73170731707317072</v>
      </c>
      <c r="Q476" s="620">
        <v>23966</v>
      </c>
    </row>
    <row r="477" spans="1:17" ht="14.4" customHeight="1" x14ac:dyDescent="0.3">
      <c r="A477" s="615" t="s">
        <v>473</v>
      </c>
      <c r="B477" s="616" t="s">
        <v>3157</v>
      </c>
      <c r="C477" s="616" t="s">
        <v>3158</v>
      </c>
      <c r="D477" s="616" t="s">
        <v>3989</v>
      </c>
      <c r="E477" s="616" t="s">
        <v>3990</v>
      </c>
      <c r="F477" s="619">
        <v>312</v>
      </c>
      <c r="G477" s="619">
        <v>2082912</v>
      </c>
      <c r="H477" s="619">
        <v>1</v>
      </c>
      <c r="I477" s="619">
        <v>6676</v>
      </c>
      <c r="J477" s="619">
        <v>261</v>
      </c>
      <c r="K477" s="619">
        <v>1742436</v>
      </c>
      <c r="L477" s="619">
        <v>0.83653846153846156</v>
      </c>
      <c r="M477" s="619">
        <v>6676</v>
      </c>
      <c r="N477" s="619">
        <v>214</v>
      </c>
      <c r="O477" s="619">
        <v>1428664</v>
      </c>
      <c r="P477" s="640">
        <v>0.6858974358974359</v>
      </c>
      <c r="Q477" s="620">
        <v>6676</v>
      </c>
    </row>
    <row r="478" spans="1:17" ht="14.4" customHeight="1" x14ac:dyDescent="0.3">
      <c r="A478" s="615" t="s">
        <v>473</v>
      </c>
      <c r="B478" s="616" t="s">
        <v>3157</v>
      </c>
      <c r="C478" s="616" t="s">
        <v>3158</v>
      </c>
      <c r="D478" s="616" t="s">
        <v>3991</v>
      </c>
      <c r="E478" s="616" t="s">
        <v>3976</v>
      </c>
      <c r="F478" s="619">
        <v>6</v>
      </c>
      <c r="G478" s="619">
        <v>0</v>
      </c>
      <c r="H478" s="619"/>
      <c r="I478" s="619">
        <v>0</v>
      </c>
      <c r="J478" s="619">
        <v>12</v>
      </c>
      <c r="K478" s="619">
        <v>0</v>
      </c>
      <c r="L478" s="619"/>
      <c r="M478" s="619">
        <v>0</v>
      </c>
      <c r="N478" s="619">
        <v>8</v>
      </c>
      <c r="O478" s="619">
        <v>0</v>
      </c>
      <c r="P478" s="640"/>
      <c r="Q478" s="620">
        <v>0</v>
      </c>
    </row>
    <row r="479" spans="1:17" ht="14.4" customHeight="1" x14ac:dyDescent="0.3">
      <c r="A479" s="615" t="s">
        <v>473</v>
      </c>
      <c r="B479" s="616" t="s">
        <v>3157</v>
      </c>
      <c r="C479" s="616" t="s">
        <v>3158</v>
      </c>
      <c r="D479" s="616" t="s">
        <v>3992</v>
      </c>
      <c r="E479" s="616" t="s">
        <v>3993</v>
      </c>
      <c r="F479" s="619">
        <v>46</v>
      </c>
      <c r="G479" s="619">
        <v>1286436</v>
      </c>
      <c r="H479" s="619">
        <v>1</v>
      </c>
      <c r="I479" s="619">
        <v>27966</v>
      </c>
      <c r="J479" s="619">
        <v>71</v>
      </c>
      <c r="K479" s="619">
        <v>1985586</v>
      </c>
      <c r="L479" s="619">
        <v>1.5434782608695652</v>
      </c>
      <c r="M479" s="619">
        <v>27966</v>
      </c>
      <c r="N479" s="619">
        <v>44</v>
      </c>
      <c r="O479" s="619">
        <v>1230504</v>
      </c>
      <c r="P479" s="640">
        <v>0.95652173913043481</v>
      </c>
      <c r="Q479" s="620">
        <v>27966</v>
      </c>
    </row>
    <row r="480" spans="1:17" ht="14.4" customHeight="1" x14ac:dyDescent="0.3">
      <c r="A480" s="615" t="s">
        <v>473</v>
      </c>
      <c r="B480" s="616" t="s">
        <v>3157</v>
      </c>
      <c r="C480" s="616" t="s">
        <v>3158</v>
      </c>
      <c r="D480" s="616" t="s">
        <v>3159</v>
      </c>
      <c r="E480" s="616" t="s">
        <v>3160</v>
      </c>
      <c r="F480" s="619">
        <v>373</v>
      </c>
      <c r="G480" s="619">
        <v>129264</v>
      </c>
      <c r="H480" s="619">
        <v>1</v>
      </c>
      <c r="I480" s="619">
        <v>346.55227882037536</v>
      </c>
      <c r="J480" s="619">
        <v>408</v>
      </c>
      <c r="K480" s="619">
        <v>142392</v>
      </c>
      <c r="L480" s="619">
        <v>1.1015595989602673</v>
      </c>
      <c r="M480" s="619">
        <v>349</v>
      </c>
      <c r="N480" s="619">
        <v>453</v>
      </c>
      <c r="O480" s="619">
        <v>168516</v>
      </c>
      <c r="P480" s="640">
        <v>1.3036576308949128</v>
      </c>
      <c r="Q480" s="620">
        <v>372</v>
      </c>
    </row>
    <row r="481" spans="1:17" ht="14.4" customHeight="1" x14ac:dyDescent="0.3">
      <c r="A481" s="615" t="s">
        <v>473</v>
      </c>
      <c r="B481" s="616" t="s">
        <v>3157</v>
      </c>
      <c r="C481" s="616" t="s">
        <v>3158</v>
      </c>
      <c r="D481" s="616" t="s">
        <v>3994</v>
      </c>
      <c r="E481" s="616" t="s">
        <v>3995</v>
      </c>
      <c r="F481" s="619">
        <v>44</v>
      </c>
      <c r="G481" s="619">
        <v>48994</v>
      </c>
      <c r="H481" s="619">
        <v>1</v>
      </c>
      <c r="I481" s="619">
        <v>1113.5</v>
      </c>
      <c r="J481" s="619">
        <v>11</v>
      </c>
      <c r="K481" s="619">
        <v>12320</v>
      </c>
      <c r="L481" s="619">
        <v>0.25145936237090255</v>
      </c>
      <c r="M481" s="619">
        <v>1120</v>
      </c>
      <c r="N481" s="619">
        <v>5</v>
      </c>
      <c r="O481" s="619">
        <v>5760</v>
      </c>
      <c r="P481" s="640">
        <v>0.11756541617340899</v>
      </c>
      <c r="Q481" s="620">
        <v>1152</v>
      </c>
    </row>
    <row r="482" spans="1:17" ht="14.4" customHeight="1" x14ac:dyDescent="0.3">
      <c r="A482" s="615" t="s">
        <v>473</v>
      </c>
      <c r="B482" s="616" t="s">
        <v>3157</v>
      </c>
      <c r="C482" s="616" t="s">
        <v>3158</v>
      </c>
      <c r="D482" s="616" t="s">
        <v>3996</v>
      </c>
      <c r="E482" s="616" t="s">
        <v>3997</v>
      </c>
      <c r="F482" s="619">
        <v>10</v>
      </c>
      <c r="G482" s="619">
        <v>0</v>
      </c>
      <c r="H482" s="619"/>
      <c r="I482" s="619">
        <v>0</v>
      </c>
      <c r="J482" s="619">
        <v>13</v>
      </c>
      <c r="K482" s="619">
        <v>0</v>
      </c>
      <c r="L482" s="619"/>
      <c r="M482" s="619">
        <v>0</v>
      </c>
      <c r="N482" s="619">
        <v>24</v>
      </c>
      <c r="O482" s="619">
        <v>0</v>
      </c>
      <c r="P482" s="640"/>
      <c r="Q482" s="620">
        <v>0</v>
      </c>
    </row>
    <row r="483" spans="1:17" ht="14.4" customHeight="1" x14ac:dyDescent="0.3">
      <c r="A483" s="615" t="s">
        <v>473</v>
      </c>
      <c r="B483" s="616" t="s">
        <v>3157</v>
      </c>
      <c r="C483" s="616" t="s">
        <v>3158</v>
      </c>
      <c r="D483" s="616" t="s">
        <v>3998</v>
      </c>
      <c r="E483" s="616" t="s">
        <v>3999</v>
      </c>
      <c r="F483" s="619">
        <v>2</v>
      </c>
      <c r="G483" s="619">
        <v>1220</v>
      </c>
      <c r="H483" s="619">
        <v>1</v>
      </c>
      <c r="I483" s="619">
        <v>610</v>
      </c>
      <c r="J483" s="619">
        <v>1</v>
      </c>
      <c r="K483" s="619">
        <v>611</v>
      </c>
      <c r="L483" s="619">
        <v>0.50081967213114753</v>
      </c>
      <c r="M483" s="619">
        <v>611</v>
      </c>
      <c r="N483" s="619">
        <v>1</v>
      </c>
      <c r="O483" s="619">
        <v>623</v>
      </c>
      <c r="P483" s="640">
        <v>0.51065573770491801</v>
      </c>
      <c r="Q483" s="620">
        <v>623</v>
      </c>
    </row>
    <row r="484" spans="1:17" ht="14.4" customHeight="1" x14ac:dyDescent="0.3">
      <c r="A484" s="615" t="s">
        <v>473</v>
      </c>
      <c r="B484" s="616" t="s">
        <v>3157</v>
      </c>
      <c r="C484" s="616" t="s">
        <v>3158</v>
      </c>
      <c r="D484" s="616" t="s">
        <v>4000</v>
      </c>
      <c r="E484" s="616" t="s">
        <v>3976</v>
      </c>
      <c r="F484" s="619">
        <v>1</v>
      </c>
      <c r="G484" s="619">
        <v>0</v>
      </c>
      <c r="H484" s="619"/>
      <c r="I484" s="619">
        <v>0</v>
      </c>
      <c r="J484" s="619">
        <v>2</v>
      </c>
      <c r="K484" s="619">
        <v>0</v>
      </c>
      <c r="L484" s="619"/>
      <c r="M484" s="619">
        <v>0</v>
      </c>
      <c r="N484" s="619">
        <v>2</v>
      </c>
      <c r="O484" s="619">
        <v>0</v>
      </c>
      <c r="P484" s="640"/>
      <c r="Q484" s="620">
        <v>0</v>
      </c>
    </row>
    <row r="485" spans="1:17" ht="14.4" customHeight="1" x14ac:dyDescent="0.3">
      <c r="A485" s="615" t="s">
        <v>473</v>
      </c>
      <c r="B485" s="616" t="s">
        <v>4001</v>
      </c>
      <c r="C485" s="616" t="s">
        <v>3158</v>
      </c>
      <c r="D485" s="616" t="s">
        <v>3200</v>
      </c>
      <c r="E485" s="616" t="s">
        <v>3201</v>
      </c>
      <c r="F485" s="619"/>
      <c r="G485" s="619"/>
      <c r="H485" s="619"/>
      <c r="I485" s="619"/>
      <c r="J485" s="619">
        <v>1</v>
      </c>
      <c r="K485" s="619">
        <v>696</v>
      </c>
      <c r="L485" s="619"/>
      <c r="M485" s="619">
        <v>696</v>
      </c>
      <c r="N485" s="619">
        <v>1</v>
      </c>
      <c r="O485" s="619">
        <v>709</v>
      </c>
      <c r="P485" s="640"/>
      <c r="Q485" s="620">
        <v>709</v>
      </c>
    </row>
    <row r="486" spans="1:17" ht="14.4" customHeight="1" x14ac:dyDescent="0.3">
      <c r="A486" s="615" t="s">
        <v>473</v>
      </c>
      <c r="B486" s="616" t="s">
        <v>4001</v>
      </c>
      <c r="C486" s="616" t="s">
        <v>3158</v>
      </c>
      <c r="D486" s="616" t="s">
        <v>4002</v>
      </c>
      <c r="E486" s="616" t="s">
        <v>4003</v>
      </c>
      <c r="F486" s="619"/>
      <c r="G486" s="619"/>
      <c r="H486" s="619"/>
      <c r="I486" s="619"/>
      <c r="J486" s="619"/>
      <c r="K486" s="619"/>
      <c r="L486" s="619"/>
      <c r="M486" s="619"/>
      <c r="N486" s="619">
        <v>1</v>
      </c>
      <c r="O486" s="619">
        <v>5923</v>
      </c>
      <c r="P486" s="640"/>
      <c r="Q486" s="620">
        <v>5923</v>
      </c>
    </row>
    <row r="487" spans="1:17" ht="14.4" customHeight="1" x14ac:dyDescent="0.3">
      <c r="A487" s="615" t="s">
        <v>473</v>
      </c>
      <c r="B487" s="616" t="s">
        <v>4001</v>
      </c>
      <c r="C487" s="616" t="s">
        <v>3158</v>
      </c>
      <c r="D487" s="616" t="s">
        <v>3470</v>
      </c>
      <c r="E487" s="616" t="s">
        <v>3471</v>
      </c>
      <c r="F487" s="619"/>
      <c r="G487" s="619"/>
      <c r="H487" s="619"/>
      <c r="I487" s="619"/>
      <c r="J487" s="619"/>
      <c r="K487" s="619"/>
      <c r="L487" s="619"/>
      <c r="M487" s="619"/>
      <c r="N487" s="619">
        <v>10</v>
      </c>
      <c r="O487" s="619">
        <v>1740</v>
      </c>
      <c r="P487" s="640"/>
      <c r="Q487" s="620">
        <v>174</v>
      </c>
    </row>
    <row r="488" spans="1:17" ht="14.4" customHeight="1" x14ac:dyDescent="0.3">
      <c r="A488" s="615" t="s">
        <v>473</v>
      </c>
      <c r="B488" s="616" t="s">
        <v>4001</v>
      </c>
      <c r="C488" s="616" t="s">
        <v>3158</v>
      </c>
      <c r="D488" s="616" t="s">
        <v>4004</v>
      </c>
      <c r="E488" s="616" t="s">
        <v>4005</v>
      </c>
      <c r="F488" s="619"/>
      <c r="G488" s="619"/>
      <c r="H488" s="619"/>
      <c r="I488" s="619"/>
      <c r="J488" s="619"/>
      <c r="K488" s="619"/>
      <c r="L488" s="619"/>
      <c r="M488" s="619"/>
      <c r="N488" s="619">
        <v>2</v>
      </c>
      <c r="O488" s="619">
        <v>2996</v>
      </c>
      <c r="P488" s="640"/>
      <c r="Q488" s="620">
        <v>1498</v>
      </c>
    </row>
    <row r="489" spans="1:17" ht="14.4" customHeight="1" x14ac:dyDescent="0.3">
      <c r="A489" s="615" t="s">
        <v>473</v>
      </c>
      <c r="B489" s="616" t="s">
        <v>4001</v>
      </c>
      <c r="C489" s="616" t="s">
        <v>3158</v>
      </c>
      <c r="D489" s="616" t="s">
        <v>4006</v>
      </c>
      <c r="E489" s="616" t="s">
        <v>4007</v>
      </c>
      <c r="F489" s="619">
        <v>1</v>
      </c>
      <c r="G489" s="619">
        <v>1363</v>
      </c>
      <c r="H489" s="619">
        <v>1</v>
      </c>
      <c r="I489" s="619">
        <v>1363</v>
      </c>
      <c r="J489" s="619"/>
      <c r="K489" s="619"/>
      <c r="L489" s="619"/>
      <c r="M489" s="619"/>
      <c r="N489" s="619">
        <v>1</v>
      </c>
      <c r="O489" s="619">
        <v>1399</v>
      </c>
      <c r="P489" s="640">
        <v>1.0264123257520177</v>
      </c>
      <c r="Q489" s="620">
        <v>1399</v>
      </c>
    </row>
    <row r="490" spans="1:17" ht="14.4" customHeight="1" x14ac:dyDescent="0.3">
      <c r="A490" s="615" t="s">
        <v>473</v>
      </c>
      <c r="B490" s="616" t="s">
        <v>4001</v>
      </c>
      <c r="C490" s="616" t="s">
        <v>3158</v>
      </c>
      <c r="D490" s="616" t="s">
        <v>4008</v>
      </c>
      <c r="E490" s="616" t="s">
        <v>4009</v>
      </c>
      <c r="F490" s="619"/>
      <c r="G490" s="619"/>
      <c r="H490" s="619"/>
      <c r="I490" s="619"/>
      <c r="J490" s="619"/>
      <c r="K490" s="619"/>
      <c r="L490" s="619"/>
      <c r="M490" s="619"/>
      <c r="N490" s="619">
        <v>4</v>
      </c>
      <c r="O490" s="619">
        <v>4124</v>
      </c>
      <c r="P490" s="640"/>
      <c r="Q490" s="620">
        <v>1031</v>
      </c>
    </row>
    <row r="491" spans="1:17" ht="14.4" customHeight="1" x14ac:dyDescent="0.3">
      <c r="A491" s="615" t="s">
        <v>473</v>
      </c>
      <c r="B491" s="616" t="s">
        <v>4001</v>
      </c>
      <c r="C491" s="616" t="s">
        <v>3158</v>
      </c>
      <c r="D491" s="616" t="s">
        <v>4010</v>
      </c>
      <c r="E491" s="616" t="s">
        <v>4011</v>
      </c>
      <c r="F491" s="619"/>
      <c r="G491" s="619"/>
      <c r="H491" s="619"/>
      <c r="I491" s="619"/>
      <c r="J491" s="619"/>
      <c r="K491" s="619"/>
      <c r="L491" s="619"/>
      <c r="M491" s="619"/>
      <c r="N491" s="619">
        <v>1</v>
      </c>
      <c r="O491" s="619">
        <v>1677</v>
      </c>
      <c r="P491" s="640"/>
      <c r="Q491" s="620">
        <v>1677</v>
      </c>
    </row>
    <row r="492" spans="1:17" ht="14.4" customHeight="1" x14ac:dyDescent="0.3">
      <c r="A492" s="615" t="s">
        <v>473</v>
      </c>
      <c r="B492" s="616" t="s">
        <v>4001</v>
      </c>
      <c r="C492" s="616" t="s">
        <v>3158</v>
      </c>
      <c r="D492" s="616" t="s">
        <v>4012</v>
      </c>
      <c r="E492" s="616" t="s">
        <v>4013</v>
      </c>
      <c r="F492" s="619">
        <v>6</v>
      </c>
      <c r="G492" s="619">
        <v>396</v>
      </c>
      <c r="H492" s="619">
        <v>1</v>
      </c>
      <c r="I492" s="619">
        <v>66</v>
      </c>
      <c r="J492" s="619"/>
      <c r="K492" s="619"/>
      <c r="L492" s="619"/>
      <c r="M492" s="619"/>
      <c r="N492" s="619">
        <v>4</v>
      </c>
      <c r="O492" s="619">
        <v>264</v>
      </c>
      <c r="P492" s="640">
        <v>0.66666666666666663</v>
      </c>
      <c r="Q492" s="620">
        <v>66</v>
      </c>
    </row>
    <row r="493" spans="1:17" ht="14.4" customHeight="1" x14ac:dyDescent="0.3">
      <c r="A493" s="615" t="s">
        <v>473</v>
      </c>
      <c r="B493" s="616" t="s">
        <v>4001</v>
      </c>
      <c r="C493" s="616" t="s">
        <v>3158</v>
      </c>
      <c r="D493" s="616" t="s">
        <v>4014</v>
      </c>
      <c r="E493" s="616" t="s">
        <v>4015</v>
      </c>
      <c r="F493" s="619"/>
      <c r="G493" s="619"/>
      <c r="H493" s="619"/>
      <c r="I493" s="619"/>
      <c r="J493" s="619"/>
      <c r="K493" s="619"/>
      <c r="L493" s="619"/>
      <c r="M493" s="619"/>
      <c r="N493" s="619">
        <v>1</v>
      </c>
      <c r="O493" s="619">
        <v>86</v>
      </c>
      <c r="P493" s="640"/>
      <c r="Q493" s="620">
        <v>86</v>
      </c>
    </row>
    <row r="494" spans="1:17" ht="14.4" customHeight="1" x14ac:dyDescent="0.3">
      <c r="A494" s="615" t="s">
        <v>473</v>
      </c>
      <c r="B494" s="616" t="s">
        <v>4001</v>
      </c>
      <c r="C494" s="616" t="s">
        <v>3158</v>
      </c>
      <c r="D494" s="616" t="s">
        <v>4016</v>
      </c>
      <c r="E494" s="616" t="s">
        <v>4017</v>
      </c>
      <c r="F494" s="619">
        <v>1</v>
      </c>
      <c r="G494" s="619">
        <v>668</v>
      </c>
      <c r="H494" s="619">
        <v>1</v>
      </c>
      <c r="I494" s="619">
        <v>668</v>
      </c>
      <c r="J494" s="619">
        <v>1</v>
      </c>
      <c r="K494" s="619">
        <v>675</v>
      </c>
      <c r="L494" s="619">
        <v>1.0104790419161678</v>
      </c>
      <c r="M494" s="619">
        <v>675</v>
      </c>
      <c r="N494" s="619">
        <v>1</v>
      </c>
      <c r="O494" s="619">
        <v>688</v>
      </c>
      <c r="P494" s="640">
        <v>1.0299401197604789</v>
      </c>
      <c r="Q494" s="620">
        <v>688</v>
      </c>
    </row>
    <row r="495" spans="1:17" ht="14.4" customHeight="1" x14ac:dyDescent="0.3">
      <c r="A495" s="615" t="s">
        <v>473</v>
      </c>
      <c r="B495" s="616" t="s">
        <v>4001</v>
      </c>
      <c r="C495" s="616" t="s">
        <v>3158</v>
      </c>
      <c r="D495" s="616" t="s">
        <v>3266</v>
      </c>
      <c r="E495" s="616" t="s">
        <v>3267</v>
      </c>
      <c r="F495" s="619"/>
      <c r="G495" s="619"/>
      <c r="H495" s="619"/>
      <c r="I495" s="619"/>
      <c r="J495" s="619"/>
      <c r="K495" s="619"/>
      <c r="L495" s="619"/>
      <c r="M495" s="619"/>
      <c r="N495" s="619">
        <v>0</v>
      </c>
      <c r="O495" s="619">
        <v>0</v>
      </c>
      <c r="P495" s="640"/>
      <c r="Q495" s="620"/>
    </row>
    <row r="496" spans="1:17" ht="14.4" customHeight="1" x14ac:dyDescent="0.3">
      <c r="A496" s="615" t="s">
        <v>473</v>
      </c>
      <c r="B496" s="616" t="s">
        <v>4001</v>
      </c>
      <c r="C496" s="616" t="s">
        <v>3158</v>
      </c>
      <c r="D496" s="616" t="s">
        <v>3268</v>
      </c>
      <c r="E496" s="616" t="s">
        <v>3269</v>
      </c>
      <c r="F496" s="619"/>
      <c r="G496" s="619"/>
      <c r="H496" s="619"/>
      <c r="I496" s="619"/>
      <c r="J496" s="619">
        <v>1</v>
      </c>
      <c r="K496" s="619">
        <v>852</v>
      </c>
      <c r="L496" s="619"/>
      <c r="M496" s="619">
        <v>852</v>
      </c>
      <c r="N496" s="619">
        <v>3</v>
      </c>
      <c r="O496" s="619">
        <v>2595</v>
      </c>
      <c r="P496" s="640"/>
      <c r="Q496" s="620">
        <v>865</v>
      </c>
    </row>
    <row r="497" spans="1:17" ht="14.4" customHeight="1" x14ac:dyDescent="0.3">
      <c r="A497" s="615" t="s">
        <v>473</v>
      </c>
      <c r="B497" s="616" t="s">
        <v>4001</v>
      </c>
      <c r="C497" s="616" t="s">
        <v>3158</v>
      </c>
      <c r="D497" s="616" t="s">
        <v>3274</v>
      </c>
      <c r="E497" s="616" t="s">
        <v>3275</v>
      </c>
      <c r="F497" s="619"/>
      <c r="G497" s="619"/>
      <c r="H497" s="619"/>
      <c r="I497" s="619"/>
      <c r="J497" s="619"/>
      <c r="K497" s="619"/>
      <c r="L497" s="619"/>
      <c r="M497" s="619"/>
      <c r="N497" s="619">
        <v>1</v>
      </c>
      <c r="O497" s="619">
        <v>183</v>
      </c>
      <c r="P497" s="640"/>
      <c r="Q497" s="620">
        <v>183</v>
      </c>
    </row>
    <row r="498" spans="1:17" ht="14.4" customHeight="1" x14ac:dyDescent="0.3">
      <c r="A498" s="615" t="s">
        <v>473</v>
      </c>
      <c r="B498" s="616" t="s">
        <v>4001</v>
      </c>
      <c r="C498" s="616" t="s">
        <v>3158</v>
      </c>
      <c r="D498" s="616" t="s">
        <v>4018</v>
      </c>
      <c r="E498" s="616" t="s">
        <v>4019</v>
      </c>
      <c r="F498" s="619"/>
      <c r="G498" s="619"/>
      <c r="H498" s="619"/>
      <c r="I498" s="619"/>
      <c r="J498" s="619">
        <v>1</v>
      </c>
      <c r="K498" s="619">
        <v>2654</v>
      </c>
      <c r="L498" s="619"/>
      <c r="M498" s="619">
        <v>2654</v>
      </c>
      <c r="N498" s="619"/>
      <c r="O498" s="619"/>
      <c r="P498" s="640"/>
      <c r="Q498" s="620"/>
    </row>
    <row r="499" spans="1:17" ht="14.4" customHeight="1" x14ac:dyDescent="0.3">
      <c r="A499" s="615" t="s">
        <v>473</v>
      </c>
      <c r="B499" s="616" t="s">
        <v>4001</v>
      </c>
      <c r="C499" s="616" t="s">
        <v>3158</v>
      </c>
      <c r="D499" s="616" t="s">
        <v>4020</v>
      </c>
      <c r="E499" s="616" t="s">
        <v>4021</v>
      </c>
      <c r="F499" s="619">
        <v>1</v>
      </c>
      <c r="G499" s="619">
        <v>1653</v>
      </c>
      <c r="H499" s="619">
        <v>1</v>
      </c>
      <c r="I499" s="619">
        <v>1653</v>
      </c>
      <c r="J499" s="619"/>
      <c r="K499" s="619"/>
      <c r="L499" s="619"/>
      <c r="M499" s="619"/>
      <c r="N499" s="619">
        <v>1</v>
      </c>
      <c r="O499" s="619">
        <v>1734</v>
      </c>
      <c r="P499" s="640">
        <v>1.0490018148820326</v>
      </c>
      <c r="Q499" s="620">
        <v>1734</v>
      </c>
    </row>
    <row r="500" spans="1:17" ht="14.4" customHeight="1" x14ac:dyDescent="0.3">
      <c r="A500" s="615" t="s">
        <v>473</v>
      </c>
      <c r="B500" s="616" t="s">
        <v>4001</v>
      </c>
      <c r="C500" s="616" t="s">
        <v>3158</v>
      </c>
      <c r="D500" s="616" t="s">
        <v>4022</v>
      </c>
      <c r="E500" s="616" t="s">
        <v>4023</v>
      </c>
      <c r="F500" s="619"/>
      <c r="G500" s="619"/>
      <c r="H500" s="619"/>
      <c r="I500" s="619"/>
      <c r="J500" s="619"/>
      <c r="K500" s="619"/>
      <c r="L500" s="619"/>
      <c r="M500" s="619"/>
      <c r="N500" s="619">
        <v>6</v>
      </c>
      <c r="O500" s="619">
        <v>6006</v>
      </c>
      <c r="P500" s="640"/>
      <c r="Q500" s="620">
        <v>1001</v>
      </c>
    </row>
    <row r="501" spans="1:17" ht="14.4" customHeight="1" x14ac:dyDescent="0.3">
      <c r="A501" s="615" t="s">
        <v>473</v>
      </c>
      <c r="B501" s="616" t="s">
        <v>4001</v>
      </c>
      <c r="C501" s="616" t="s">
        <v>3158</v>
      </c>
      <c r="D501" s="616" t="s">
        <v>4024</v>
      </c>
      <c r="E501" s="616" t="s">
        <v>4025</v>
      </c>
      <c r="F501" s="619">
        <v>2</v>
      </c>
      <c r="G501" s="619">
        <v>3548</v>
      </c>
      <c r="H501" s="619">
        <v>1</v>
      </c>
      <c r="I501" s="619">
        <v>1774</v>
      </c>
      <c r="J501" s="619"/>
      <c r="K501" s="619"/>
      <c r="L501" s="619"/>
      <c r="M501" s="619"/>
      <c r="N501" s="619">
        <v>4</v>
      </c>
      <c r="O501" s="619">
        <v>7360</v>
      </c>
      <c r="P501" s="640">
        <v>2.0744081172491544</v>
      </c>
      <c r="Q501" s="620">
        <v>1840</v>
      </c>
    </row>
    <row r="502" spans="1:17" ht="14.4" customHeight="1" x14ac:dyDescent="0.3">
      <c r="A502" s="615" t="s">
        <v>473</v>
      </c>
      <c r="B502" s="616" t="s">
        <v>4001</v>
      </c>
      <c r="C502" s="616" t="s">
        <v>3158</v>
      </c>
      <c r="D502" s="616" t="s">
        <v>720</v>
      </c>
      <c r="E502" s="616" t="s">
        <v>4026</v>
      </c>
      <c r="F502" s="619"/>
      <c r="G502" s="619"/>
      <c r="H502" s="619"/>
      <c r="I502" s="619"/>
      <c r="J502" s="619">
        <v>1</v>
      </c>
      <c r="K502" s="619">
        <v>1193</v>
      </c>
      <c r="L502" s="619"/>
      <c r="M502" s="619">
        <v>1193</v>
      </c>
      <c r="N502" s="619">
        <v>1</v>
      </c>
      <c r="O502" s="619">
        <v>1229</v>
      </c>
      <c r="P502" s="640"/>
      <c r="Q502" s="620">
        <v>1229</v>
      </c>
    </row>
    <row r="503" spans="1:17" ht="14.4" customHeight="1" x14ac:dyDescent="0.3">
      <c r="A503" s="615" t="s">
        <v>473</v>
      </c>
      <c r="B503" s="616" t="s">
        <v>4001</v>
      </c>
      <c r="C503" s="616" t="s">
        <v>3158</v>
      </c>
      <c r="D503" s="616" t="s">
        <v>4027</v>
      </c>
      <c r="E503" s="616" t="s">
        <v>4028</v>
      </c>
      <c r="F503" s="619"/>
      <c r="G503" s="619"/>
      <c r="H503" s="619"/>
      <c r="I503" s="619"/>
      <c r="J503" s="619"/>
      <c r="K503" s="619"/>
      <c r="L503" s="619"/>
      <c r="M503" s="619"/>
      <c r="N503" s="619">
        <v>1</v>
      </c>
      <c r="O503" s="619">
        <v>891</v>
      </c>
      <c r="P503" s="640"/>
      <c r="Q503" s="620">
        <v>891</v>
      </c>
    </row>
    <row r="504" spans="1:17" ht="14.4" customHeight="1" x14ac:dyDescent="0.3">
      <c r="A504" s="615" t="s">
        <v>473</v>
      </c>
      <c r="B504" s="616" t="s">
        <v>4001</v>
      </c>
      <c r="C504" s="616" t="s">
        <v>3158</v>
      </c>
      <c r="D504" s="616" t="s">
        <v>4029</v>
      </c>
      <c r="E504" s="616" t="s">
        <v>4030</v>
      </c>
      <c r="F504" s="619"/>
      <c r="G504" s="619"/>
      <c r="H504" s="619"/>
      <c r="I504" s="619"/>
      <c r="J504" s="619"/>
      <c r="K504" s="619"/>
      <c r="L504" s="619"/>
      <c r="M504" s="619"/>
      <c r="N504" s="619">
        <v>1</v>
      </c>
      <c r="O504" s="619">
        <v>1033</v>
      </c>
      <c r="P504" s="640"/>
      <c r="Q504" s="620">
        <v>1033</v>
      </c>
    </row>
    <row r="505" spans="1:17" ht="14.4" customHeight="1" x14ac:dyDescent="0.3">
      <c r="A505" s="615" t="s">
        <v>473</v>
      </c>
      <c r="B505" s="616" t="s">
        <v>4001</v>
      </c>
      <c r="C505" s="616" t="s">
        <v>3158</v>
      </c>
      <c r="D505" s="616" t="s">
        <v>4031</v>
      </c>
      <c r="E505" s="616" t="s">
        <v>4032</v>
      </c>
      <c r="F505" s="619"/>
      <c r="G505" s="619"/>
      <c r="H505" s="619"/>
      <c r="I505" s="619"/>
      <c r="J505" s="619"/>
      <c r="K505" s="619"/>
      <c r="L505" s="619"/>
      <c r="M505" s="619"/>
      <c r="N505" s="619">
        <v>1</v>
      </c>
      <c r="O505" s="619">
        <v>2230</v>
      </c>
      <c r="P505" s="640"/>
      <c r="Q505" s="620">
        <v>2230</v>
      </c>
    </row>
    <row r="506" spans="1:17" ht="14.4" customHeight="1" x14ac:dyDescent="0.3">
      <c r="A506" s="615" t="s">
        <v>473</v>
      </c>
      <c r="B506" s="616" t="s">
        <v>4001</v>
      </c>
      <c r="C506" s="616" t="s">
        <v>3158</v>
      </c>
      <c r="D506" s="616" t="s">
        <v>4033</v>
      </c>
      <c r="E506" s="616" t="s">
        <v>4034</v>
      </c>
      <c r="F506" s="619">
        <v>1</v>
      </c>
      <c r="G506" s="619">
        <v>4983</v>
      </c>
      <c r="H506" s="619">
        <v>1</v>
      </c>
      <c r="I506" s="619">
        <v>4983</v>
      </c>
      <c r="J506" s="619"/>
      <c r="K506" s="619"/>
      <c r="L506" s="619"/>
      <c r="M506" s="619"/>
      <c r="N506" s="619"/>
      <c r="O506" s="619"/>
      <c r="P506" s="640"/>
      <c r="Q506" s="620"/>
    </row>
    <row r="507" spans="1:17" ht="14.4" customHeight="1" x14ac:dyDescent="0.3">
      <c r="A507" s="615" t="s">
        <v>473</v>
      </c>
      <c r="B507" s="616" t="s">
        <v>4001</v>
      </c>
      <c r="C507" s="616" t="s">
        <v>3158</v>
      </c>
      <c r="D507" s="616" t="s">
        <v>4035</v>
      </c>
      <c r="E507" s="616" t="s">
        <v>4036</v>
      </c>
      <c r="F507" s="619"/>
      <c r="G507" s="619"/>
      <c r="H507" s="619"/>
      <c r="I507" s="619"/>
      <c r="J507" s="619"/>
      <c r="K507" s="619"/>
      <c r="L507" s="619"/>
      <c r="M507" s="619"/>
      <c r="N507" s="619">
        <v>1</v>
      </c>
      <c r="O507" s="619">
        <v>1915</v>
      </c>
      <c r="P507" s="640"/>
      <c r="Q507" s="620">
        <v>1915</v>
      </c>
    </row>
    <row r="508" spans="1:17" ht="14.4" customHeight="1" x14ac:dyDescent="0.3">
      <c r="A508" s="615" t="s">
        <v>473</v>
      </c>
      <c r="B508" s="616" t="s">
        <v>4001</v>
      </c>
      <c r="C508" s="616" t="s">
        <v>3158</v>
      </c>
      <c r="D508" s="616" t="s">
        <v>4037</v>
      </c>
      <c r="E508" s="616" t="s">
        <v>4038</v>
      </c>
      <c r="F508" s="619"/>
      <c r="G508" s="619"/>
      <c r="H508" s="619"/>
      <c r="I508" s="619"/>
      <c r="J508" s="619"/>
      <c r="K508" s="619"/>
      <c r="L508" s="619"/>
      <c r="M508" s="619"/>
      <c r="N508" s="619">
        <v>1</v>
      </c>
      <c r="O508" s="619">
        <v>3961</v>
      </c>
      <c r="P508" s="640"/>
      <c r="Q508" s="620">
        <v>3961</v>
      </c>
    </row>
    <row r="509" spans="1:17" ht="14.4" customHeight="1" x14ac:dyDescent="0.3">
      <c r="A509" s="615" t="s">
        <v>473</v>
      </c>
      <c r="B509" s="616" t="s">
        <v>4039</v>
      </c>
      <c r="C509" s="616" t="s">
        <v>3158</v>
      </c>
      <c r="D509" s="616" t="s">
        <v>3190</v>
      </c>
      <c r="E509" s="616" t="s">
        <v>3191</v>
      </c>
      <c r="F509" s="619"/>
      <c r="G509" s="619"/>
      <c r="H509" s="619"/>
      <c r="I509" s="619"/>
      <c r="J509" s="619">
        <v>1</v>
      </c>
      <c r="K509" s="619">
        <v>1630</v>
      </c>
      <c r="L509" s="619"/>
      <c r="M509" s="619">
        <v>1630</v>
      </c>
      <c r="N509" s="619"/>
      <c r="O509" s="619"/>
      <c r="P509" s="640"/>
      <c r="Q509" s="620"/>
    </row>
    <row r="510" spans="1:17" ht="14.4" customHeight="1" x14ac:dyDescent="0.3">
      <c r="A510" s="615" t="s">
        <v>473</v>
      </c>
      <c r="B510" s="616" t="s">
        <v>4039</v>
      </c>
      <c r="C510" s="616" t="s">
        <v>3158</v>
      </c>
      <c r="D510" s="616" t="s">
        <v>4040</v>
      </c>
      <c r="E510" s="616" t="s">
        <v>4041</v>
      </c>
      <c r="F510" s="619"/>
      <c r="G510" s="619"/>
      <c r="H510" s="619"/>
      <c r="I510" s="619"/>
      <c r="J510" s="619">
        <v>1</v>
      </c>
      <c r="K510" s="619">
        <v>4547</v>
      </c>
      <c r="L510" s="619"/>
      <c r="M510" s="619">
        <v>4547</v>
      </c>
      <c r="N510" s="619"/>
      <c r="O510" s="619"/>
      <c r="P510" s="640"/>
      <c r="Q510" s="620"/>
    </row>
    <row r="511" spans="1:17" ht="14.4" customHeight="1" x14ac:dyDescent="0.3">
      <c r="A511" s="615" t="s">
        <v>473</v>
      </c>
      <c r="B511" s="616" t="s">
        <v>4042</v>
      </c>
      <c r="C511" s="616" t="s">
        <v>3158</v>
      </c>
      <c r="D511" s="616" t="s">
        <v>4043</v>
      </c>
      <c r="E511" s="616" t="s">
        <v>4044</v>
      </c>
      <c r="F511" s="619"/>
      <c r="G511" s="619"/>
      <c r="H511" s="619"/>
      <c r="I511" s="619"/>
      <c r="J511" s="619">
        <v>1</v>
      </c>
      <c r="K511" s="619">
        <v>92</v>
      </c>
      <c r="L511" s="619"/>
      <c r="M511" s="619">
        <v>92</v>
      </c>
      <c r="N511" s="619"/>
      <c r="O511" s="619"/>
      <c r="P511" s="640"/>
      <c r="Q511" s="620"/>
    </row>
    <row r="512" spans="1:17" ht="14.4" customHeight="1" x14ac:dyDescent="0.3">
      <c r="A512" s="615" t="s">
        <v>473</v>
      </c>
      <c r="B512" s="616" t="s">
        <v>4042</v>
      </c>
      <c r="C512" s="616" t="s">
        <v>3158</v>
      </c>
      <c r="D512" s="616" t="s">
        <v>4045</v>
      </c>
      <c r="E512" s="616" t="s">
        <v>4046</v>
      </c>
      <c r="F512" s="619">
        <v>3</v>
      </c>
      <c r="G512" s="619">
        <v>237</v>
      </c>
      <c r="H512" s="619">
        <v>1</v>
      </c>
      <c r="I512" s="619">
        <v>79</v>
      </c>
      <c r="J512" s="619"/>
      <c r="K512" s="619"/>
      <c r="L512" s="619"/>
      <c r="M512" s="619"/>
      <c r="N512" s="619"/>
      <c r="O512" s="619"/>
      <c r="P512" s="640"/>
      <c r="Q512" s="620"/>
    </row>
    <row r="513" spans="1:17" ht="14.4" customHeight="1" x14ac:dyDescent="0.3">
      <c r="A513" s="615" t="s">
        <v>473</v>
      </c>
      <c r="B513" s="616" t="s">
        <v>4042</v>
      </c>
      <c r="C513" s="616" t="s">
        <v>3158</v>
      </c>
      <c r="D513" s="616" t="s">
        <v>4047</v>
      </c>
      <c r="E513" s="616" t="s">
        <v>4048</v>
      </c>
      <c r="F513" s="619"/>
      <c r="G513" s="619"/>
      <c r="H513" s="619"/>
      <c r="I513" s="619"/>
      <c r="J513" s="619"/>
      <c r="K513" s="619"/>
      <c r="L513" s="619"/>
      <c r="M513" s="619"/>
      <c r="N513" s="619">
        <v>1</v>
      </c>
      <c r="O513" s="619">
        <v>751</v>
      </c>
      <c r="P513" s="640"/>
      <c r="Q513" s="620">
        <v>751</v>
      </c>
    </row>
    <row r="514" spans="1:17" ht="14.4" customHeight="1" x14ac:dyDescent="0.3">
      <c r="A514" s="615" t="s">
        <v>473</v>
      </c>
      <c r="B514" s="616" t="s">
        <v>4042</v>
      </c>
      <c r="C514" s="616" t="s">
        <v>3158</v>
      </c>
      <c r="D514" s="616" t="s">
        <v>4049</v>
      </c>
      <c r="E514" s="616" t="s">
        <v>4050</v>
      </c>
      <c r="F514" s="619">
        <v>2</v>
      </c>
      <c r="G514" s="619">
        <v>684</v>
      </c>
      <c r="H514" s="619">
        <v>1</v>
      </c>
      <c r="I514" s="619">
        <v>342</v>
      </c>
      <c r="J514" s="619">
        <v>1</v>
      </c>
      <c r="K514" s="619">
        <v>344</v>
      </c>
      <c r="L514" s="619">
        <v>0.50292397660818711</v>
      </c>
      <c r="M514" s="619">
        <v>344</v>
      </c>
      <c r="N514" s="619">
        <v>3</v>
      </c>
      <c r="O514" s="619">
        <v>1083</v>
      </c>
      <c r="P514" s="640">
        <v>1.5833333333333333</v>
      </c>
      <c r="Q514" s="620">
        <v>361</v>
      </c>
    </row>
    <row r="515" spans="1:17" ht="14.4" customHeight="1" x14ac:dyDescent="0.3">
      <c r="A515" s="615" t="s">
        <v>473</v>
      </c>
      <c r="B515" s="616" t="s">
        <v>4042</v>
      </c>
      <c r="C515" s="616" t="s">
        <v>3158</v>
      </c>
      <c r="D515" s="616" t="s">
        <v>4051</v>
      </c>
      <c r="E515" s="616" t="s">
        <v>4052</v>
      </c>
      <c r="F515" s="619"/>
      <c r="G515" s="619"/>
      <c r="H515" s="619"/>
      <c r="I515" s="619"/>
      <c r="J515" s="619">
        <v>1</v>
      </c>
      <c r="K515" s="619">
        <v>352</v>
      </c>
      <c r="L515" s="619"/>
      <c r="M515" s="619">
        <v>352</v>
      </c>
      <c r="N515" s="619"/>
      <c r="O515" s="619"/>
      <c r="P515" s="640"/>
      <c r="Q515" s="620"/>
    </row>
    <row r="516" spans="1:17" ht="14.4" customHeight="1" x14ac:dyDescent="0.3">
      <c r="A516" s="615" t="s">
        <v>473</v>
      </c>
      <c r="B516" s="616" t="s">
        <v>4042</v>
      </c>
      <c r="C516" s="616" t="s">
        <v>3158</v>
      </c>
      <c r="D516" s="616" t="s">
        <v>4053</v>
      </c>
      <c r="E516" s="616" t="s">
        <v>4054</v>
      </c>
      <c r="F516" s="619"/>
      <c r="G516" s="619"/>
      <c r="H516" s="619"/>
      <c r="I516" s="619"/>
      <c r="J516" s="619">
        <v>2</v>
      </c>
      <c r="K516" s="619">
        <v>1848</v>
      </c>
      <c r="L516" s="619"/>
      <c r="M516" s="619">
        <v>924</v>
      </c>
      <c r="N516" s="619">
        <v>1</v>
      </c>
      <c r="O516" s="619">
        <v>980</v>
      </c>
      <c r="P516" s="640"/>
      <c r="Q516" s="620">
        <v>980</v>
      </c>
    </row>
    <row r="517" spans="1:17" ht="14.4" customHeight="1" x14ac:dyDescent="0.3">
      <c r="A517" s="615" t="s">
        <v>473</v>
      </c>
      <c r="B517" s="616" t="s">
        <v>4042</v>
      </c>
      <c r="C517" s="616" t="s">
        <v>3158</v>
      </c>
      <c r="D517" s="616" t="s">
        <v>4055</v>
      </c>
      <c r="E517" s="616" t="s">
        <v>4056</v>
      </c>
      <c r="F517" s="619">
        <v>1</v>
      </c>
      <c r="G517" s="619">
        <v>354</v>
      </c>
      <c r="H517" s="619">
        <v>1</v>
      </c>
      <c r="I517" s="619">
        <v>354</v>
      </c>
      <c r="J517" s="619">
        <v>1</v>
      </c>
      <c r="K517" s="619">
        <v>356</v>
      </c>
      <c r="L517" s="619">
        <v>1.0056497175141244</v>
      </c>
      <c r="M517" s="619">
        <v>356</v>
      </c>
      <c r="N517" s="619">
        <v>1</v>
      </c>
      <c r="O517" s="619">
        <v>379</v>
      </c>
      <c r="P517" s="640">
        <v>1.0706214689265536</v>
      </c>
      <c r="Q517" s="620">
        <v>379</v>
      </c>
    </row>
    <row r="518" spans="1:17" ht="14.4" customHeight="1" x14ac:dyDescent="0.3">
      <c r="A518" s="615" t="s">
        <v>473</v>
      </c>
      <c r="B518" s="616" t="s">
        <v>4042</v>
      </c>
      <c r="C518" s="616" t="s">
        <v>3158</v>
      </c>
      <c r="D518" s="616" t="s">
        <v>4057</v>
      </c>
      <c r="E518" s="616" t="s">
        <v>4058</v>
      </c>
      <c r="F518" s="619"/>
      <c r="G518" s="619"/>
      <c r="H518" s="619"/>
      <c r="I518" s="619"/>
      <c r="J518" s="619">
        <v>1</v>
      </c>
      <c r="K518" s="619">
        <v>6937</v>
      </c>
      <c r="L518" s="619"/>
      <c r="M518" s="619">
        <v>6937</v>
      </c>
      <c r="N518" s="619"/>
      <c r="O518" s="619"/>
      <c r="P518" s="640"/>
      <c r="Q518" s="620"/>
    </row>
    <row r="519" spans="1:17" ht="14.4" customHeight="1" x14ac:dyDescent="0.3">
      <c r="A519" s="615" t="s">
        <v>473</v>
      </c>
      <c r="B519" s="616" t="s">
        <v>4042</v>
      </c>
      <c r="C519" s="616" t="s">
        <v>3158</v>
      </c>
      <c r="D519" s="616" t="s">
        <v>4059</v>
      </c>
      <c r="E519" s="616" t="s">
        <v>4060</v>
      </c>
      <c r="F519" s="619">
        <v>2</v>
      </c>
      <c r="G519" s="619">
        <v>1364</v>
      </c>
      <c r="H519" s="619">
        <v>1</v>
      </c>
      <c r="I519" s="619">
        <v>682</v>
      </c>
      <c r="J519" s="619"/>
      <c r="K519" s="619"/>
      <c r="L519" s="619"/>
      <c r="M519" s="619"/>
      <c r="N519" s="619">
        <v>1</v>
      </c>
      <c r="O519" s="619">
        <v>711</v>
      </c>
      <c r="P519" s="640">
        <v>0.52126099706744866</v>
      </c>
      <c r="Q519" s="620">
        <v>711</v>
      </c>
    </row>
    <row r="520" spans="1:17" ht="14.4" customHeight="1" x14ac:dyDescent="0.3">
      <c r="A520" s="615" t="s">
        <v>473</v>
      </c>
      <c r="B520" s="616" t="s">
        <v>4042</v>
      </c>
      <c r="C520" s="616" t="s">
        <v>3158</v>
      </c>
      <c r="D520" s="616" t="s">
        <v>4061</v>
      </c>
      <c r="E520" s="616" t="s">
        <v>4062</v>
      </c>
      <c r="F520" s="619">
        <v>1</v>
      </c>
      <c r="G520" s="619">
        <v>317</v>
      </c>
      <c r="H520" s="619">
        <v>1</v>
      </c>
      <c r="I520" s="619">
        <v>317</v>
      </c>
      <c r="J520" s="619"/>
      <c r="K520" s="619"/>
      <c r="L520" s="619"/>
      <c r="M520" s="619"/>
      <c r="N520" s="619">
        <v>1</v>
      </c>
      <c r="O520" s="619">
        <v>417</v>
      </c>
      <c r="P520" s="640">
        <v>1.3154574132492114</v>
      </c>
      <c r="Q520" s="620">
        <v>417</v>
      </c>
    </row>
    <row r="521" spans="1:17" ht="14.4" customHeight="1" x14ac:dyDescent="0.3">
      <c r="A521" s="615" t="s">
        <v>473</v>
      </c>
      <c r="B521" s="616" t="s">
        <v>4042</v>
      </c>
      <c r="C521" s="616" t="s">
        <v>3158</v>
      </c>
      <c r="D521" s="616" t="s">
        <v>3202</v>
      </c>
      <c r="E521" s="616" t="s">
        <v>3203</v>
      </c>
      <c r="F521" s="619">
        <v>1</v>
      </c>
      <c r="G521" s="619">
        <v>806</v>
      </c>
      <c r="H521" s="619">
        <v>1</v>
      </c>
      <c r="I521" s="619">
        <v>806</v>
      </c>
      <c r="J521" s="619">
        <v>1</v>
      </c>
      <c r="K521" s="619">
        <v>819</v>
      </c>
      <c r="L521" s="619">
        <v>1.0161290322580645</v>
      </c>
      <c r="M521" s="619">
        <v>819</v>
      </c>
      <c r="N521" s="619"/>
      <c r="O521" s="619"/>
      <c r="P521" s="640"/>
      <c r="Q521" s="620"/>
    </row>
    <row r="522" spans="1:17" ht="14.4" customHeight="1" x14ac:dyDescent="0.3">
      <c r="A522" s="615" t="s">
        <v>473</v>
      </c>
      <c r="B522" s="616" t="s">
        <v>4042</v>
      </c>
      <c r="C522" s="616" t="s">
        <v>3158</v>
      </c>
      <c r="D522" s="616" t="s">
        <v>4063</v>
      </c>
      <c r="E522" s="616" t="s">
        <v>4064</v>
      </c>
      <c r="F522" s="619">
        <v>1</v>
      </c>
      <c r="G522" s="619">
        <v>2361</v>
      </c>
      <c r="H522" s="619">
        <v>1</v>
      </c>
      <c r="I522" s="619">
        <v>2361</v>
      </c>
      <c r="J522" s="619"/>
      <c r="K522" s="619"/>
      <c r="L522" s="619"/>
      <c r="M522" s="619"/>
      <c r="N522" s="619"/>
      <c r="O522" s="619"/>
      <c r="P522" s="640"/>
      <c r="Q522" s="620"/>
    </row>
    <row r="523" spans="1:17" ht="14.4" customHeight="1" x14ac:dyDescent="0.3">
      <c r="A523" s="615" t="s">
        <v>473</v>
      </c>
      <c r="B523" s="616" t="s">
        <v>4042</v>
      </c>
      <c r="C523" s="616" t="s">
        <v>3158</v>
      </c>
      <c r="D523" s="616" t="s">
        <v>4018</v>
      </c>
      <c r="E523" s="616" t="s">
        <v>4019</v>
      </c>
      <c r="F523" s="619">
        <v>2</v>
      </c>
      <c r="G523" s="619">
        <v>5280</v>
      </c>
      <c r="H523" s="619">
        <v>1</v>
      </c>
      <c r="I523" s="619">
        <v>2640</v>
      </c>
      <c r="J523" s="619"/>
      <c r="K523" s="619"/>
      <c r="L523" s="619"/>
      <c r="M523" s="619"/>
      <c r="N523" s="619"/>
      <c r="O523" s="619"/>
      <c r="P523" s="640"/>
      <c r="Q523" s="620"/>
    </row>
    <row r="524" spans="1:17" ht="14.4" customHeight="1" x14ac:dyDescent="0.3">
      <c r="A524" s="615" t="s">
        <v>473</v>
      </c>
      <c r="B524" s="616" t="s">
        <v>4042</v>
      </c>
      <c r="C524" s="616" t="s">
        <v>3158</v>
      </c>
      <c r="D524" s="616" t="s">
        <v>4065</v>
      </c>
      <c r="E524" s="616" t="s">
        <v>4066</v>
      </c>
      <c r="F524" s="619">
        <v>5</v>
      </c>
      <c r="G524" s="619">
        <v>12190</v>
      </c>
      <c r="H524" s="619">
        <v>1</v>
      </c>
      <c r="I524" s="619">
        <v>2438</v>
      </c>
      <c r="J524" s="619">
        <v>10</v>
      </c>
      <c r="K524" s="619">
        <v>24520</v>
      </c>
      <c r="L524" s="619">
        <v>2.0114848236259228</v>
      </c>
      <c r="M524" s="619">
        <v>2452</v>
      </c>
      <c r="N524" s="619">
        <v>7</v>
      </c>
      <c r="O524" s="619">
        <v>17927</v>
      </c>
      <c r="P524" s="640">
        <v>1.4706316652994258</v>
      </c>
      <c r="Q524" s="620">
        <v>2561</v>
      </c>
    </row>
    <row r="525" spans="1:17" ht="14.4" customHeight="1" x14ac:dyDescent="0.3">
      <c r="A525" s="615" t="s">
        <v>473</v>
      </c>
      <c r="B525" s="616" t="s">
        <v>4042</v>
      </c>
      <c r="C525" s="616" t="s">
        <v>3158</v>
      </c>
      <c r="D525" s="616" t="s">
        <v>4067</v>
      </c>
      <c r="E525" s="616" t="s">
        <v>4068</v>
      </c>
      <c r="F525" s="619">
        <v>2</v>
      </c>
      <c r="G525" s="619">
        <v>1210</v>
      </c>
      <c r="H525" s="619">
        <v>1</v>
      </c>
      <c r="I525" s="619">
        <v>605</v>
      </c>
      <c r="J525" s="619">
        <v>2</v>
      </c>
      <c r="K525" s="619">
        <v>1216</v>
      </c>
      <c r="L525" s="619">
        <v>1.0049586776859505</v>
      </c>
      <c r="M525" s="619">
        <v>608</v>
      </c>
      <c r="N525" s="619">
        <v>2</v>
      </c>
      <c r="O525" s="619">
        <v>1288</v>
      </c>
      <c r="P525" s="640">
        <v>1.0644628099173554</v>
      </c>
      <c r="Q525" s="620">
        <v>644</v>
      </c>
    </row>
    <row r="526" spans="1:17" ht="14.4" customHeight="1" x14ac:dyDescent="0.3">
      <c r="A526" s="615" t="s">
        <v>473</v>
      </c>
      <c r="B526" s="616" t="s">
        <v>4042</v>
      </c>
      <c r="C526" s="616" t="s">
        <v>3158</v>
      </c>
      <c r="D526" s="616" t="s">
        <v>4069</v>
      </c>
      <c r="E526" s="616" t="s">
        <v>4070</v>
      </c>
      <c r="F526" s="619"/>
      <c r="G526" s="619"/>
      <c r="H526" s="619"/>
      <c r="I526" s="619"/>
      <c r="J526" s="619">
        <v>1</v>
      </c>
      <c r="K526" s="619">
        <v>1475</v>
      </c>
      <c r="L526" s="619"/>
      <c r="M526" s="619">
        <v>1475</v>
      </c>
      <c r="N526" s="619"/>
      <c r="O526" s="619"/>
      <c r="P526" s="640"/>
      <c r="Q526" s="620"/>
    </row>
    <row r="527" spans="1:17" ht="14.4" customHeight="1" x14ac:dyDescent="0.3">
      <c r="A527" s="615" t="s">
        <v>473</v>
      </c>
      <c r="B527" s="616" t="s">
        <v>4042</v>
      </c>
      <c r="C527" s="616" t="s">
        <v>3158</v>
      </c>
      <c r="D527" s="616" t="s">
        <v>4071</v>
      </c>
      <c r="E527" s="616" t="s">
        <v>4072</v>
      </c>
      <c r="F527" s="619"/>
      <c r="G527" s="619"/>
      <c r="H527" s="619"/>
      <c r="I527" s="619"/>
      <c r="J527" s="619"/>
      <c r="K527" s="619"/>
      <c r="L527" s="619"/>
      <c r="M527" s="619"/>
      <c r="N527" s="619">
        <v>1</v>
      </c>
      <c r="O527" s="619">
        <v>3308</v>
      </c>
      <c r="P527" s="640"/>
      <c r="Q527" s="620">
        <v>3308</v>
      </c>
    </row>
    <row r="528" spans="1:17" ht="14.4" customHeight="1" x14ac:dyDescent="0.3">
      <c r="A528" s="615" t="s">
        <v>473</v>
      </c>
      <c r="B528" s="616" t="s">
        <v>4073</v>
      </c>
      <c r="C528" s="616" t="s">
        <v>3158</v>
      </c>
      <c r="D528" s="616" t="s">
        <v>4074</v>
      </c>
      <c r="E528" s="616" t="s">
        <v>4075</v>
      </c>
      <c r="F528" s="619">
        <v>1</v>
      </c>
      <c r="G528" s="619">
        <v>4985</v>
      </c>
      <c r="H528" s="619">
        <v>1</v>
      </c>
      <c r="I528" s="619">
        <v>4985</v>
      </c>
      <c r="J528" s="619"/>
      <c r="K528" s="619"/>
      <c r="L528" s="619"/>
      <c r="M528" s="619"/>
      <c r="N528" s="619"/>
      <c r="O528" s="619"/>
      <c r="P528" s="640"/>
      <c r="Q528" s="620"/>
    </row>
    <row r="529" spans="1:17" ht="14.4" customHeight="1" x14ac:dyDescent="0.3">
      <c r="A529" s="615" t="s">
        <v>473</v>
      </c>
      <c r="B529" s="616" t="s">
        <v>4073</v>
      </c>
      <c r="C529" s="616" t="s">
        <v>3158</v>
      </c>
      <c r="D529" s="616" t="s">
        <v>4076</v>
      </c>
      <c r="E529" s="616" t="s">
        <v>4077</v>
      </c>
      <c r="F529" s="619">
        <v>1</v>
      </c>
      <c r="G529" s="619">
        <v>5143</v>
      </c>
      <c r="H529" s="619">
        <v>1</v>
      </c>
      <c r="I529" s="619">
        <v>5143</v>
      </c>
      <c r="J529" s="619"/>
      <c r="K529" s="619"/>
      <c r="L529" s="619"/>
      <c r="M529" s="619"/>
      <c r="N529" s="619"/>
      <c r="O529" s="619"/>
      <c r="P529" s="640"/>
      <c r="Q529" s="620"/>
    </row>
    <row r="530" spans="1:17" ht="14.4" customHeight="1" x14ac:dyDescent="0.3">
      <c r="A530" s="615" t="s">
        <v>473</v>
      </c>
      <c r="B530" s="616" t="s">
        <v>4073</v>
      </c>
      <c r="C530" s="616" t="s">
        <v>3158</v>
      </c>
      <c r="D530" s="616" t="s">
        <v>3422</v>
      </c>
      <c r="E530" s="616" t="s">
        <v>3423</v>
      </c>
      <c r="F530" s="619">
        <v>1</v>
      </c>
      <c r="G530" s="619">
        <v>907</v>
      </c>
      <c r="H530" s="619">
        <v>1</v>
      </c>
      <c r="I530" s="619">
        <v>907</v>
      </c>
      <c r="J530" s="619">
        <v>2</v>
      </c>
      <c r="K530" s="619">
        <v>1834</v>
      </c>
      <c r="L530" s="619">
        <v>2.0220507166482911</v>
      </c>
      <c r="M530" s="619">
        <v>917</v>
      </c>
      <c r="N530" s="619"/>
      <c r="O530" s="619"/>
      <c r="P530" s="640"/>
      <c r="Q530" s="620"/>
    </row>
    <row r="531" spans="1:17" ht="14.4" customHeight="1" x14ac:dyDescent="0.3">
      <c r="A531" s="615" t="s">
        <v>473</v>
      </c>
      <c r="B531" s="616" t="s">
        <v>4073</v>
      </c>
      <c r="C531" s="616" t="s">
        <v>3158</v>
      </c>
      <c r="D531" s="616" t="s">
        <v>4078</v>
      </c>
      <c r="E531" s="616" t="s">
        <v>4079</v>
      </c>
      <c r="F531" s="619"/>
      <c r="G531" s="619"/>
      <c r="H531" s="619"/>
      <c r="I531" s="619"/>
      <c r="J531" s="619">
        <v>1</v>
      </c>
      <c r="K531" s="619">
        <v>2176</v>
      </c>
      <c r="L531" s="619"/>
      <c r="M531" s="619">
        <v>2176</v>
      </c>
      <c r="N531" s="619"/>
      <c r="O531" s="619"/>
      <c r="P531" s="640"/>
      <c r="Q531" s="620"/>
    </row>
    <row r="532" spans="1:17" ht="14.4" customHeight="1" x14ac:dyDescent="0.3">
      <c r="A532" s="615" t="s">
        <v>473</v>
      </c>
      <c r="B532" s="616" t="s">
        <v>4073</v>
      </c>
      <c r="C532" s="616" t="s">
        <v>3158</v>
      </c>
      <c r="D532" s="616" t="s">
        <v>4080</v>
      </c>
      <c r="E532" s="616" t="s">
        <v>4081</v>
      </c>
      <c r="F532" s="619">
        <v>1</v>
      </c>
      <c r="G532" s="619">
        <v>109</v>
      </c>
      <c r="H532" s="619">
        <v>1</v>
      </c>
      <c r="I532" s="619">
        <v>109</v>
      </c>
      <c r="J532" s="619"/>
      <c r="K532" s="619"/>
      <c r="L532" s="619"/>
      <c r="M532" s="619"/>
      <c r="N532" s="619"/>
      <c r="O532" s="619"/>
      <c r="P532" s="640"/>
      <c r="Q532" s="620"/>
    </row>
    <row r="533" spans="1:17" ht="14.4" customHeight="1" x14ac:dyDescent="0.3">
      <c r="A533" s="615" t="s">
        <v>473</v>
      </c>
      <c r="B533" s="616" t="s">
        <v>4073</v>
      </c>
      <c r="C533" s="616" t="s">
        <v>3158</v>
      </c>
      <c r="D533" s="616" t="s">
        <v>3299</v>
      </c>
      <c r="E533" s="616" t="s">
        <v>3300</v>
      </c>
      <c r="F533" s="619">
        <v>1</v>
      </c>
      <c r="G533" s="619">
        <v>4340</v>
      </c>
      <c r="H533" s="619">
        <v>1</v>
      </c>
      <c r="I533" s="619">
        <v>4340</v>
      </c>
      <c r="J533" s="619"/>
      <c r="K533" s="619"/>
      <c r="L533" s="619"/>
      <c r="M533" s="619"/>
      <c r="N533" s="619"/>
      <c r="O533" s="619"/>
      <c r="P533" s="640"/>
      <c r="Q533" s="620"/>
    </row>
    <row r="534" spans="1:17" ht="14.4" customHeight="1" x14ac:dyDescent="0.3">
      <c r="A534" s="615" t="s">
        <v>473</v>
      </c>
      <c r="B534" s="616" t="s">
        <v>4073</v>
      </c>
      <c r="C534" s="616" t="s">
        <v>3158</v>
      </c>
      <c r="D534" s="616" t="s">
        <v>4082</v>
      </c>
      <c r="E534" s="616" t="s">
        <v>4083</v>
      </c>
      <c r="F534" s="619">
        <v>1</v>
      </c>
      <c r="G534" s="619">
        <v>1828</v>
      </c>
      <c r="H534" s="619">
        <v>1</v>
      </c>
      <c r="I534" s="619">
        <v>1828</v>
      </c>
      <c r="J534" s="619">
        <v>1</v>
      </c>
      <c r="K534" s="619">
        <v>1837</v>
      </c>
      <c r="L534" s="619">
        <v>1.0049234135667395</v>
      </c>
      <c r="M534" s="619">
        <v>1837</v>
      </c>
      <c r="N534" s="619"/>
      <c r="O534" s="619"/>
      <c r="P534" s="640"/>
      <c r="Q534" s="620"/>
    </row>
    <row r="535" spans="1:17" ht="14.4" customHeight="1" x14ac:dyDescent="0.3">
      <c r="A535" s="615" t="s">
        <v>473</v>
      </c>
      <c r="B535" s="616" t="s">
        <v>4084</v>
      </c>
      <c r="C535" s="616" t="s">
        <v>3158</v>
      </c>
      <c r="D535" s="616" t="s">
        <v>4085</v>
      </c>
      <c r="E535" s="616" t="s">
        <v>4086</v>
      </c>
      <c r="F535" s="619">
        <v>1</v>
      </c>
      <c r="G535" s="619">
        <v>252</v>
      </c>
      <c r="H535" s="619">
        <v>1</v>
      </c>
      <c r="I535" s="619">
        <v>252</v>
      </c>
      <c r="J535" s="619">
        <v>1</v>
      </c>
      <c r="K535" s="619">
        <v>254</v>
      </c>
      <c r="L535" s="619">
        <v>1.0079365079365079</v>
      </c>
      <c r="M535" s="619">
        <v>254</v>
      </c>
      <c r="N535" s="619"/>
      <c r="O535" s="619"/>
      <c r="P535" s="640"/>
      <c r="Q535" s="620"/>
    </row>
    <row r="536" spans="1:17" ht="14.4" customHeight="1" x14ac:dyDescent="0.3">
      <c r="A536" s="615" t="s">
        <v>473</v>
      </c>
      <c r="B536" s="616" t="s">
        <v>4084</v>
      </c>
      <c r="C536" s="616" t="s">
        <v>3158</v>
      </c>
      <c r="D536" s="616" t="s">
        <v>4087</v>
      </c>
      <c r="E536" s="616" t="s">
        <v>4088</v>
      </c>
      <c r="F536" s="619">
        <v>1</v>
      </c>
      <c r="G536" s="619">
        <v>1139</v>
      </c>
      <c r="H536" s="619">
        <v>1</v>
      </c>
      <c r="I536" s="619">
        <v>1139</v>
      </c>
      <c r="J536" s="619"/>
      <c r="K536" s="619"/>
      <c r="L536" s="619"/>
      <c r="M536" s="619"/>
      <c r="N536" s="619"/>
      <c r="O536" s="619"/>
      <c r="P536" s="640"/>
      <c r="Q536" s="620"/>
    </row>
    <row r="537" spans="1:17" ht="14.4" customHeight="1" x14ac:dyDescent="0.3">
      <c r="A537" s="615" t="s">
        <v>473</v>
      </c>
      <c r="B537" s="616" t="s">
        <v>4084</v>
      </c>
      <c r="C537" s="616" t="s">
        <v>3158</v>
      </c>
      <c r="D537" s="616" t="s">
        <v>4089</v>
      </c>
      <c r="E537" s="616" t="s">
        <v>4090</v>
      </c>
      <c r="F537" s="619">
        <v>1</v>
      </c>
      <c r="G537" s="619">
        <v>2163</v>
      </c>
      <c r="H537" s="619">
        <v>1</v>
      </c>
      <c r="I537" s="619">
        <v>2163</v>
      </c>
      <c r="J537" s="619"/>
      <c r="K537" s="619"/>
      <c r="L537" s="619"/>
      <c r="M537" s="619"/>
      <c r="N537" s="619"/>
      <c r="O537" s="619"/>
      <c r="P537" s="640"/>
      <c r="Q537" s="620"/>
    </row>
    <row r="538" spans="1:17" ht="14.4" customHeight="1" x14ac:dyDescent="0.3">
      <c r="A538" s="615" t="s">
        <v>473</v>
      </c>
      <c r="B538" s="616" t="s">
        <v>4084</v>
      </c>
      <c r="C538" s="616" t="s">
        <v>3158</v>
      </c>
      <c r="D538" s="616" t="s">
        <v>3202</v>
      </c>
      <c r="E538" s="616" t="s">
        <v>3203</v>
      </c>
      <c r="F538" s="619">
        <v>2</v>
      </c>
      <c r="G538" s="619">
        <v>1621</v>
      </c>
      <c r="H538" s="619">
        <v>1</v>
      </c>
      <c r="I538" s="619">
        <v>810.5</v>
      </c>
      <c r="J538" s="619">
        <v>1</v>
      </c>
      <c r="K538" s="619">
        <v>819</v>
      </c>
      <c r="L538" s="619">
        <v>0.50524367674275139</v>
      </c>
      <c r="M538" s="619">
        <v>819</v>
      </c>
      <c r="N538" s="619">
        <v>6</v>
      </c>
      <c r="O538" s="619">
        <v>5016</v>
      </c>
      <c r="P538" s="640">
        <v>3.0943861813695248</v>
      </c>
      <c r="Q538" s="620">
        <v>836</v>
      </c>
    </row>
    <row r="539" spans="1:17" ht="14.4" customHeight="1" x14ac:dyDescent="0.3">
      <c r="A539" s="615" t="s">
        <v>473</v>
      </c>
      <c r="B539" s="616" t="s">
        <v>4084</v>
      </c>
      <c r="C539" s="616" t="s">
        <v>3158</v>
      </c>
      <c r="D539" s="616" t="s">
        <v>4063</v>
      </c>
      <c r="E539" s="616" t="s">
        <v>4064</v>
      </c>
      <c r="F539" s="619"/>
      <c r="G539" s="619"/>
      <c r="H539" s="619"/>
      <c r="I539" s="619"/>
      <c r="J539" s="619"/>
      <c r="K539" s="619"/>
      <c r="L539" s="619"/>
      <c r="M539" s="619"/>
      <c r="N539" s="619">
        <v>1</v>
      </c>
      <c r="O539" s="619">
        <v>2500</v>
      </c>
      <c r="P539" s="640"/>
      <c r="Q539" s="620">
        <v>2500</v>
      </c>
    </row>
    <row r="540" spans="1:17" ht="14.4" customHeight="1" x14ac:dyDescent="0.3">
      <c r="A540" s="615" t="s">
        <v>473</v>
      </c>
      <c r="B540" s="616" t="s">
        <v>4084</v>
      </c>
      <c r="C540" s="616" t="s">
        <v>3158</v>
      </c>
      <c r="D540" s="616" t="s">
        <v>4091</v>
      </c>
      <c r="E540" s="616" t="s">
        <v>4092</v>
      </c>
      <c r="F540" s="619"/>
      <c r="G540" s="619"/>
      <c r="H540" s="619"/>
      <c r="I540" s="619"/>
      <c r="J540" s="619"/>
      <c r="K540" s="619"/>
      <c r="L540" s="619"/>
      <c r="M540" s="619"/>
      <c r="N540" s="619">
        <v>1</v>
      </c>
      <c r="O540" s="619">
        <v>3544</v>
      </c>
      <c r="P540" s="640"/>
      <c r="Q540" s="620">
        <v>3544</v>
      </c>
    </row>
    <row r="541" spans="1:17" ht="14.4" customHeight="1" x14ac:dyDescent="0.3">
      <c r="A541" s="615" t="s">
        <v>473</v>
      </c>
      <c r="B541" s="616" t="s">
        <v>4084</v>
      </c>
      <c r="C541" s="616" t="s">
        <v>3158</v>
      </c>
      <c r="D541" s="616" t="s">
        <v>4093</v>
      </c>
      <c r="E541" s="616" t="s">
        <v>4094</v>
      </c>
      <c r="F541" s="619"/>
      <c r="G541" s="619"/>
      <c r="H541" s="619"/>
      <c r="I541" s="619"/>
      <c r="J541" s="619"/>
      <c r="K541" s="619"/>
      <c r="L541" s="619"/>
      <c r="M541" s="619"/>
      <c r="N541" s="619">
        <v>1</v>
      </c>
      <c r="O541" s="619">
        <v>1641</v>
      </c>
      <c r="P541" s="640"/>
      <c r="Q541" s="620">
        <v>1641</v>
      </c>
    </row>
    <row r="542" spans="1:17" ht="14.4" customHeight="1" x14ac:dyDescent="0.3">
      <c r="A542" s="615" t="s">
        <v>473</v>
      </c>
      <c r="B542" s="616" t="s">
        <v>4084</v>
      </c>
      <c r="C542" s="616" t="s">
        <v>3158</v>
      </c>
      <c r="D542" s="616" t="s">
        <v>4012</v>
      </c>
      <c r="E542" s="616" t="s">
        <v>4013</v>
      </c>
      <c r="F542" s="619">
        <v>1</v>
      </c>
      <c r="G542" s="619">
        <v>66</v>
      </c>
      <c r="H542" s="619">
        <v>1</v>
      </c>
      <c r="I542" s="619">
        <v>66</v>
      </c>
      <c r="J542" s="619"/>
      <c r="K542" s="619"/>
      <c r="L542" s="619"/>
      <c r="M542" s="619"/>
      <c r="N542" s="619"/>
      <c r="O542" s="619"/>
      <c r="P542" s="640"/>
      <c r="Q542" s="620"/>
    </row>
    <row r="543" spans="1:17" ht="14.4" customHeight="1" x14ac:dyDescent="0.3">
      <c r="A543" s="615" t="s">
        <v>473</v>
      </c>
      <c r="B543" s="616" t="s">
        <v>4084</v>
      </c>
      <c r="C543" s="616" t="s">
        <v>3158</v>
      </c>
      <c r="D543" s="616" t="s">
        <v>4095</v>
      </c>
      <c r="E543" s="616" t="s">
        <v>4096</v>
      </c>
      <c r="F543" s="619"/>
      <c r="G543" s="619"/>
      <c r="H543" s="619"/>
      <c r="I543" s="619"/>
      <c r="J543" s="619"/>
      <c r="K543" s="619"/>
      <c r="L543" s="619"/>
      <c r="M543" s="619"/>
      <c r="N543" s="619">
        <v>1</v>
      </c>
      <c r="O543" s="619">
        <v>394</v>
      </c>
      <c r="P543" s="640"/>
      <c r="Q543" s="620">
        <v>394</v>
      </c>
    </row>
    <row r="544" spans="1:17" ht="14.4" customHeight="1" x14ac:dyDescent="0.3">
      <c r="A544" s="615" t="s">
        <v>473</v>
      </c>
      <c r="B544" s="616" t="s">
        <v>4084</v>
      </c>
      <c r="C544" s="616" t="s">
        <v>3158</v>
      </c>
      <c r="D544" s="616" t="s">
        <v>4097</v>
      </c>
      <c r="E544" s="616" t="s">
        <v>4098</v>
      </c>
      <c r="F544" s="619">
        <v>1</v>
      </c>
      <c r="G544" s="619">
        <v>490</v>
      </c>
      <c r="H544" s="619">
        <v>1</v>
      </c>
      <c r="I544" s="619">
        <v>490</v>
      </c>
      <c r="J544" s="619"/>
      <c r="K544" s="619"/>
      <c r="L544" s="619"/>
      <c r="M544" s="619"/>
      <c r="N544" s="619"/>
      <c r="O544" s="619"/>
      <c r="P544" s="640"/>
      <c r="Q544" s="620"/>
    </row>
    <row r="545" spans="1:17" ht="14.4" customHeight="1" x14ac:dyDescent="0.3">
      <c r="A545" s="615" t="s">
        <v>473</v>
      </c>
      <c r="B545" s="616" t="s">
        <v>4084</v>
      </c>
      <c r="C545" s="616" t="s">
        <v>3158</v>
      </c>
      <c r="D545" s="616" t="s">
        <v>4099</v>
      </c>
      <c r="E545" s="616" t="s">
        <v>4100</v>
      </c>
      <c r="F545" s="619">
        <v>1</v>
      </c>
      <c r="G545" s="619">
        <v>4010</v>
      </c>
      <c r="H545" s="619">
        <v>1</v>
      </c>
      <c r="I545" s="619">
        <v>4010</v>
      </c>
      <c r="J545" s="619"/>
      <c r="K545" s="619"/>
      <c r="L545" s="619"/>
      <c r="M545" s="619"/>
      <c r="N545" s="619"/>
      <c r="O545" s="619"/>
      <c r="P545" s="640"/>
      <c r="Q545" s="620"/>
    </row>
    <row r="546" spans="1:17" ht="14.4" customHeight="1" x14ac:dyDescent="0.3">
      <c r="A546" s="615" t="s">
        <v>473</v>
      </c>
      <c r="B546" s="616" t="s">
        <v>4101</v>
      </c>
      <c r="C546" s="616" t="s">
        <v>3158</v>
      </c>
      <c r="D546" s="616" t="s">
        <v>3188</v>
      </c>
      <c r="E546" s="616" t="s">
        <v>3189</v>
      </c>
      <c r="F546" s="619"/>
      <c r="G546" s="619"/>
      <c r="H546" s="619"/>
      <c r="I546" s="619"/>
      <c r="J546" s="619">
        <v>1</v>
      </c>
      <c r="K546" s="619">
        <v>2073</v>
      </c>
      <c r="L546" s="619"/>
      <c r="M546" s="619">
        <v>2073</v>
      </c>
      <c r="N546" s="619">
        <v>2</v>
      </c>
      <c r="O546" s="619">
        <v>4290</v>
      </c>
      <c r="P546" s="640"/>
      <c r="Q546" s="620">
        <v>2145</v>
      </c>
    </row>
    <row r="547" spans="1:17" ht="14.4" customHeight="1" x14ac:dyDescent="0.3">
      <c r="A547" s="615" t="s">
        <v>473</v>
      </c>
      <c r="B547" s="616" t="s">
        <v>4101</v>
      </c>
      <c r="C547" s="616" t="s">
        <v>3158</v>
      </c>
      <c r="D547" s="616" t="s">
        <v>4102</v>
      </c>
      <c r="E547" s="616" t="s">
        <v>4103</v>
      </c>
      <c r="F547" s="619"/>
      <c r="G547" s="619"/>
      <c r="H547" s="619"/>
      <c r="I547" s="619"/>
      <c r="J547" s="619"/>
      <c r="K547" s="619"/>
      <c r="L547" s="619"/>
      <c r="M547" s="619"/>
      <c r="N547" s="619">
        <v>1</v>
      </c>
      <c r="O547" s="619">
        <v>538</v>
      </c>
      <c r="P547" s="640"/>
      <c r="Q547" s="620">
        <v>538</v>
      </c>
    </row>
    <row r="548" spans="1:17" ht="14.4" customHeight="1" x14ac:dyDescent="0.3">
      <c r="A548" s="615" t="s">
        <v>473</v>
      </c>
      <c r="B548" s="616" t="s">
        <v>4101</v>
      </c>
      <c r="C548" s="616" t="s">
        <v>3158</v>
      </c>
      <c r="D548" s="616" t="s">
        <v>4104</v>
      </c>
      <c r="E548" s="616" t="s">
        <v>4105</v>
      </c>
      <c r="F548" s="619"/>
      <c r="G548" s="619"/>
      <c r="H548" s="619"/>
      <c r="I548" s="619"/>
      <c r="J548" s="619"/>
      <c r="K548" s="619"/>
      <c r="L548" s="619"/>
      <c r="M548" s="619"/>
      <c r="N548" s="619">
        <v>0</v>
      </c>
      <c r="O548" s="619">
        <v>0</v>
      </c>
      <c r="P548" s="640"/>
      <c r="Q548" s="620"/>
    </row>
    <row r="549" spans="1:17" ht="14.4" customHeight="1" x14ac:dyDescent="0.3">
      <c r="A549" s="615" t="s">
        <v>473</v>
      </c>
      <c r="B549" s="616" t="s">
        <v>4101</v>
      </c>
      <c r="C549" s="616" t="s">
        <v>3158</v>
      </c>
      <c r="D549" s="616" t="s">
        <v>3204</v>
      </c>
      <c r="E549" s="616" t="s">
        <v>3205</v>
      </c>
      <c r="F549" s="619"/>
      <c r="G549" s="619"/>
      <c r="H549" s="619"/>
      <c r="I549" s="619"/>
      <c r="J549" s="619">
        <v>2</v>
      </c>
      <c r="K549" s="619">
        <v>7828</v>
      </c>
      <c r="L549" s="619"/>
      <c r="M549" s="619">
        <v>3914</v>
      </c>
      <c r="N549" s="619">
        <v>1</v>
      </c>
      <c r="O549" s="619">
        <v>4059</v>
      </c>
      <c r="P549" s="640"/>
      <c r="Q549" s="620">
        <v>4059</v>
      </c>
    </row>
    <row r="550" spans="1:17" ht="14.4" customHeight="1" x14ac:dyDescent="0.3">
      <c r="A550" s="615" t="s">
        <v>473</v>
      </c>
      <c r="B550" s="616" t="s">
        <v>4101</v>
      </c>
      <c r="C550" s="616" t="s">
        <v>3158</v>
      </c>
      <c r="D550" s="616" t="s">
        <v>4106</v>
      </c>
      <c r="E550" s="616" t="s">
        <v>4107</v>
      </c>
      <c r="F550" s="619"/>
      <c r="G550" s="619"/>
      <c r="H550" s="619"/>
      <c r="I550" s="619"/>
      <c r="J550" s="619"/>
      <c r="K550" s="619"/>
      <c r="L550" s="619"/>
      <c r="M550" s="619"/>
      <c r="N550" s="619">
        <v>1</v>
      </c>
      <c r="O550" s="619">
        <v>6333</v>
      </c>
      <c r="P550" s="640"/>
      <c r="Q550" s="620">
        <v>6333</v>
      </c>
    </row>
    <row r="551" spans="1:17" ht="14.4" customHeight="1" x14ac:dyDescent="0.3">
      <c r="A551" s="615" t="s">
        <v>473</v>
      </c>
      <c r="B551" s="616" t="s">
        <v>4101</v>
      </c>
      <c r="C551" s="616" t="s">
        <v>3158</v>
      </c>
      <c r="D551" s="616" t="s">
        <v>4108</v>
      </c>
      <c r="E551" s="616" t="s">
        <v>4109</v>
      </c>
      <c r="F551" s="619"/>
      <c r="G551" s="619"/>
      <c r="H551" s="619"/>
      <c r="I551" s="619"/>
      <c r="J551" s="619"/>
      <c r="K551" s="619"/>
      <c r="L551" s="619"/>
      <c r="M551" s="619"/>
      <c r="N551" s="619">
        <v>1</v>
      </c>
      <c r="O551" s="619">
        <v>2490</v>
      </c>
      <c r="P551" s="640"/>
      <c r="Q551" s="620">
        <v>2490</v>
      </c>
    </row>
    <row r="552" spans="1:17" ht="14.4" customHeight="1" x14ac:dyDescent="0.3">
      <c r="A552" s="615" t="s">
        <v>473</v>
      </c>
      <c r="B552" s="616" t="s">
        <v>4101</v>
      </c>
      <c r="C552" s="616" t="s">
        <v>3158</v>
      </c>
      <c r="D552" s="616" t="s">
        <v>4110</v>
      </c>
      <c r="E552" s="616" t="s">
        <v>4111</v>
      </c>
      <c r="F552" s="619"/>
      <c r="G552" s="619"/>
      <c r="H552" s="619"/>
      <c r="I552" s="619"/>
      <c r="J552" s="619"/>
      <c r="K552" s="619"/>
      <c r="L552" s="619"/>
      <c r="M552" s="619"/>
      <c r="N552" s="619">
        <v>1</v>
      </c>
      <c r="O552" s="619">
        <v>2538</v>
      </c>
      <c r="P552" s="640"/>
      <c r="Q552" s="620">
        <v>2538</v>
      </c>
    </row>
    <row r="553" spans="1:17" ht="14.4" customHeight="1" x14ac:dyDescent="0.3">
      <c r="A553" s="615" t="s">
        <v>473</v>
      </c>
      <c r="B553" s="616" t="s">
        <v>4101</v>
      </c>
      <c r="C553" s="616" t="s">
        <v>3158</v>
      </c>
      <c r="D553" s="616" t="s">
        <v>4112</v>
      </c>
      <c r="E553" s="616" t="s">
        <v>4113</v>
      </c>
      <c r="F553" s="619"/>
      <c r="G553" s="619"/>
      <c r="H553" s="619"/>
      <c r="I553" s="619"/>
      <c r="J553" s="619"/>
      <c r="K553" s="619"/>
      <c r="L553" s="619"/>
      <c r="M553" s="619"/>
      <c r="N553" s="619">
        <v>2</v>
      </c>
      <c r="O553" s="619">
        <v>518</v>
      </c>
      <c r="P553" s="640"/>
      <c r="Q553" s="620">
        <v>259</v>
      </c>
    </row>
    <row r="554" spans="1:17" ht="14.4" customHeight="1" x14ac:dyDescent="0.3">
      <c r="A554" s="615" t="s">
        <v>473</v>
      </c>
      <c r="B554" s="616" t="s">
        <v>4101</v>
      </c>
      <c r="C554" s="616" t="s">
        <v>3158</v>
      </c>
      <c r="D554" s="616" t="s">
        <v>4114</v>
      </c>
      <c r="E554" s="616" t="s">
        <v>4115</v>
      </c>
      <c r="F554" s="619"/>
      <c r="G554" s="619"/>
      <c r="H554" s="619"/>
      <c r="I554" s="619"/>
      <c r="J554" s="619"/>
      <c r="K554" s="619"/>
      <c r="L554" s="619"/>
      <c r="M554" s="619"/>
      <c r="N554" s="619">
        <v>2</v>
      </c>
      <c r="O554" s="619">
        <v>1182</v>
      </c>
      <c r="P554" s="640"/>
      <c r="Q554" s="620">
        <v>591</v>
      </c>
    </row>
    <row r="555" spans="1:17" ht="14.4" customHeight="1" x14ac:dyDescent="0.3">
      <c r="A555" s="615" t="s">
        <v>473</v>
      </c>
      <c r="B555" s="616" t="s">
        <v>4101</v>
      </c>
      <c r="C555" s="616" t="s">
        <v>3158</v>
      </c>
      <c r="D555" s="616" t="s">
        <v>4116</v>
      </c>
      <c r="E555" s="616" t="s">
        <v>4117</v>
      </c>
      <c r="F555" s="619"/>
      <c r="G555" s="619"/>
      <c r="H555" s="619"/>
      <c r="I555" s="619"/>
      <c r="J555" s="619">
        <v>2</v>
      </c>
      <c r="K555" s="619">
        <v>1518</v>
      </c>
      <c r="L555" s="619"/>
      <c r="M555" s="619">
        <v>759</v>
      </c>
      <c r="N555" s="619">
        <v>1</v>
      </c>
      <c r="O555" s="619">
        <v>767</v>
      </c>
      <c r="P555" s="640"/>
      <c r="Q555" s="620">
        <v>767</v>
      </c>
    </row>
    <row r="556" spans="1:17" ht="14.4" customHeight="1" x14ac:dyDescent="0.3">
      <c r="A556" s="615" t="s">
        <v>473</v>
      </c>
      <c r="B556" s="616" t="s">
        <v>4101</v>
      </c>
      <c r="C556" s="616" t="s">
        <v>3158</v>
      </c>
      <c r="D556" s="616" t="s">
        <v>4118</v>
      </c>
      <c r="E556" s="616" t="s">
        <v>4119</v>
      </c>
      <c r="F556" s="619"/>
      <c r="G556" s="619"/>
      <c r="H556" s="619"/>
      <c r="I556" s="619"/>
      <c r="J556" s="619"/>
      <c r="K556" s="619"/>
      <c r="L556" s="619"/>
      <c r="M556" s="619"/>
      <c r="N556" s="619">
        <v>3</v>
      </c>
      <c r="O556" s="619">
        <v>1086</v>
      </c>
      <c r="P556" s="640"/>
      <c r="Q556" s="620">
        <v>362</v>
      </c>
    </row>
    <row r="557" spans="1:17" ht="14.4" customHeight="1" x14ac:dyDescent="0.3">
      <c r="A557" s="615" t="s">
        <v>473</v>
      </c>
      <c r="B557" s="616" t="s">
        <v>4101</v>
      </c>
      <c r="C557" s="616" t="s">
        <v>3158</v>
      </c>
      <c r="D557" s="616" t="s">
        <v>4120</v>
      </c>
      <c r="E557" s="616" t="s">
        <v>4121</v>
      </c>
      <c r="F557" s="619">
        <v>1</v>
      </c>
      <c r="G557" s="619">
        <v>6067</v>
      </c>
      <c r="H557" s="619">
        <v>1</v>
      </c>
      <c r="I557" s="619">
        <v>6067</v>
      </c>
      <c r="J557" s="619"/>
      <c r="K557" s="619"/>
      <c r="L557" s="619"/>
      <c r="M557" s="619"/>
      <c r="N557" s="619"/>
      <c r="O557" s="619"/>
      <c r="P557" s="640"/>
      <c r="Q557" s="620"/>
    </row>
    <row r="558" spans="1:17" ht="14.4" customHeight="1" x14ac:dyDescent="0.3">
      <c r="A558" s="615" t="s">
        <v>473</v>
      </c>
      <c r="B558" s="616" t="s">
        <v>4101</v>
      </c>
      <c r="C558" s="616" t="s">
        <v>3158</v>
      </c>
      <c r="D558" s="616" t="s">
        <v>4122</v>
      </c>
      <c r="E558" s="616" t="s">
        <v>4123</v>
      </c>
      <c r="F558" s="619"/>
      <c r="G558" s="619"/>
      <c r="H558" s="619"/>
      <c r="I558" s="619"/>
      <c r="J558" s="619"/>
      <c r="K558" s="619"/>
      <c r="L558" s="619"/>
      <c r="M558" s="619"/>
      <c r="N558" s="619">
        <v>1</v>
      </c>
      <c r="O558" s="619">
        <v>3141</v>
      </c>
      <c r="P558" s="640"/>
      <c r="Q558" s="620">
        <v>3141</v>
      </c>
    </row>
    <row r="559" spans="1:17" ht="14.4" customHeight="1" x14ac:dyDescent="0.3">
      <c r="A559" s="615" t="s">
        <v>473</v>
      </c>
      <c r="B559" s="616" t="s">
        <v>4101</v>
      </c>
      <c r="C559" s="616" t="s">
        <v>3158</v>
      </c>
      <c r="D559" s="616" t="s">
        <v>4124</v>
      </c>
      <c r="E559" s="616" t="s">
        <v>4125</v>
      </c>
      <c r="F559" s="619"/>
      <c r="G559" s="619"/>
      <c r="H559" s="619"/>
      <c r="I559" s="619"/>
      <c r="J559" s="619"/>
      <c r="K559" s="619"/>
      <c r="L559" s="619"/>
      <c r="M559" s="619"/>
      <c r="N559" s="619">
        <v>1</v>
      </c>
      <c r="O559" s="619">
        <v>5011</v>
      </c>
      <c r="P559" s="640"/>
      <c r="Q559" s="620">
        <v>5011</v>
      </c>
    </row>
    <row r="560" spans="1:17" ht="14.4" customHeight="1" x14ac:dyDescent="0.3">
      <c r="A560" s="615" t="s">
        <v>473</v>
      </c>
      <c r="B560" s="616" t="s">
        <v>4126</v>
      </c>
      <c r="C560" s="616" t="s">
        <v>3158</v>
      </c>
      <c r="D560" s="616" t="s">
        <v>4127</v>
      </c>
      <c r="E560" s="616" t="s">
        <v>4128</v>
      </c>
      <c r="F560" s="619"/>
      <c r="G560" s="619"/>
      <c r="H560" s="619"/>
      <c r="I560" s="619"/>
      <c r="J560" s="619">
        <v>1</v>
      </c>
      <c r="K560" s="619">
        <v>259</v>
      </c>
      <c r="L560" s="619"/>
      <c r="M560" s="619">
        <v>259</v>
      </c>
      <c r="N560" s="619">
        <v>1</v>
      </c>
      <c r="O560" s="619">
        <v>265</v>
      </c>
      <c r="P560" s="640"/>
      <c r="Q560" s="620">
        <v>265</v>
      </c>
    </row>
    <row r="561" spans="1:17" ht="14.4" customHeight="1" x14ac:dyDescent="0.3">
      <c r="A561" s="615" t="s">
        <v>473</v>
      </c>
      <c r="B561" s="616" t="s">
        <v>4126</v>
      </c>
      <c r="C561" s="616" t="s">
        <v>3158</v>
      </c>
      <c r="D561" s="616" t="s">
        <v>4129</v>
      </c>
      <c r="E561" s="616" t="s">
        <v>4130</v>
      </c>
      <c r="F561" s="619"/>
      <c r="G561" s="619"/>
      <c r="H561" s="619"/>
      <c r="I561" s="619"/>
      <c r="J561" s="619"/>
      <c r="K561" s="619"/>
      <c r="L561" s="619"/>
      <c r="M561" s="619"/>
      <c r="N561" s="619">
        <v>2</v>
      </c>
      <c r="O561" s="619">
        <v>698</v>
      </c>
      <c r="P561" s="640"/>
      <c r="Q561" s="620">
        <v>349</v>
      </c>
    </row>
    <row r="562" spans="1:17" ht="14.4" customHeight="1" x14ac:dyDescent="0.3">
      <c r="A562" s="615" t="s">
        <v>473</v>
      </c>
      <c r="B562" s="616" t="s">
        <v>4126</v>
      </c>
      <c r="C562" s="616" t="s">
        <v>3158</v>
      </c>
      <c r="D562" s="616" t="s">
        <v>4131</v>
      </c>
      <c r="E562" s="616" t="s">
        <v>4132</v>
      </c>
      <c r="F562" s="619"/>
      <c r="G562" s="619"/>
      <c r="H562" s="619"/>
      <c r="I562" s="619"/>
      <c r="J562" s="619"/>
      <c r="K562" s="619"/>
      <c r="L562" s="619"/>
      <c r="M562" s="619"/>
      <c r="N562" s="619">
        <v>2</v>
      </c>
      <c r="O562" s="619">
        <v>566</v>
      </c>
      <c r="P562" s="640"/>
      <c r="Q562" s="620">
        <v>283</v>
      </c>
    </row>
    <row r="563" spans="1:17" ht="14.4" customHeight="1" thickBot="1" x14ac:dyDescent="0.35">
      <c r="A563" s="621" t="s">
        <v>473</v>
      </c>
      <c r="B563" s="622" t="s">
        <v>4126</v>
      </c>
      <c r="C563" s="622" t="s">
        <v>3158</v>
      </c>
      <c r="D563" s="622" t="s">
        <v>4133</v>
      </c>
      <c r="E563" s="622" t="s">
        <v>4134</v>
      </c>
      <c r="F563" s="625"/>
      <c r="G563" s="625"/>
      <c r="H563" s="625"/>
      <c r="I563" s="625"/>
      <c r="J563" s="625"/>
      <c r="K563" s="625"/>
      <c r="L563" s="625"/>
      <c r="M563" s="625"/>
      <c r="N563" s="625">
        <v>2</v>
      </c>
      <c r="O563" s="625">
        <v>11194</v>
      </c>
      <c r="P563" s="633"/>
      <c r="Q563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215.63499999999999</v>
      </c>
      <c r="C5" s="99">
        <v>125.611</v>
      </c>
      <c r="D5" s="99">
        <v>177.821</v>
      </c>
      <c r="E5" s="116">
        <v>0.82463885732835585</v>
      </c>
      <c r="F5" s="117">
        <v>27</v>
      </c>
      <c r="G5" s="99">
        <v>20</v>
      </c>
      <c r="H5" s="99">
        <v>31</v>
      </c>
      <c r="I5" s="118">
        <v>1.1481481481481481</v>
      </c>
      <c r="J5" s="108"/>
      <c r="K5" s="108"/>
      <c r="L5" s="7">
        <f>D5-B5</f>
        <v>-37.813999999999993</v>
      </c>
      <c r="M5" s="8">
        <f>H5-F5</f>
        <v>4</v>
      </c>
    </row>
    <row r="6" spans="1:13" ht="14.4" hidden="1" customHeight="1" outlineLevel="1" x14ac:dyDescent="0.3">
      <c r="A6" s="104" t="s">
        <v>151</v>
      </c>
      <c r="B6" s="107">
        <v>23.370999999999999</v>
      </c>
      <c r="C6" s="98">
        <v>35.265999999999998</v>
      </c>
      <c r="D6" s="98">
        <v>36.362000000000002</v>
      </c>
      <c r="E6" s="119">
        <v>1.5558598262804333</v>
      </c>
      <c r="F6" s="120">
        <v>8</v>
      </c>
      <c r="G6" s="98">
        <v>7</v>
      </c>
      <c r="H6" s="98">
        <v>6</v>
      </c>
      <c r="I6" s="121">
        <v>0.75</v>
      </c>
      <c r="J6" s="108"/>
      <c r="K6" s="108"/>
      <c r="L6" s="5">
        <f t="shared" ref="L6:L11" si="0">D6-B6</f>
        <v>12.991000000000003</v>
      </c>
      <c r="M6" s="6">
        <f t="shared" ref="M6:M13" si="1">H6-F6</f>
        <v>-2</v>
      </c>
    </row>
    <row r="7" spans="1:13" ht="14.4" hidden="1" customHeight="1" outlineLevel="1" x14ac:dyDescent="0.3">
      <c r="A7" s="104" t="s">
        <v>152</v>
      </c>
      <c r="B7" s="107">
        <v>126.482</v>
      </c>
      <c r="C7" s="98">
        <v>74.811999999999998</v>
      </c>
      <c r="D7" s="98">
        <v>78.400999999999996</v>
      </c>
      <c r="E7" s="119">
        <v>0.61985895226198195</v>
      </c>
      <c r="F7" s="120">
        <v>12</v>
      </c>
      <c r="G7" s="98">
        <v>9</v>
      </c>
      <c r="H7" s="98">
        <v>9</v>
      </c>
      <c r="I7" s="121">
        <v>0.75</v>
      </c>
      <c r="J7" s="108"/>
      <c r="K7" s="108"/>
      <c r="L7" s="5">
        <f t="shared" si="0"/>
        <v>-48.081000000000003</v>
      </c>
      <c r="M7" s="6">
        <f t="shared" si="1"/>
        <v>-3</v>
      </c>
    </row>
    <row r="8" spans="1:13" ht="14.4" hidden="1" customHeight="1" outlineLevel="1" x14ac:dyDescent="0.3">
      <c r="A8" s="104" t="s">
        <v>153</v>
      </c>
      <c r="B8" s="107">
        <v>4.3070000000000004</v>
      </c>
      <c r="C8" s="98">
        <v>3.3860000000000001</v>
      </c>
      <c r="D8" s="98">
        <v>25.478000000000002</v>
      </c>
      <c r="E8" s="119">
        <v>5.9154864174599489</v>
      </c>
      <c r="F8" s="120">
        <v>2</v>
      </c>
      <c r="G8" s="98">
        <v>2</v>
      </c>
      <c r="H8" s="98">
        <v>4</v>
      </c>
      <c r="I8" s="121">
        <v>2</v>
      </c>
      <c r="J8" s="108"/>
      <c r="K8" s="108"/>
      <c r="L8" s="5">
        <f t="shared" si="0"/>
        <v>21.170999999999999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475</v>
      </c>
      <c r="F9" s="120">
        <v>0</v>
      </c>
      <c r="G9" s="98">
        <v>0</v>
      </c>
      <c r="H9" s="98">
        <v>0</v>
      </c>
      <c r="I9" s="121" t="s">
        <v>475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29.966000000000001</v>
      </c>
      <c r="C10" s="98">
        <v>2.8460000000000001</v>
      </c>
      <c r="D10" s="98">
        <v>5.2880000000000003</v>
      </c>
      <c r="E10" s="119">
        <v>0.17646666221717947</v>
      </c>
      <c r="F10" s="120">
        <v>6</v>
      </c>
      <c r="G10" s="98">
        <v>3</v>
      </c>
      <c r="H10" s="98">
        <v>3</v>
      </c>
      <c r="I10" s="121">
        <v>0.5</v>
      </c>
      <c r="J10" s="108"/>
      <c r="K10" s="108"/>
      <c r="L10" s="5">
        <f t="shared" si="0"/>
        <v>-24.678000000000001</v>
      </c>
      <c r="M10" s="6">
        <f t="shared" si="1"/>
        <v>-3</v>
      </c>
    </row>
    <row r="11" spans="1:13" ht="14.4" hidden="1" customHeight="1" outlineLevel="1" x14ac:dyDescent="0.3">
      <c r="A11" s="104" t="s">
        <v>156</v>
      </c>
      <c r="B11" s="107">
        <v>45.523000000000003</v>
      </c>
      <c r="C11" s="98">
        <v>22.53</v>
      </c>
      <c r="D11" s="98">
        <v>1.284</v>
      </c>
      <c r="E11" s="119">
        <v>2.8205522483140389E-2</v>
      </c>
      <c r="F11" s="120">
        <v>5</v>
      </c>
      <c r="G11" s="98">
        <v>2</v>
      </c>
      <c r="H11" s="98">
        <v>1</v>
      </c>
      <c r="I11" s="121">
        <v>0.2</v>
      </c>
      <c r="J11" s="108"/>
      <c r="K11" s="108"/>
      <c r="L11" s="5">
        <f t="shared" si="0"/>
        <v>-44.239000000000004</v>
      </c>
      <c r="M11" s="6">
        <f t="shared" si="1"/>
        <v>-4</v>
      </c>
    </row>
    <row r="12" spans="1:13" ht="14.4" hidden="1" customHeight="1" outlineLevel="1" thickBot="1" x14ac:dyDescent="0.35">
      <c r="A12" s="228" t="s">
        <v>186</v>
      </c>
      <c r="B12" s="229">
        <v>3.7829999999999999</v>
      </c>
      <c r="C12" s="230">
        <v>0</v>
      </c>
      <c r="D12" s="230">
        <v>1.907</v>
      </c>
      <c r="E12" s="231"/>
      <c r="F12" s="232">
        <v>1</v>
      </c>
      <c r="G12" s="230">
        <v>0</v>
      </c>
      <c r="H12" s="230">
        <v>1</v>
      </c>
      <c r="I12" s="233"/>
      <c r="J12" s="108"/>
      <c r="K12" s="108"/>
      <c r="L12" s="234">
        <f>D12-B12</f>
        <v>-1.8759999999999999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449.06700000000006</v>
      </c>
      <c r="C13" s="101">
        <f>SUM(C5:C12)</f>
        <v>264.45100000000002</v>
      </c>
      <c r="D13" s="101">
        <f>SUM(D5:D12)</f>
        <v>326.541</v>
      </c>
      <c r="E13" s="122">
        <f>IF(OR(D13=0,B13=0),0,D13/B13)</f>
        <v>0.72715429991515734</v>
      </c>
      <c r="F13" s="123">
        <f>SUM(F5:F12)</f>
        <v>61</v>
      </c>
      <c r="G13" s="101">
        <f>SUM(G5:G12)</f>
        <v>43</v>
      </c>
      <c r="H13" s="101">
        <f>SUM(H5:H12)</f>
        <v>55</v>
      </c>
      <c r="I13" s="124">
        <f>IF(OR(H13=0,F13=0),0,H13/F13)</f>
        <v>0.90163934426229508</v>
      </c>
      <c r="J13" s="108"/>
      <c r="K13" s="108"/>
      <c r="L13" s="114">
        <f>D13-B13</f>
        <v>-122.52600000000007</v>
      </c>
      <c r="M13" s="125">
        <f t="shared" si="1"/>
        <v>-6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211.922</v>
      </c>
      <c r="C18" s="99">
        <v>125.611</v>
      </c>
      <c r="D18" s="99">
        <v>177.821</v>
      </c>
      <c r="E18" s="116">
        <v>0.83908702258378087</v>
      </c>
      <c r="F18" s="106">
        <v>26</v>
      </c>
      <c r="G18" s="99">
        <v>20</v>
      </c>
      <c r="H18" s="99">
        <v>31</v>
      </c>
      <c r="I18" s="118">
        <v>1.1923076923076923</v>
      </c>
      <c r="J18" s="524">
        <v>0.91871999999999998</v>
      </c>
      <c r="K18" s="525"/>
      <c r="L18" s="132">
        <f>D18-B18</f>
        <v>-34.100999999999999</v>
      </c>
      <c r="M18" s="133">
        <f>H18-F18</f>
        <v>5</v>
      </c>
    </row>
    <row r="19" spans="1:13" ht="14.4" hidden="1" customHeight="1" outlineLevel="1" x14ac:dyDescent="0.3">
      <c r="A19" s="104" t="s">
        <v>151</v>
      </c>
      <c r="B19" s="107">
        <v>23.370999999999999</v>
      </c>
      <c r="C19" s="98">
        <v>35.265999999999998</v>
      </c>
      <c r="D19" s="98">
        <v>36.362000000000002</v>
      </c>
      <c r="E19" s="119">
        <v>1.5558598262804333</v>
      </c>
      <c r="F19" s="107">
        <v>8</v>
      </c>
      <c r="G19" s="98">
        <v>7</v>
      </c>
      <c r="H19" s="98">
        <v>6</v>
      </c>
      <c r="I19" s="121">
        <v>0.75</v>
      </c>
      <c r="J19" s="524">
        <v>0.99456</v>
      </c>
      <c r="K19" s="525"/>
      <c r="L19" s="134">
        <f t="shared" ref="L19:L26" si="2">D19-B19</f>
        <v>12.991000000000003</v>
      </c>
      <c r="M19" s="135">
        <f t="shared" ref="M19:M26" si="3">H19-F19</f>
        <v>-2</v>
      </c>
    </row>
    <row r="20" spans="1:13" ht="14.4" hidden="1" customHeight="1" outlineLevel="1" x14ac:dyDescent="0.3">
      <c r="A20" s="104" t="s">
        <v>152</v>
      </c>
      <c r="B20" s="107">
        <v>126.482</v>
      </c>
      <c r="C20" s="98">
        <v>74.811999999999998</v>
      </c>
      <c r="D20" s="98">
        <v>78.400999999999996</v>
      </c>
      <c r="E20" s="119">
        <v>0.61985895226198195</v>
      </c>
      <c r="F20" s="107">
        <v>12</v>
      </c>
      <c r="G20" s="98">
        <v>9</v>
      </c>
      <c r="H20" s="98">
        <v>9</v>
      </c>
      <c r="I20" s="121">
        <v>0.75</v>
      </c>
      <c r="J20" s="524">
        <v>0.96671999999999991</v>
      </c>
      <c r="K20" s="525"/>
      <c r="L20" s="134">
        <f t="shared" si="2"/>
        <v>-48.081000000000003</v>
      </c>
      <c r="M20" s="135">
        <f t="shared" si="3"/>
        <v>-3</v>
      </c>
    </row>
    <row r="21" spans="1:13" ht="14.4" hidden="1" customHeight="1" outlineLevel="1" x14ac:dyDescent="0.3">
      <c r="A21" s="104" t="s">
        <v>153</v>
      </c>
      <c r="B21" s="107">
        <v>4.3070000000000004</v>
      </c>
      <c r="C21" s="98">
        <v>3.3860000000000001</v>
      </c>
      <c r="D21" s="98">
        <v>25.478000000000002</v>
      </c>
      <c r="E21" s="119">
        <v>5.9154864174599489</v>
      </c>
      <c r="F21" s="107">
        <v>2</v>
      </c>
      <c r="G21" s="98">
        <v>2</v>
      </c>
      <c r="H21" s="98">
        <v>4</v>
      </c>
      <c r="I21" s="121">
        <v>2</v>
      </c>
      <c r="J21" s="524">
        <v>1.11744</v>
      </c>
      <c r="K21" s="525"/>
      <c r="L21" s="134">
        <f t="shared" si="2"/>
        <v>21.170999999999999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475</v>
      </c>
      <c r="F22" s="107">
        <v>0</v>
      </c>
      <c r="G22" s="98">
        <v>0</v>
      </c>
      <c r="H22" s="98">
        <v>0</v>
      </c>
      <c r="I22" s="121" t="s">
        <v>475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29.966000000000001</v>
      </c>
      <c r="C23" s="98">
        <v>2.8460000000000001</v>
      </c>
      <c r="D23" s="98">
        <v>5.2880000000000003</v>
      </c>
      <c r="E23" s="119">
        <v>0.17646666221717947</v>
      </c>
      <c r="F23" s="107">
        <v>6</v>
      </c>
      <c r="G23" s="98">
        <v>3</v>
      </c>
      <c r="H23" s="98">
        <v>3</v>
      </c>
      <c r="I23" s="121">
        <v>0.5</v>
      </c>
      <c r="J23" s="524">
        <v>0.98495999999999995</v>
      </c>
      <c r="K23" s="525"/>
      <c r="L23" s="134">
        <f t="shared" si="2"/>
        <v>-24.678000000000001</v>
      </c>
      <c r="M23" s="135">
        <f t="shared" si="3"/>
        <v>-3</v>
      </c>
    </row>
    <row r="24" spans="1:13" ht="14.4" hidden="1" customHeight="1" outlineLevel="1" x14ac:dyDescent="0.3">
      <c r="A24" s="104" t="s">
        <v>156</v>
      </c>
      <c r="B24" s="107">
        <v>45.523000000000003</v>
      </c>
      <c r="C24" s="98">
        <v>22.53</v>
      </c>
      <c r="D24" s="98">
        <v>1.284</v>
      </c>
      <c r="E24" s="119">
        <v>2.8205522483140389E-2</v>
      </c>
      <c r="F24" s="107">
        <v>5</v>
      </c>
      <c r="G24" s="98">
        <v>2</v>
      </c>
      <c r="H24" s="98">
        <v>1</v>
      </c>
      <c r="I24" s="121">
        <v>0.2</v>
      </c>
      <c r="J24" s="524">
        <v>1.0147199999999998</v>
      </c>
      <c r="K24" s="525"/>
      <c r="L24" s="134">
        <f t="shared" si="2"/>
        <v>-44.239000000000004</v>
      </c>
      <c r="M24" s="135">
        <f t="shared" si="3"/>
        <v>-4</v>
      </c>
    </row>
    <row r="25" spans="1:13" ht="14.4" hidden="1" customHeight="1" outlineLevel="1" thickBot="1" x14ac:dyDescent="0.35">
      <c r="A25" s="228" t="s">
        <v>186</v>
      </c>
      <c r="B25" s="229">
        <v>3.7829999999999999</v>
      </c>
      <c r="C25" s="230">
        <v>0</v>
      </c>
      <c r="D25" s="230">
        <v>1.907</v>
      </c>
      <c r="E25" s="231"/>
      <c r="F25" s="229">
        <v>1</v>
      </c>
      <c r="G25" s="230">
        <v>0</v>
      </c>
      <c r="H25" s="230">
        <v>1</v>
      </c>
      <c r="I25" s="233"/>
      <c r="J25" s="342"/>
      <c r="K25" s="343"/>
      <c r="L25" s="236">
        <f>D25-B25</f>
        <v>-1.8759999999999999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445.35400000000004</v>
      </c>
      <c r="C26" s="138">
        <f>SUM(C18:C25)</f>
        <v>264.45100000000002</v>
      </c>
      <c r="D26" s="138">
        <f>SUM(D18:D25)</f>
        <v>326.541</v>
      </c>
      <c r="E26" s="139">
        <f>IF(OR(D26=0,B26=0),0,D26/B26)</f>
        <v>0.73321672197847099</v>
      </c>
      <c r="F26" s="137">
        <f>SUM(F18:F25)</f>
        <v>60</v>
      </c>
      <c r="G26" s="138">
        <f>SUM(G18:G25)</f>
        <v>43</v>
      </c>
      <c r="H26" s="138">
        <f>SUM(H18:H25)</f>
        <v>55</v>
      </c>
      <c r="I26" s="140">
        <f>IF(OR(H26=0,F26=0),0,H26/F26)</f>
        <v>0.91666666666666663</v>
      </c>
      <c r="J26" s="108"/>
      <c r="K26" s="108"/>
      <c r="L26" s="130">
        <f t="shared" si="2"/>
        <v>-118.81300000000005</v>
      </c>
      <c r="M26" s="141">
        <f t="shared" si="3"/>
        <v>-5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3.7130000000000001</v>
      </c>
      <c r="C31" s="99">
        <v>0</v>
      </c>
      <c r="D31" s="99">
        <v>0</v>
      </c>
      <c r="E31" s="116" t="s">
        <v>475</v>
      </c>
      <c r="F31" s="117">
        <v>1</v>
      </c>
      <c r="G31" s="99">
        <v>0</v>
      </c>
      <c r="H31" s="99">
        <v>0</v>
      </c>
      <c r="I31" s="118" t="s">
        <v>475</v>
      </c>
      <c r="J31" s="143"/>
      <c r="K31" s="143"/>
      <c r="L31" s="132">
        <f t="shared" ref="L31:L39" si="4">D31-B31</f>
        <v>-3.7130000000000001</v>
      </c>
      <c r="M31" s="133">
        <f t="shared" ref="M31:M39" si="5">H31-F31</f>
        <v>-1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475</v>
      </c>
      <c r="F32" s="120">
        <v>0</v>
      </c>
      <c r="G32" s="98">
        <v>0</v>
      </c>
      <c r="H32" s="98">
        <v>0</v>
      </c>
      <c r="I32" s="121" t="s">
        <v>475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475</v>
      </c>
      <c r="F33" s="120">
        <v>0</v>
      </c>
      <c r="G33" s="98">
        <v>0</v>
      </c>
      <c r="H33" s="98">
        <v>0</v>
      </c>
      <c r="I33" s="121" t="s">
        <v>475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475</v>
      </c>
      <c r="F34" s="120">
        <v>0</v>
      </c>
      <c r="G34" s="98">
        <v>0</v>
      </c>
      <c r="H34" s="98">
        <v>0</v>
      </c>
      <c r="I34" s="121" t="s">
        <v>475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475</v>
      </c>
      <c r="F35" s="120">
        <v>0</v>
      </c>
      <c r="G35" s="98">
        <v>0</v>
      </c>
      <c r="H35" s="98">
        <v>0</v>
      </c>
      <c r="I35" s="121" t="s">
        <v>475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475</v>
      </c>
      <c r="F36" s="120">
        <v>0</v>
      </c>
      <c r="G36" s="98">
        <v>0</v>
      </c>
      <c r="H36" s="98">
        <v>0</v>
      </c>
      <c r="I36" s="121" t="s">
        <v>475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475</v>
      </c>
      <c r="F37" s="120">
        <v>0</v>
      </c>
      <c r="G37" s="98">
        <v>0</v>
      </c>
      <c r="H37" s="98">
        <v>0</v>
      </c>
      <c r="I37" s="121" t="s">
        <v>475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475</v>
      </c>
      <c r="F38" s="232">
        <v>0</v>
      </c>
      <c r="G38" s="230">
        <v>0</v>
      </c>
      <c r="H38" s="230">
        <v>0</v>
      </c>
      <c r="I38" s="233" t="s">
        <v>475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3.7130000000000001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1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-3.7130000000000001</v>
      </c>
      <c r="M39" s="155">
        <f t="shared" si="5"/>
        <v>-1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569</v>
      </c>
      <c r="C38" s="189">
        <v>481</v>
      </c>
      <c r="D38" s="78">
        <f t="shared" si="0"/>
        <v>-88</v>
      </c>
      <c r="E38" s="79">
        <f t="shared" si="1"/>
        <v>0.84534270650263621</v>
      </c>
      <c r="F38" s="80">
        <v>127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622</v>
      </c>
      <c r="C39" s="189">
        <v>496</v>
      </c>
      <c r="D39" s="78">
        <f t="shared" si="0"/>
        <v>-126</v>
      </c>
      <c r="E39" s="79">
        <f t="shared" si="1"/>
        <v>0.797427652733119</v>
      </c>
      <c r="F39" s="80">
        <v>127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733</v>
      </c>
      <c r="C40" s="189">
        <v>562</v>
      </c>
      <c r="D40" s="78">
        <f t="shared" si="0"/>
        <v>-171</v>
      </c>
      <c r="E40" s="79">
        <f t="shared" si="1"/>
        <v>0.76671214188267389</v>
      </c>
      <c r="F40" s="80">
        <v>147</v>
      </c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4295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41"/>
      <c r="B4" s="742" t="s">
        <v>71</v>
      </c>
      <c r="C4" s="743" t="s">
        <v>59</v>
      </c>
      <c r="D4" s="744" t="s">
        <v>72</v>
      </c>
      <c r="E4" s="742" t="s">
        <v>71</v>
      </c>
      <c r="F4" s="743" t="s">
        <v>59</v>
      </c>
      <c r="G4" s="744" t="s">
        <v>72</v>
      </c>
      <c r="H4" s="742" t="s">
        <v>71</v>
      </c>
      <c r="I4" s="743" t="s">
        <v>59</v>
      </c>
      <c r="J4" s="744" t="s">
        <v>72</v>
      </c>
      <c r="K4" s="745"/>
      <c r="L4" s="746"/>
      <c r="M4" s="746"/>
      <c r="N4" s="746"/>
      <c r="O4" s="747"/>
      <c r="P4" s="748"/>
      <c r="Q4" s="749" t="s">
        <v>60</v>
      </c>
      <c r="R4" s="750" t="s">
        <v>59</v>
      </c>
      <c r="S4" s="751" t="s">
        <v>73</v>
      </c>
      <c r="T4" s="752" t="s">
        <v>74</v>
      </c>
      <c r="U4" s="752" t="s">
        <v>75</v>
      </c>
      <c r="V4" s="753" t="s">
        <v>2</v>
      </c>
      <c r="W4" s="754" t="s">
        <v>76</v>
      </c>
    </row>
    <row r="5" spans="1:23" ht="14.4" customHeight="1" x14ac:dyDescent="0.3">
      <c r="A5" s="782" t="s">
        <v>4136</v>
      </c>
      <c r="B5" s="755">
        <v>1</v>
      </c>
      <c r="C5" s="756">
        <v>30.36</v>
      </c>
      <c r="D5" s="757">
        <v>115</v>
      </c>
      <c r="E5" s="758"/>
      <c r="F5" s="759"/>
      <c r="G5" s="760"/>
      <c r="H5" s="761"/>
      <c r="I5" s="759"/>
      <c r="J5" s="760"/>
      <c r="K5" s="762">
        <v>13.87</v>
      </c>
      <c r="L5" s="761">
        <v>11</v>
      </c>
      <c r="M5" s="761">
        <v>72</v>
      </c>
      <c r="N5" s="763">
        <v>24</v>
      </c>
      <c r="O5" s="761" t="s">
        <v>4137</v>
      </c>
      <c r="P5" s="764" t="s">
        <v>4138</v>
      </c>
      <c r="Q5" s="765">
        <f>H5-B5</f>
        <v>-1</v>
      </c>
      <c r="R5" s="765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6" t="str">
        <f>IF(H5=0,"",T5/S5)</f>
        <v/>
      </c>
      <c r="W5" s="767"/>
    </row>
    <row r="6" spans="1:23" ht="14.4" customHeight="1" x14ac:dyDescent="0.3">
      <c r="A6" s="783" t="s">
        <v>4139</v>
      </c>
      <c r="B6" s="736"/>
      <c r="C6" s="738"/>
      <c r="D6" s="739"/>
      <c r="E6" s="734">
        <v>1</v>
      </c>
      <c r="F6" s="719">
        <v>7.77</v>
      </c>
      <c r="G6" s="720">
        <v>21</v>
      </c>
      <c r="H6" s="726">
        <v>3</v>
      </c>
      <c r="I6" s="727">
        <v>27.42</v>
      </c>
      <c r="J6" s="728">
        <v>10.3</v>
      </c>
      <c r="K6" s="722">
        <v>7.77</v>
      </c>
      <c r="L6" s="721">
        <v>5</v>
      </c>
      <c r="M6" s="721">
        <v>45</v>
      </c>
      <c r="N6" s="723">
        <v>15</v>
      </c>
      <c r="O6" s="721" t="s">
        <v>4137</v>
      </c>
      <c r="P6" s="735" t="s">
        <v>4140</v>
      </c>
      <c r="Q6" s="724">
        <f t="shared" ref="Q6:R69" si="0">H6-B6</f>
        <v>3</v>
      </c>
      <c r="R6" s="724">
        <f t="shared" si="0"/>
        <v>27.42</v>
      </c>
      <c r="S6" s="736">
        <f t="shared" ref="S6:S69" si="1">IF(H6=0,"",H6*N6)</f>
        <v>45</v>
      </c>
      <c r="T6" s="736">
        <f t="shared" ref="T6:T69" si="2">IF(H6=0,"",H6*J6)</f>
        <v>30.900000000000002</v>
      </c>
      <c r="U6" s="736">
        <f t="shared" ref="U6:U69" si="3">IF(H6=0,"",T6-S6)</f>
        <v>-14.099999999999998</v>
      </c>
      <c r="V6" s="737">
        <f t="shared" ref="V6:V69" si="4">IF(H6=0,"",T6/S6)</f>
        <v>0.68666666666666676</v>
      </c>
      <c r="W6" s="725">
        <v>3</v>
      </c>
    </row>
    <row r="7" spans="1:23" ht="14.4" customHeight="1" x14ac:dyDescent="0.3">
      <c r="A7" s="783" t="s">
        <v>4141</v>
      </c>
      <c r="B7" s="716">
        <v>1</v>
      </c>
      <c r="C7" s="717">
        <v>54.7</v>
      </c>
      <c r="D7" s="718">
        <v>62</v>
      </c>
      <c r="E7" s="734"/>
      <c r="F7" s="719"/>
      <c r="G7" s="720"/>
      <c r="H7" s="721"/>
      <c r="I7" s="719"/>
      <c r="J7" s="720"/>
      <c r="K7" s="722">
        <v>52.63</v>
      </c>
      <c r="L7" s="721">
        <v>43</v>
      </c>
      <c r="M7" s="721">
        <v>225</v>
      </c>
      <c r="N7" s="723">
        <v>75</v>
      </c>
      <c r="O7" s="721" t="s">
        <v>4137</v>
      </c>
      <c r="P7" s="735" t="s">
        <v>4142</v>
      </c>
      <c r="Q7" s="724">
        <f t="shared" si="0"/>
        <v>-1</v>
      </c>
      <c r="R7" s="724">
        <f t="shared" si="0"/>
        <v>-54.7</v>
      </c>
      <c r="S7" s="736" t="str">
        <f t="shared" si="1"/>
        <v/>
      </c>
      <c r="T7" s="736" t="str">
        <f t="shared" si="2"/>
        <v/>
      </c>
      <c r="U7" s="736" t="str">
        <f t="shared" si="3"/>
        <v/>
      </c>
      <c r="V7" s="737" t="str">
        <f t="shared" si="4"/>
        <v/>
      </c>
      <c r="W7" s="725"/>
    </row>
    <row r="8" spans="1:23" ht="14.4" customHeight="1" x14ac:dyDescent="0.3">
      <c r="A8" s="783" t="s">
        <v>4143</v>
      </c>
      <c r="B8" s="736">
        <v>1</v>
      </c>
      <c r="C8" s="738">
        <v>64.31</v>
      </c>
      <c r="D8" s="739">
        <v>206</v>
      </c>
      <c r="E8" s="734">
        <v>1</v>
      </c>
      <c r="F8" s="719">
        <v>37.18</v>
      </c>
      <c r="G8" s="720">
        <v>64</v>
      </c>
      <c r="H8" s="726">
        <v>2</v>
      </c>
      <c r="I8" s="727">
        <v>70.12</v>
      </c>
      <c r="J8" s="729">
        <v>50</v>
      </c>
      <c r="K8" s="722">
        <v>33.15</v>
      </c>
      <c r="L8" s="721">
        <v>22</v>
      </c>
      <c r="M8" s="721">
        <v>135</v>
      </c>
      <c r="N8" s="723">
        <v>45</v>
      </c>
      <c r="O8" s="721" t="s">
        <v>4137</v>
      </c>
      <c r="P8" s="735" t="s">
        <v>4144</v>
      </c>
      <c r="Q8" s="724">
        <f t="shared" si="0"/>
        <v>1</v>
      </c>
      <c r="R8" s="724">
        <f t="shared" si="0"/>
        <v>5.8100000000000023</v>
      </c>
      <c r="S8" s="736">
        <f t="shared" si="1"/>
        <v>90</v>
      </c>
      <c r="T8" s="736">
        <f t="shared" si="2"/>
        <v>100</v>
      </c>
      <c r="U8" s="736">
        <f t="shared" si="3"/>
        <v>10</v>
      </c>
      <c r="V8" s="737">
        <f t="shared" si="4"/>
        <v>1.1111111111111112</v>
      </c>
      <c r="W8" s="725">
        <v>24</v>
      </c>
    </row>
    <row r="9" spans="1:23" ht="14.4" customHeight="1" x14ac:dyDescent="0.3">
      <c r="A9" s="783" t="s">
        <v>4145</v>
      </c>
      <c r="B9" s="736"/>
      <c r="C9" s="738"/>
      <c r="D9" s="739"/>
      <c r="E9" s="726">
        <v>1</v>
      </c>
      <c r="F9" s="727">
        <v>16.850000000000001</v>
      </c>
      <c r="G9" s="728">
        <v>15</v>
      </c>
      <c r="H9" s="721"/>
      <c r="I9" s="719"/>
      <c r="J9" s="720"/>
      <c r="K9" s="722">
        <v>22.92</v>
      </c>
      <c r="L9" s="721">
        <v>22</v>
      </c>
      <c r="M9" s="721">
        <v>117</v>
      </c>
      <c r="N9" s="723">
        <v>39</v>
      </c>
      <c r="O9" s="721" t="s">
        <v>4137</v>
      </c>
      <c r="P9" s="735" t="s">
        <v>4144</v>
      </c>
      <c r="Q9" s="724">
        <f t="shared" si="0"/>
        <v>0</v>
      </c>
      <c r="R9" s="724">
        <f t="shared" si="0"/>
        <v>0</v>
      </c>
      <c r="S9" s="736" t="str">
        <f t="shared" si="1"/>
        <v/>
      </c>
      <c r="T9" s="736" t="str">
        <f t="shared" si="2"/>
        <v/>
      </c>
      <c r="U9" s="736" t="str">
        <f t="shared" si="3"/>
        <v/>
      </c>
      <c r="V9" s="737" t="str">
        <f t="shared" si="4"/>
        <v/>
      </c>
      <c r="W9" s="725"/>
    </row>
    <row r="10" spans="1:23" ht="14.4" customHeight="1" x14ac:dyDescent="0.3">
      <c r="A10" s="783" t="s">
        <v>4146</v>
      </c>
      <c r="B10" s="736">
        <v>2</v>
      </c>
      <c r="C10" s="738">
        <v>40.950000000000003</v>
      </c>
      <c r="D10" s="739">
        <v>27</v>
      </c>
      <c r="E10" s="726">
        <v>4</v>
      </c>
      <c r="F10" s="727">
        <v>81.36</v>
      </c>
      <c r="G10" s="728">
        <v>30.3</v>
      </c>
      <c r="H10" s="721">
        <v>1</v>
      </c>
      <c r="I10" s="719">
        <v>20.34</v>
      </c>
      <c r="J10" s="729">
        <v>49</v>
      </c>
      <c r="K10" s="722">
        <v>20.34</v>
      </c>
      <c r="L10" s="721">
        <v>11</v>
      </c>
      <c r="M10" s="721">
        <v>87</v>
      </c>
      <c r="N10" s="723">
        <v>29</v>
      </c>
      <c r="O10" s="721" t="s">
        <v>4137</v>
      </c>
      <c r="P10" s="735" t="s">
        <v>4138</v>
      </c>
      <c r="Q10" s="724">
        <f t="shared" si="0"/>
        <v>-1</v>
      </c>
      <c r="R10" s="724">
        <f t="shared" si="0"/>
        <v>-20.610000000000003</v>
      </c>
      <c r="S10" s="736">
        <f t="shared" si="1"/>
        <v>29</v>
      </c>
      <c r="T10" s="736">
        <f t="shared" si="2"/>
        <v>49</v>
      </c>
      <c r="U10" s="736">
        <f t="shared" si="3"/>
        <v>20</v>
      </c>
      <c r="V10" s="737">
        <f t="shared" si="4"/>
        <v>1.6896551724137931</v>
      </c>
      <c r="W10" s="725">
        <v>20</v>
      </c>
    </row>
    <row r="11" spans="1:23" ht="14.4" customHeight="1" x14ac:dyDescent="0.3">
      <c r="A11" s="783" t="s">
        <v>4147</v>
      </c>
      <c r="B11" s="736">
        <v>7</v>
      </c>
      <c r="C11" s="738">
        <v>88.54</v>
      </c>
      <c r="D11" s="739">
        <v>15</v>
      </c>
      <c r="E11" s="734">
        <v>1</v>
      </c>
      <c r="F11" s="719">
        <v>12.65</v>
      </c>
      <c r="G11" s="720">
        <v>16</v>
      </c>
      <c r="H11" s="726">
        <v>8</v>
      </c>
      <c r="I11" s="727">
        <v>113.9</v>
      </c>
      <c r="J11" s="729">
        <v>26.4</v>
      </c>
      <c r="K11" s="722">
        <v>12.65</v>
      </c>
      <c r="L11" s="721">
        <v>5</v>
      </c>
      <c r="M11" s="721">
        <v>60</v>
      </c>
      <c r="N11" s="723">
        <v>20</v>
      </c>
      <c r="O11" s="721" t="s">
        <v>4137</v>
      </c>
      <c r="P11" s="735" t="s">
        <v>4140</v>
      </c>
      <c r="Q11" s="724">
        <f t="shared" si="0"/>
        <v>1</v>
      </c>
      <c r="R11" s="724">
        <f t="shared" si="0"/>
        <v>25.36</v>
      </c>
      <c r="S11" s="736">
        <f t="shared" si="1"/>
        <v>160</v>
      </c>
      <c r="T11" s="736">
        <f t="shared" si="2"/>
        <v>211.2</v>
      </c>
      <c r="U11" s="736">
        <f t="shared" si="3"/>
        <v>51.199999999999989</v>
      </c>
      <c r="V11" s="737">
        <f t="shared" si="4"/>
        <v>1.3199999999999998</v>
      </c>
      <c r="W11" s="725">
        <v>68</v>
      </c>
    </row>
    <row r="12" spans="1:23" ht="14.4" customHeight="1" x14ac:dyDescent="0.3">
      <c r="A12" s="783" t="s">
        <v>4148</v>
      </c>
      <c r="B12" s="736"/>
      <c r="C12" s="738"/>
      <c r="D12" s="739"/>
      <c r="E12" s="726">
        <v>1</v>
      </c>
      <c r="F12" s="727">
        <v>3.57</v>
      </c>
      <c r="G12" s="728">
        <v>3</v>
      </c>
      <c r="H12" s="721"/>
      <c r="I12" s="719"/>
      <c r="J12" s="720"/>
      <c r="K12" s="722">
        <v>4.5999999999999996</v>
      </c>
      <c r="L12" s="721">
        <v>4</v>
      </c>
      <c r="M12" s="721">
        <v>39</v>
      </c>
      <c r="N12" s="723">
        <v>13</v>
      </c>
      <c r="O12" s="721" t="s">
        <v>4137</v>
      </c>
      <c r="P12" s="735" t="s">
        <v>4149</v>
      </c>
      <c r="Q12" s="724">
        <f t="shared" si="0"/>
        <v>0</v>
      </c>
      <c r="R12" s="724">
        <f t="shared" si="0"/>
        <v>0</v>
      </c>
      <c r="S12" s="736" t="str">
        <f t="shared" si="1"/>
        <v/>
      </c>
      <c r="T12" s="736" t="str">
        <f t="shared" si="2"/>
        <v/>
      </c>
      <c r="U12" s="736" t="str">
        <f t="shared" si="3"/>
        <v/>
      </c>
      <c r="V12" s="737" t="str">
        <f t="shared" si="4"/>
        <v/>
      </c>
      <c r="W12" s="725"/>
    </row>
    <row r="13" spans="1:23" ht="14.4" customHeight="1" x14ac:dyDescent="0.3">
      <c r="A13" s="783" t="s">
        <v>4150</v>
      </c>
      <c r="B13" s="736"/>
      <c r="C13" s="738"/>
      <c r="D13" s="739"/>
      <c r="E13" s="726">
        <v>1</v>
      </c>
      <c r="F13" s="727">
        <v>2.0099999999999998</v>
      </c>
      <c r="G13" s="728">
        <v>2</v>
      </c>
      <c r="H13" s="721"/>
      <c r="I13" s="719"/>
      <c r="J13" s="720"/>
      <c r="K13" s="722">
        <v>2.2200000000000002</v>
      </c>
      <c r="L13" s="721">
        <v>3</v>
      </c>
      <c r="M13" s="721">
        <v>30</v>
      </c>
      <c r="N13" s="723">
        <v>10</v>
      </c>
      <c r="O13" s="721" t="s">
        <v>4137</v>
      </c>
      <c r="P13" s="735" t="s">
        <v>4151</v>
      </c>
      <c r="Q13" s="724">
        <f t="shared" si="0"/>
        <v>0</v>
      </c>
      <c r="R13" s="724">
        <f t="shared" si="0"/>
        <v>0</v>
      </c>
      <c r="S13" s="736" t="str">
        <f t="shared" si="1"/>
        <v/>
      </c>
      <c r="T13" s="736" t="str">
        <f t="shared" si="2"/>
        <v/>
      </c>
      <c r="U13" s="736" t="str">
        <f t="shared" si="3"/>
        <v/>
      </c>
      <c r="V13" s="737" t="str">
        <f t="shared" si="4"/>
        <v/>
      </c>
      <c r="W13" s="725"/>
    </row>
    <row r="14" spans="1:23" ht="14.4" customHeight="1" x14ac:dyDescent="0.3">
      <c r="A14" s="783" t="s">
        <v>4152</v>
      </c>
      <c r="B14" s="736"/>
      <c r="C14" s="738"/>
      <c r="D14" s="739"/>
      <c r="E14" s="734"/>
      <c r="F14" s="719"/>
      <c r="G14" s="720"/>
      <c r="H14" s="726">
        <v>1</v>
      </c>
      <c r="I14" s="727">
        <v>2.2999999999999998</v>
      </c>
      <c r="J14" s="729">
        <v>36</v>
      </c>
      <c r="K14" s="722">
        <v>1.0900000000000001</v>
      </c>
      <c r="L14" s="721">
        <v>3</v>
      </c>
      <c r="M14" s="721">
        <v>27</v>
      </c>
      <c r="N14" s="723">
        <v>9</v>
      </c>
      <c r="O14" s="721" t="s">
        <v>4137</v>
      </c>
      <c r="P14" s="735" t="s">
        <v>4153</v>
      </c>
      <c r="Q14" s="724">
        <f t="shared" si="0"/>
        <v>1</v>
      </c>
      <c r="R14" s="724">
        <f t="shared" si="0"/>
        <v>2.2999999999999998</v>
      </c>
      <c r="S14" s="736">
        <f t="shared" si="1"/>
        <v>9</v>
      </c>
      <c r="T14" s="736">
        <f t="shared" si="2"/>
        <v>36</v>
      </c>
      <c r="U14" s="736">
        <f t="shared" si="3"/>
        <v>27</v>
      </c>
      <c r="V14" s="737">
        <f t="shared" si="4"/>
        <v>4</v>
      </c>
      <c r="W14" s="725">
        <v>27</v>
      </c>
    </row>
    <row r="15" spans="1:23" ht="14.4" customHeight="1" x14ac:dyDescent="0.3">
      <c r="A15" s="783" t="s">
        <v>4154</v>
      </c>
      <c r="B15" s="716">
        <v>1</v>
      </c>
      <c r="C15" s="717">
        <v>2.41</v>
      </c>
      <c r="D15" s="718">
        <v>3</v>
      </c>
      <c r="E15" s="734"/>
      <c r="F15" s="719"/>
      <c r="G15" s="720"/>
      <c r="H15" s="721"/>
      <c r="I15" s="719"/>
      <c r="J15" s="720"/>
      <c r="K15" s="722">
        <v>2.38</v>
      </c>
      <c r="L15" s="721">
        <v>3</v>
      </c>
      <c r="M15" s="721">
        <v>30</v>
      </c>
      <c r="N15" s="723">
        <v>10</v>
      </c>
      <c r="O15" s="721" t="s">
        <v>4137</v>
      </c>
      <c r="P15" s="735" t="s">
        <v>4155</v>
      </c>
      <c r="Q15" s="724">
        <f t="shared" si="0"/>
        <v>-1</v>
      </c>
      <c r="R15" s="724">
        <f t="shared" si="0"/>
        <v>-2.41</v>
      </c>
      <c r="S15" s="736" t="str">
        <f t="shared" si="1"/>
        <v/>
      </c>
      <c r="T15" s="736" t="str">
        <f t="shared" si="2"/>
        <v/>
      </c>
      <c r="U15" s="736" t="str">
        <f t="shared" si="3"/>
        <v/>
      </c>
      <c r="V15" s="737" t="str">
        <f t="shared" si="4"/>
        <v/>
      </c>
      <c r="W15" s="725"/>
    </row>
    <row r="16" spans="1:23" ht="14.4" customHeight="1" x14ac:dyDescent="0.3">
      <c r="A16" s="783" t="s">
        <v>4156</v>
      </c>
      <c r="B16" s="716">
        <v>1</v>
      </c>
      <c r="C16" s="717">
        <v>0.97</v>
      </c>
      <c r="D16" s="718">
        <v>2</v>
      </c>
      <c r="E16" s="734"/>
      <c r="F16" s="719"/>
      <c r="G16" s="720"/>
      <c r="H16" s="721"/>
      <c r="I16" s="719"/>
      <c r="J16" s="720"/>
      <c r="K16" s="722">
        <v>1.41</v>
      </c>
      <c r="L16" s="721">
        <v>3</v>
      </c>
      <c r="M16" s="721">
        <v>24</v>
      </c>
      <c r="N16" s="723">
        <v>8</v>
      </c>
      <c r="O16" s="721" t="s">
        <v>4137</v>
      </c>
      <c r="P16" s="735" t="s">
        <v>4157</v>
      </c>
      <c r="Q16" s="724">
        <f t="shared" si="0"/>
        <v>-1</v>
      </c>
      <c r="R16" s="724">
        <f t="shared" si="0"/>
        <v>-0.97</v>
      </c>
      <c r="S16" s="736" t="str">
        <f t="shared" si="1"/>
        <v/>
      </c>
      <c r="T16" s="736" t="str">
        <f t="shared" si="2"/>
        <v/>
      </c>
      <c r="U16" s="736" t="str">
        <f t="shared" si="3"/>
        <v/>
      </c>
      <c r="V16" s="737" t="str">
        <f t="shared" si="4"/>
        <v/>
      </c>
      <c r="W16" s="725"/>
    </row>
    <row r="17" spans="1:23" ht="14.4" customHeight="1" x14ac:dyDescent="0.3">
      <c r="A17" s="783" t="s">
        <v>4158</v>
      </c>
      <c r="B17" s="736"/>
      <c r="C17" s="738"/>
      <c r="D17" s="739"/>
      <c r="E17" s="734"/>
      <c r="F17" s="719"/>
      <c r="G17" s="720"/>
      <c r="H17" s="726">
        <v>1</v>
      </c>
      <c r="I17" s="727">
        <v>0.57999999999999996</v>
      </c>
      <c r="J17" s="728">
        <v>3</v>
      </c>
      <c r="K17" s="722">
        <v>0.57999999999999996</v>
      </c>
      <c r="L17" s="721">
        <v>2</v>
      </c>
      <c r="M17" s="721">
        <v>18</v>
      </c>
      <c r="N17" s="723">
        <v>6</v>
      </c>
      <c r="O17" s="721" t="s">
        <v>4137</v>
      </c>
      <c r="P17" s="735" t="s">
        <v>4159</v>
      </c>
      <c r="Q17" s="724">
        <f t="shared" si="0"/>
        <v>1</v>
      </c>
      <c r="R17" s="724">
        <f t="shared" si="0"/>
        <v>0.57999999999999996</v>
      </c>
      <c r="S17" s="736">
        <f t="shared" si="1"/>
        <v>6</v>
      </c>
      <c r="T17" s="736">
        <f t="shared" si="2"/>
        <v>3</v>
      </c>
      <c r="U17" s="736">
        <f t="shared" si="3"/>
        <v>-3</v>
      </c>
      <c r="V17" s="737">
        <f t="shared" si="4"/>
        <v>0.5</v>
      </c>
      <c r="W17" s="725"/>
    </row>
    <row r="18" spans="1:23" ht="14.4" customHeight="1" x14ac:dyDescent="0.3">
      <c r="A18" s="783" t="s">
        <v>4160</v>
      </c>
      <c r="B18" s="716">
        <v>2</v>
      </c>
      <c r="C18" s="717">
        <v>2.79</v>
      </c>
      <c r="D18" s="718">
        <v>2.5</v>
      </c>
      <c r="E18" s="734"/>
      <c r="F18" s="719"/>
      <c r="G18" s="720"/>
      <c r="H18" s="721">
        <v>1</v>
      </c>
      <c r="I18" s="719">
        <v>1.84</v>
      </c>
      <c r="J18" s="729">
        <v>13</v>
      </c>
      <c r="K18" s="722">
        <v>1.67</v>
      </c>
      <c r="L18" s="721">
        <v>3</v>
      </c>
      <c r="M18" s="721">
        <v>27</v>
      </c>
      <c r="N18" s="723">
        <v>9</v>
      </c>
      <c r="O18" s="721" t="s">
        <v>4137</v>
      </c>
      <c r="P18" s="735" t="s">
        <v>4161</v>
      </c>
      <c r="Q18" s="724">
        <f t="shared" si="0"/>
        <v>-1</v>
      </c>
      <c r="R18" s="724">
        <f t="shared" si="0"/>
        <v>-0.95</v>
      </c>
      <c r="S18" s="736">
        <f t="shared" si="1"/>
        <v>9</v>
      </c>
      <c r="T18" s="736">
        <f t="shared" si="2"/>
        <v>13</v>
      </c>
      <c r="U18" s="736">
        <f t="shared" si="3"/>
        <v>4</v>
      </c>
      <c r="V18" s="737">
        <f t="shared" si="4"/>
        <v>1.4444444444444444</v>
      </c>
      <c r="W18" s="725">
        <v>4</v>
      </c>
    </row>
    <row r="19" spans="1:23" ht="14.4" customHeight="1" x14ac:dyDescent="0.3">
      <c r="A19" s="783" t="s">
        <v>4162</v>
      </c>
      <c r="B19" s="716">
        <v>1</v>
      </c>
      <c r="C19" s="717">
        <v>0.84</v>
      </c>
      <c r="D19" s="718">
        <v>17</v>
      </c>
      <c r="E19" s="734"/>
      <c r="F19" s="719"/>
      <c r="G19" s="720"/>
      <c r="H19" s="721"/>
      <c r="I19" s="719"/>
      <c r="J19" s="720"/>
      <c r="K19" s="722">
        <v>0.84</v>
      </c>
      <c r="L19" s="721">
        <v>3</v>
      </c>
      <c r="M19" s="721">
        <v>30</v>
      </c>
      <c r="N19" s="723">
        <v>10</v>
      </c>
      <c r="O19" s="721" t="s">
        <v>4137</v>
      </c>
      <c r="P19" s="735" t="s">
        <v>4163</v>
      </c>
      <c r="Q19" s="724">
        <f t="shared" si="0"/>
        <v>-1</v>
      </c>
      <c r="R19" s="724">
        <f t="shared" si="0"/>
        <v>-0.84</v>
      </c>
      <c r="S19" s="736" t="str">
        <f t="shared" si="1"/>
        <v/>
      </c>
      <c r="T19" s="736" t="str">
        <f t="shared" si="2"/>
        <v/>
      </c>
      <c r="U19" s="736" t="str">
        <f t="shared" si="3"/>
        <v/>
      </c>
      <c r="V19" s="737" t="str">
        <f t="shared" si="4"/>
        <v/>
      </c>
      <c r="W19" s="725"/>
    </row>
    <row r="20" spans="1:23" ht="14.4" customHeight="1" x14ac:dyDescent="0.3">
      <c r="A20" s="783" t="s">
        <v>4164</v>
      </c>
      <c r="B20" s="736"/>
      <c r="C20" s="738"/>
      <c r="D20" s="739"/>
      <c r="E20" s="734"/>
      <c r="F20" s="719"/>
      <c r="G20" s="720"/>
      <c r="H20" s="726">
        <v>1</v>
      </c>
      <c r="I20" s="727">
        <v>1.3</v>
      </c>
      <c r="J20" s="728">
        <v>4</v>
      </c>
      <c r="K20" s="722">
        <v>1.3</v>
      </c>
      <c r="L20" s="721">
        <v>4</v>
      </c>
      <c r="M20" s="721">
        <v>33</v>
      </c>
      <c r="N20" s="723">
        <v>11</v>
      </c>
      <c r="O20" s="721" t="s">
        <v>4137</v>
      </c>
      <c r="P20" s="735" t="s">
        <v>4165</v>
      </c>
      <c r="Q20" s="724">
        <f t="shared" si="0"/>
        <v>1</v>
      </c>
      <c r="R20" s="724">
        <f t="shared" si="0"/>
        <v>1.3</v>
      </c>
      <c r="S20" s="736">
        <f t="shared" si="1"/>
        <v>11</v>
      </c>
      <c r="T20" s="736">
        <f t="shared" si="2"/>
        <v>4</v>
      </c>
      <c r="U20" s="736">
        <f t="shared" si="3"/>
        <v>-7</v>
      </c>
      <c r="V20" s="737">
        <f t="shared" si="4"/>
        <v>0.36363636363636365</v>
      </c>
      <c r="W20" s="725"/>
    </row>
    <row r="21" spans="1:23" ht="14.4" customHeight="1" x14ac:dyDescent="0.3">
      <c r="A21" s="783" t="s">
        <v>4166</v>
      </c>
      <c r="B21" s="716">
        <v>2</v>
      </c>
      <c r="C21" s="717">
        <v>1.0900000000000001</v>
      </c>
      <c r="D21" s="718">
        <v>3</v>
      </c>
      <c r="E21" s="734">
        <v>1</v>
      </c>
      <c r="F21" s="719">
        <v>0.42</v>
      </c>
      <c r="G21" s="720">
        <v>2</v>
      </c>
      <c r="H21" s="721">
        <v>1</v>
      </c>
      <c r="I21" s="719">
        <v>2.33</v>
      </c>
      <c r="J21" s="720">
        <v>1</v>
      </c>
      <c r="K21" s="722">
        <v>0.42</v>
      </c>
      <c r="L21" s="721">
        <v>1</v>
      </c>
      <c r="M21" s="721">
        <v>5</v>
      </c>
      <c r="N21" s="723">
        <v>2</v>
      </c>
      <c r="O21" s="721" t="s">
        <v>4137</v>
      </c>
      <c r="P21" s="735" t="s">
        <v>4167</v>
      </c>
      <c r="Q21" s="724">
        <f t="shared" si="0"/>
        <v>-1</v>
      </c>
      <c r="R21" s="724">
        <f t="shared" si="0"/>
        <v>1.24</v>
      </c>
      <c r="S21" s="736">
        <f t="shared" si="1"/>
        <v>2</v>
      </c>
      <c r="T21" s="736">
        <f t="shared" si="2"/>
        <v>1</v>
      </c>
      <c r="U21" s="736">
        <f t="shared" si="3"/>
        <v>-1</v>
      </c>
      <c r="V21" s="737">
        <f t="shared" si="4"/>
        <v>0.5</v>
      </c>
      <c r="W21" s="725"/>
    </row>
    <row r="22" spans="1:23" ht="14.4" customHeight="1" x14ac:dyDescent="0.3">
      <c r="A22" s="783" t="s">
        <v>4168</v>
      </c>
      <c r="B22" s="716">
        <v>3</v>
      </c>
      <c r="C22" s="717">
        <v>12.18</v>
      </c>
      <c r="D22" s="718">
        <v>2.2999999999999998</v>
      </c>
      <c r="E22" s="734"/>
      <c r="F22" s="719"/>
      <c r="G22" s="720"/>
      <c r="H22" s="721">
        <v>2</v>
      </c>
      <c r="I22" s="719">
        <v>7.68</v>
      </c>
      <c r="J22" s="720">
        <v>2.5</v>
      </c>
      <c r="K22" s="722">
        <v>5.41</v>
      </c>
      <c r="L22" s="721">
        <v>4</v>
      </c>
      <c r="M22" s="721">
        <v>33</v>
      </c>
      <c r="N22" s="723">
        <v>11</v>
      </c>
      <c r="O22" s="721" t="s">
        <v>4137</v>
      </c>
      <c r="P22" s="735" t="s">
        <v>4169</v>
      </c>
      <c r="Q22" s="724">
        <f t="shared" si="0"/>
        <v>-1</v>
      </c>
      <c r="R22" s="724">
        <f t="shared" si="0"/>
        <v>-4.5</v>
      </c>
      <c r="S22" s="736">
        <f t="shared" si="1"/>
        <v>22</v>
      </c>
      <c r="T22" s="736">
        <f t="shared" si="2"/>
        <v>5</v>
      </c>
      <c r="U22" s="736">
        <f t="shared" si="3"/>
        <v>-17</v>
      </c>
      <c r="V22" s="737">
        <f t="shared" si="4"/>
        <v>0.22727272727272727</v>
      </c>
      <c r="W22" s="725"/>
    </row>
    <row r="23" spans="1:23" ht="14.4" customHeight="1" x14ac:dyDescent="0.3">
      <c r="A23" s="784" t="s">
        <v>4170</v>
      </c>
      <c r="B23" s="768"/>
      <c r="C23" s="769"/>
      <c r="D23" s="730"/>
      <c r="E23" s="770">
        <v>1</v>
      </c>
      <c r="F23" s="771">
        <v>7.26</v>
      </c>
      <c r="G23" s="731">
        <v>6</v>
      </c>
      <c r="H23" s="772"/>
      <c r="I23" s="771"/>
      <c r="J23" s="731"/>
      <c r="K23" s="773">
        <v>7.26</v>
      </c>
      <c r="L23" s="772">
        <v>4</v>
      </c>
      <c r="M23" s="772">
        <v>39</v>
      </c>
      <c r="N23" s="774">
        <v>13</v>
      </c>
      <c r="O23" s="772" t="s">
        <v>4137</v>
      </c>
      <c r="P23" s="775" t="s">
        <v>4171</v>
      </c>
      <c r="Q23" s="776">
        <f t="shared" si="0"/>
        <v>0</v>
      </c>
      <c r="R23" s="776">
        <f t="shared" si="0"/>
        <v>0</v>
      </c>
      <c r="S23" s="777" t="str">
        <f t="shared" si="1"/>
        <v/>
      </c>
      <c r="T23" s="777" t="str">
        <f t="shared" si="2"/>
        <v/>
      </c>
      <c r="U23" s="777" t="str">
        <f t="shared" si="3"/>
        <v/>
      </c>
      <c r="V23" s="778" t="str">
        <f t="shared" si="4"/>
        <v/>
      </c>
      <c r="W23" s="732"/>
    </row>
    <row r="24" spans="1:23" ht="14.4" customHeight="1" x14ac:dyDescent="0.3">
      <c r="A24" s="784" t="s">
        <v>4172</v>
      </c>
      <c r="B24" s="768">
        <v>3</v>
      </c>
      <c r="C24" s="769">
        <v>23.36</v>
      </c>
      <c r="D24" s="730">
        <v>5.3</v>
      </c>
      <c r="E24" s="770"/>
      <c r="F24" s="771"/>
      <c r="G24" s="731"/>
      <c r="H24" s="772">
        <v>2</v>
      </c>
      <c r="I24" s="771">
        <v>14.05</v>
      </c>
      <c r="J24" s="731">
        <v>3.5</v>
      </c>
      <c r="K24" s="773">
        <v>9.31</v>
      </c>
      <c r="L24" s="772">
        <v>5</v>
      </c>
      <c r="M24" s="772">
        <v>48</v>
      </c>
      <c r="N24" s="774">
        <v>16</v>
      </c>
      <c r="O24" s="772" t="s">
        <v>4137</v>
      </c>
      <c r="P24" s="775" t="s">
        <v>4173</v>
      </c>
      <c r="Q24" s="776">
        <f t="shared" si="0"/>
        <v>-1</v>
      </c>
      <c r="R24" s="776">
        <f t="shared" si="0"/>
        <v>-9.3099999999999987</v>
      </c>
      <c r="S24" s="777">
        <f t="shared" si="1"/>
        <v>32</v>
      </c>
      <c r="T24" s="777">
        <f t="shared" si="2"/>
        <v>7</v>
      </c>
      <c r="U24" s="777">
        <f t="shared" si="3"/>
        <v>-25</v>
      </c>
      <c r="V24" s="778">
        <f t="shared" si="4"/>
        <v>0.21875</v>
      </c>
      <c r="W24" s="732"/>
    </row>
    <row r="25" spans="1:23" ht="14.4" customHeight="1" x14ac:dyDescent="0.3">
      <c r="A25" s="783" t="s">
        <v>4174</v>
      </c>
      <c r="B25" s="716">
        <v>1</v>
      </c>
      <c r="C25" s="717">
        <v>4.2300000000000004</v>
      </c>
      <c r="D25" s="718">
        <v>3</v>
      </c>
      <c r="E25" s="734"/>
      <c r="F25" s="719"/>
      <c r="G25" s="720"/>
      <c r="H25" s="721"/>
      <c r="I25" s="719"/>
      <c r="J25" s="720"/>
      <c r="K25" s="722">
        <v>4.2300000000000004</v>
      </c>
      <c r="L25" s="721">
        <v>2</v>
      </c>
      <c r="M25" s="721">
        <v>21</v>
      </c>
      <c r="N25" s="723">
        <v>7</v>
      </c>
      <c r="O25" s="721" t="s">
        <v>4137</v>
      </c>
      <c r="P25" s="735" t="s">
        <v>4175</v>
      </c>
      <c r="Q25" s="724">
        <f t="shared" si="0"/>
        <v>-1</v>
      </c>
      <c r="R25" s="724">
        <f t="shared" si="0"/>
        <v>-4.2300000000000004</v>
      </c>
      <c r="S25" s="736" t="str">
        <f t="shared" si="1"/>
        <v/>
      </c>
      <c r="T25" s="736" t="str">
        <f t="shared" si="2"/>
        <v/>
      </c>
      <c r="U25" s="736" t="str">
        <f t="shared" si="3"/>
        <v/>
      </c>
      <c r="V25" s="737" t="str">
        <f t="shared" si="4"/>
        <v/>
      </c>
      <c r="W25" s="725"/>
    </row>
    <row r="26" spans="1:23" ht="14.4" customHeight="1" x14ac:dyDescent="0.3">
      <c r="A26" s="783" t="s">
        <v>4176</v>
      </c>
      <c r="B26" s="736">
        <v>1</v>
      </c>
      <c r="C26" s="738">
        <v>2.12</v>
      </c>
      <c r="D26" s="739">
        <v>5</v>
      </c>
      <c r="E26" s="734">
        <v>1</v>
      </c>
      <c r="F26" s="719">
        <v>7.22</v>
      </c>
      <c r="G26" s="720">
        <v>40</v>
      </c>
      <c r="H26" s="726">
        <v>3</v>
      </c>
      <c r="I26" s="727">
        <v>4.47</v>
      </c>
      <c r="J26" s="728">
        <v>2</v>
      </c>
      <c r="K26" s="722">
        <v>2.12</v>
      </c>
      <c r="L26" s="721">
        <v>3</v>
      </c>
      <c r="M26" s="721">
        <v>24</v>
      </c>
      <c r="N26" s="723">
        <v>8</v>
      </c>
      <c r="O26" s="721" t="s">
        <v>4137</v>
      </c>
      <c r="P26" s="735" t="s">
        <v>4177</v>
      </c>
      <c r="Q26" s="724">
        <f t="shared" si="0"/>
        <v>2</v>
      </c>
      <c r="R26" s="724">
        <f t="shared" si="0"/>
        <v>2.3499999999999996</v>
      </c>
      <c r="S26" s="736">
        <f t="shared" si="1"/>
        <v>24</v>
      </c>
      <c r="T26" s="736">
        <f t="shared" si="2"/>
        <v>6</v>
      </c>
      <c r="U26" s="736">
        <f t="shared" si="3"/>
        <v>-18</v>
      </c>
      <c r="V26" s="737">
        <f t="shared" si="4"/>
        <v>0.25</v>
      </c>
      <c r="W26" s="725"/>
    </row>
    <row r="27" spans="1:23" ht="14.4" customHeight="1" x14ac:dyDescent="0.3">
      <c r="A27" s="784" t="s">
        <v>4178</v>
      </c>
      <c r="B27" s="777"/>
      <c r="C27" s="779"/>
      <c r="D27" s="740"/>
      <c r="E27" s="770">
        <v>1</v>
      </c>
      <c r="F27" s="771">
        <v>1.58</v>
      </c>
      <c r="G27" s="731">
        <v>2</v>
      </c>
      <c r="H27" s="780">
        <v>1</v>
      </c>
      <c r="I27" s="781">
        <v>2.2200000000000002</v>
      </c>
      <c r="J27" s="733">
        <v>3</v>
      </c>
      <c r="K27" s="773">
        <v>2.86</v>
      </c>
      <c r="L27" s="772">
        <v>4</v>
      </c>
      <c r="M27" s="772">
        <v>36</v>
      </c>
      <c r="N27" s="774">
        <v>12</v>
      </c>
      <c r="O27" s="772" t="s">
        <v>4137</v>
      </c>
      <c r="P27" s="775" t="s">
        <v>4179</v>
      </c>
      <c r="Q27" s="776">
        <f t="shared" si="0"/>
        <v>1</v>
      </c>
      <c r="R27" s="776">
        <f t="shared" si="0"/>
        <v>2.2200000000000002</v>
      </c>
      <c r="S27" s="777">
        <f t="shared" si="1"/>
        <v>12</v>
      </c>
      <c r="T27" s="777">
        <f t="shared" si="2"/>
        <v>3</v>
      </c>
      <c r="U27" s="777">
        <f t="shared" si="3"/>
        <v>-9</v>
      </c>
      <c r="V27" s="778">
        <f t="shared" si="4"/>
        <v>0.25</v>
      </c>
      <c r="W27" s="732"/>
    </row>
    <row r="28" spans="1:23" ht="14.4" customHeight="1" x14ac:dyDescent="0.3">
      <c r="A28" s="784" t="s">
        <v>4180</v>
      </c>
      <c r="B28" s="777">
        <v>2</v>
      </c>
      <c r="C28" s="779">
        <v>6.75</v>
      </c>
      <c r="D28" s="740">
        <v>3</v>
      </c>
      <c r="E28" s="770">
        <v>1</v>
      </c>
      <c r="F28" s="771">
        <v>3.81</v>
      </c>
      <c r="G28" s="731">
        <v>6</v>
      </c>
      <c r="H28" s="780"/>
      <c r="I28" s="781"/>
      <c r="J28" s="733"/>
      <c r="K28" s="773">
        <v>3.81</v>
      </c>
      <c r="L28" s="772">
        <v>4</v>
      </c>
      <c r="M28" s="772">
        <v>39</v>
      </c>
      <c r="N28" s="774">
        <v>13</v>
      </c>
      <c r="O28" s="772" t="s">
        <v>4137</v>
      </c>
      <c r="P28" s="775" t="s">
        <v>4181</v>
      </c>
      <c r="Q28" s="776">
        <f t="shared" si="0"/>
        <v>-2</v>
      </c>
      <c r="R28" s="776">
        <f t="shared" si="0"/>
        <v>-6.75</v>
      </c>
      <c r="S28" s="777" t="str">
        <f t="shared" si="1"/>
        <v/>
      </c>
      <c r="T28" s="777" t="str">
        <f t="shared" si="2"/>
        <v/>
      </c>
      <c r="U28" s="777" t="str">
        <f t="shared" si="3"/>
        <v/>
      </c>
      <c r="V28" s="778" t="str">
        <f t="shared" si="4"/>
        <v/>
      </c>
      <c r="W28" s="732"/>
    </row>
    <row r="29" spans="1:23" ht="14.4" customHeight="1" x14ac:dyDescent="0.3">
      <c r="A29" s="783" t="s">
        <v>4182</v>
      </c>
      <c r="B29" s="736"/>
      <c r="C29" s="738"/>
      <c r="D29" s="739"/>
      <c r="E29" s="726">
        <v>1</v>
      </c>
      <c r="F29" s="727">
        <v>2.66</v>
      </c>
      <c r="G29" s="728">
        <v>13</v>
      </c>
      <c r="H29" s="721"/>
      <c r="I29" s="719"/>
      <c r="J29" s="720"/>
      <c r="K29" s="722">
        <v>2.5299999999999998</v>
      </c>
      <c r="L29" s="721">
        <v>6</v>
      </c>
      <c r="M29" s="721">
        <v>54</v>
      </c>
      <c r="N29" s="723">
        <v>18</v>
      </c>
      <c r="O29" s="721" t="s">
        <v>4137</v>
      </c>
      <c r="P29" s="735" t="s">
        <v>4183</v>
      </c>
      <c r="Q29" s="724">
        <f t="shared" si="0"/>
        <v>0</v>
      </c>
      <c r="R29" s="724">
        <f t="shared" si="0"/>
        <v>0</v>
      </c>
      <c r="S29" s="736" t="str">
        <f t="shared" si="1"/>
        <v/>
      </c>
      <c r="T29" s="736" t="str">
        <f t="shared" si="2"/>
        <v/>
      </c>
      <c r="U29" s="736" t="str">
        <f t="shared" si="3"/>
        <v/>
      </c>
      <c r="V29" s="737" t="str">
        <f t="shared" si="4"/>
        <v/>
      </c>
      <c r="W29" s="725"/>
    </row>
    <row r="30" spans="1:23" ht="14.4" customHeight="1" x14ac:dyDescent="0.3">
      <c r="A30" s="783" t="s">
        <v>4184</v>
      </c>
      <c r="B30" s="736"/>
      <c r="C30" s="738"/>
      <c r="D30" s="739"/>
      <c r="E30" s="734"/>
      <c r="F30" s="719"/>
      <c r="G30" s="720"/>
      <c r="H30" s="726">
        <v>1</v>
      </c>
      <c r="I30" s="727">
        <v>1.23</v>
      </c>
      <c r="J30" s="728">
        <v>6</v>
      </c>
      <c r="K30" s="722">
        <v>1.23</v>
      </c>
      <c r="L30" s="721">
        <v>2</v>
      </c>
      <c r="M30" s="721">
        <v>21</v>
      </c>
      <c r="N30" s="723">
        <v>7</v>
      </c>
      <c r="O30" s="721" t="s">
        <v>4137</v>
      </c>
      <c r="P30" s="735" t="s">
        <v>4185</v>
      </c>
      <c r="Q30" s="724">
        <f t="shared" si="0"/>
        <v>1</v>
      </c>
      <c r="R30" s="724">
        <f t="shared" si="0"/>
        <v>1.23</v>
      </c>
      <c r="S30" s="736">
        <f t="shared" si="1"/>
        <v>7</v>
      </c>
      <c r="T30" s="736">
        <f t="shared" si="2"/>
        <v>6</v>
      </c>
      <c r="U30" s="736">
        <f t="shared" si="3"/>
        <v>-1</v>
      </c>
      <c r="V30" s="737">
        <f t="shared" si="4"/>
        <v>0.8571428571428571</v>
      </c>
      <c r="W30" s="725"/>
    </row>
    <row r="31" spans="1:23" ht="14.4" customHeight="1" x14ac:dyDescent="0.3">
      <c r="A31" s="783" t="s">
        <v>4186</v>
      </c>
      <c r="B31" s="736"/>
      <c r="C31" s="738"/>
      <c r="D31" s="739"/>
      <c r="E31" s="734"/>
      <c r="F31" s="719"/>
      <c r="G31" s="720"/>
      <c r="H31" s="726">
        <v>1</v>
      </c>
      <c r="I31" s="727">
        <v>0.2</v>
      </c>
      <c r="J31" s="728">
        <v>1</v>
      </c>
      <c r="K31" s="722">
        <v>0.54</v>
      </c>
      <c r="L31" s="721">
        <v>3</v>
      </c>
      <c r="M31" s="721">
        <v>24</v>
      </c>
      <c r="N31" s="723">
        <v>8</v>
      </c>
      <c r="O31" s="721" t="s">
        <v>4137</v>
      </c>
      <c r="P31" s="735" t="s">
        <v>4187</v>
      </c>
      <c r="Q31" s="724">
        <f t="shared" si="0"/>
        <v>1</v>
      </c>
      <c r="R31" s="724">
        <f t="shared" si="0"/>
        <v>0.2</v>
      </c>
      <c r="S31" s="736">
        <f t="shared" si="1"/>
        <v>8</v>
      </c>
      <c r="T31" s="736">
        <f t="shared" si="2"/>
        <v>1</v>
      </c>
      <c r="U31" s="736">
        <f t="shared" si="3"/>
        <v>-7</v>
      </c>
      <c r="V31" s="737">
        <f t="shared" si="4"/>
        <v>0.125</v>
      </c>
      <c r="W31" s="725"/>
    </row>
    <row r="32" spans="1:23" ht="14.4" customHeight="1" x14ac:dyDescent="0.3">
      <c r="A32" s="783" t="s">
        <v>4188</v>
      </c>
      <c r="B32" s="736"/>
      <c r="C32" s="738"/>
      <c r="D32" s="739"/>
      <c r="E32" s="734"/>
      <c r="F32" s="719"/>
      <c r="G32" s="720"/>
      <c r="H32" s="726">
        <v>1</v>
      </c>
      <c r="I32" s="727">
        <v>0.86</v>
      </c>
      <c r="J32" s="728">
        <v>7</v>
      </c>
      <c r="K32" s="722">
        <v>0.78</v>
      </c>
      <c r="L32" s="721">
        <v>3</v>
      </c>
      <c r="M32" s="721">
        <v>24</v>
      </c>
      <c r="N32" s="723">
        <v>8</v>
      </c>
      <c r="O32" s="721" t="s">
        <v>4137</v>
      </c>
      <c r="P32" s="735" t="s">
        <v>4189</v>
      </c>
      <c r="Q32" s="724">
        <f t="shared" si="0"/>
        <v>1</v>
      </c>
      <c r="R32" s="724">
        <f t="shared" si="0"/>
        <v>0.86</v>
      </c>
      <c r="S32" s="736">
        <f t="shared" si="1"/>
        <v>8</v>
      </c>
      <c r="T32" s="736">
        <f t="shared" si="2"/>
        <v>7</v>
      </c>
      <c r="U32" s="736">
        <f t="shared" si="3"/>
        <v>-1</v>
      </c>
      <c r="V32" s="737">
        <f t="shared" si="4"/>
        <v>0.875</v>
      </c>
      <c r="W32" s="725"/>
    </row>
    <row r="33" spans="1:23" ht="14.4" customHeight="1" x14ac:dyDescent="0.3">
      <c r="A33" s="783" t="s">
        <v>4190</v>
      </c>
      <c r="B33" s="736"/>
      <c r="C33" s="738"/>
      <c r="D33" s="739"/>
      <c r="E33" s="734"/>
      <c r="F33" s="719"/>
      <c r="G33" s="720"/>
      <c r="H33" s="726">
        <v>1</v>
      </c>
      <c r="I33" s="727">
        <v>4.2699999999999996</v>
      </c>
      <c r="J33" s="728">
        <v>2</v>
      </c>
      <c r="K33" s="722">
        <v>4.2699999999999996</v>
      </c>
      <c r="L33" s="721">
        <v>2</v>
      </c>
      <c r="M33" s="721">
        <v>21</v>
      </c>
      <c r="N33" s="723">
        <v>7</v>
      </c>
      <c r="O33" s="721" t="s">
        <v>4137</v>
      </c>
      <c r="P33" s="735" t="s">
        <v>4191</v>
      </c>
      <c r="Q33" s="724">
        <f t="shared" si="0"/>
        <v>1</v>
      </c>
      <c r="R33" s="724">
        <f t="shared" si="0"/>
        <v>4.2699999999999996</v>
      </c>
      <c r="S33" s="736">
        <f t="shared" si="1"/>
        <v>7</v>
      </c>
      <c r="T33" s="736">
        <f t="shared" si="2"/>
        <v>2</v>
      </c>
      <c r="U33" s="736">
        <f t="shared" si="3"/>
        <v>-5</v>
      </c>
      <c r="V33" s="737">
        <f t="shared" si="4"/>
        <v>0.2857142857142857</v>
      </c>
      <c r="W33" s="725"/>
    </row>
    <row r="34" spans="1:23" ht="14.4" customHeight="1" x14ac:dyDescent="0.3">
      <c r="A34" s="783" t="s">
        <v>4192</v>
      </c>
      <c r="B34" s="716">
        <v>1</v>
      </c>
      <c r="C34" s="717">
        <v>2.0499999999999998</v>
      </c>
      <c r="D34" s="718">
        <v>2</v>
      </c>
      <c r="E34" s="734"/>
      <c r="F34" s="719"/>
      <c r="G34" s="720"/>
      <c r="H34" s="721"/>
      <c r="I34" s="719"/>
      <c r="J34" s="720"/>
      <c r="K34" s="722">
        <v>2.0499999999999998</v>
      </c>
      <c r="L34" s="721">
        <v>2</v>
      </c>
      <c r="M34" s="721">
        <v>15</v>
      </c>
      <c r="N34" s="723">
        <v>5</v>
      </c>
      <c r="O34" s="721" t="s">
        <v>4137</v>
      </c>
      <c r="P34" s="735" t="s">
        <v>4193</v>
      </c>
      <c r="Q34" s="724">
        <f t="shared" si="0"/>
        <v>-1</v>
      </c>
      <c r="R34" s="724">
        <f t="shared" si="0"/>
        <v>-2.0499999999999998</v>
      </c>
      <c r="S34" s="736" t="str">
        <f t="shared" si="1"/>
        <v/>
      </c>
      <c r="T34" s="736" t="str">
        <f t="shared" si="2"/>
        <v/>
      </c>
      <c r="U34" s="736" t="str">
        <f t="shared" si="3"/>
        <v/>
      </c>
      <c r="V34" s="737" t="str">
        <f t="shared" si="4"/>
        <v/>
      </c>
      <c r="W34" s="725"/>
    </row>
    <row r="35" spans="1:23" ht="14.4" customHeight="1" x14ac:dyDescent="0.3">
      <c r="A35" s="784" t="s">
        <v>4194</v>
      </c>
      <c r="B35" s="768">
        <v>2</v>
      </c>
      <c r="C35" s="769">
        <v>4.78</v>
      </c>
      <c r="D35" s="730">
        <v>8.5</v>
      </c>
      <c r="E35" s="770"/>
      <c r="F35" s="771"/>
      <c r="G35" s="731"/>
      <c r="H35" s="772"/>
      <c r="I35" s="771"/>
      <c r="J35" s="731"/>
      <c r="K35" s="773">
        <v>2.65</v>
      </c>
      <c r="L35" s="772">
        <v>3</v>
      </c>
      <c r="M35" s="772">
        <v>27</v>
      </c>
      <c r="N35" s="774">
        <v>9</v>
      </c>
      <c r="O35" s="772" t="s">
        <v>4137</v>
      </c>
      <c r="P35" s="775" t="s">
        <v>4195</v>
      </c>
      <c r="Q35" s="776">
        <f t="shared" si="0"/>
        <v>-2</v>
      </c>
      <c r="R35" s="776">
        <f t="shared" si="0"/>
        <v>-4.78</v>
      </c>
      <c r="S35" s="777" t="str">
        <f t="shared" si="1"/>
        <v/>
      </c>
      <c r="T35" s="777" t="str">
        <f t="shared" si="2"/>
        <v/>
      </c>
      <c r="U35" s="777" t="str">
        <f t="shared" si="3"/>
        <v/>
      </c>
      <c r="V35" s="778" t="str">
        <f t="shared" si="4"/>
        <v/>
      </c>
      <c r="W35" s="732"/>
    </row>
    <row r="36" spans="1:23" ht="14.4" customHeight="1" x14ac:dyDescent="0.3">
      <c r="A36" s="783" t="s">
        <v>4196</v>
      </c>
      <c r="B36" s="716">
        <v>1</v>
      </c>
      <c r="C36" s="717">
        <v>5.93</v>
      </c>
      <c r="D36" s="718">
        <v>57</v>
      </c>
      <c r="E36" s="734"/>
      <c r="F36" s="719"/>
      <c r="G36" s="720"/>
      <c r="H36" s="721">
        <v>1</v>
      </c>
      <c r="I36" s="719">
        <v>4.09</v>
      </c>
      <c r="J36" s="720">
        <v>9</v>
      </c>
      <c r="K36" s="722">
        <v>4.09</v>
      </c>
      <c r="L36" s="721">
        <v>5</v>
      </c>
      <c r="M36" s="721">
        <v>45</v>
      </c>
      <c r="N36" s="723">
        <v>15</v>
      </c>
      <c r="O36" s="721" t="s">
        <v>4137</v>
      </c>
      <c r="P36" s="735" t="s">
        <v>4197</v>
      </c>
      <c r="Q36" s="724">
        <f t="shared" si="0"/>
        <v>0</v>
      </c>
      <c r="R36" s="724">
        <f t="shared" si="0"/>
        <v>-1.8399999999999999</v>
      </c>
      <c r="S36" s="736">
        <f t="shared" si="1"/>
        <v>15</v>
      </c>
      <c r="T36" s="736">
        <f t="shared" si="2"/>
        <v>9</v>
      </c>
      <c r="U36" s="736">
        <f t="shared" si="3"/>
        <v>-6</v>
      </c>
      <c r="V36" s="737">
        <f t="shared" si="4"/>
        <v>0.6</v>
      </c>
      <c r="W36" s="725"/>
    </row>
    <row r="37" spans="1:23" ht="14.4" customHeight="1" x14ac:dyDescent="0.3">
      <c r="A37" s="784" t="s">
        <v>4198</v>
      </c>
      <c r="B37" s="768">
        <v>3</v>
      </c>
      <c r="C37" s="769">
        <v>19.87</v>
      </c>
      <c r="D37" s="730">
        <v>18.3</v>
      </c>
      <c r="E37" s="770">
        <v>2</v>
      </c>
      <c r="F37" s="771">
        <v>6.87</v>
      </c>
      <c r="G37" s="731">
        <v>3.5</v>
      </c>
      <c r="H37" s="772">
        <v>2</v>
      </c>
      <c r="I37" s="771">
        <v>10.79</v>
      </c>
      <c r="J37" s="731">
        <v>6</v>
      </c>
      <c r="K37" s="773">
        <v>6.37</v>
      </c>
      <c r="L37" s="772">
        <v>7</v>
      </c>
      <c r="M37" s="772">
        <v>60</v>
      </c>
      <c r="N37" s="774">
        <v>20</v>
      </c>
      <c r="O37" s="772" t="s">
        <v>4137</v>
      </c>
      <c r="P37" s="775" t="s">
        <v>4199</v>
      </c>
      <c r="Q37" s="776">
        <f t="shared" si="0"/>
        <v>-1</v>
      </c>
      <c r="R37" s="776">
        <f t="shared" si="0"/>
        <v>-9.0800000000000018</v>
      </c>
      <c r="S37" s="777">
        <f t="shared" si="1"/>
        <v>40</v>
      </c>
      <c r="T37" s="777">
        <f t="shared" si="2"/>
        <v>12</v>
      </c>
      <c r="U37" s="777">
        <f t="shared" si="3"/>
        <v>-28</v>
      </c>
      <c r="V37" s="778">
        <f t="shared" si="4"/>
        <v>0.3</v>
      </c>
      <c r="W37" s="732"/>
    </row>
    <row r="38" spans="1:23" ht="14.4" customHeight="1" x14ac:dyDescent="0.3">
      <c r="A38" s="783" t="s">
        <v>4200</v>
      </c>
      <c r="B38" s="716"/>
      <c r="C38" s="717"/>
      <c r="D38" s="718"/>
      <c r="E38" s="734">
        <v>1</v>
      </c>
      <c r="F38" s="719">
        <v>1.23</v>
      </c>
      <c r="G38" s="720">
        <v>1</v>
      </c>
      <c r="H38" s="721"/>
      <c r="I38" s="719"/>
      <c r="J38" s="720"/>
      <c r="K38" s="722">
        <v>4.6500000000000004</v>
      </c>
      <c r="L38" s="721">
        <v>5</v>
      </c>
      <c r="M38" s="721">
        <v>45</v>
      </c>
      <c r="N38" s="723">
        <v>15</v>
      </c>
      <c r="O38" s="721" t="s">
        <v>4137</v>
      </c>
      <c r="P38" s="735" t="s">
        <v>4201</v>
      </c>
      <c r="Q38" s="724">
        <f t="shared" si="0"/>
        <v>0</v>
      </c>
      <c r="R38" s="724">
        <f t="shared" si="0"/>
        <v>0</v>
      </c>
      <c r="S38" s="736" t="str">
        <f t="shared" si="1"/>
        <v/>
      </c>
      <c r="T38" s="736" t="str">
        <f t="shared" si="2"/>
        <v/>
      </c>
      <c r="U38" s="736" t="str">
        <f t="shared" si="3"/>
        <v/>
      </c>
      <c r="V38" s="737" t="str">
        <f t="shared" si="4"/>
        <v/>
      </c>
      <c r="W38" s="725"/>
    </row>
    <row r="39" spans="1:23" ht="14.4" customHeight="1" x14ac:dyDescent="0.3">
      <c r="A39" s="784" t="s">
        <v>4202</v>
      </c>
      <c r="B39" s="768">
        <v>2</v>
      </c>
      <c r="C39" s="769">
        <v>12.65</v>
      </c>
      <c r="D39" s="730">
        <v>8.5</v>
      </c>
      <c r="E39" s="770"/>
      <c r="F39" s="771"/>
      <c r="G39" s="731"/>
      <c r="H39" s="772">
        <v>1</v>
      </c>
      <c r="I39" s="771">
        <v>2.39</v>
      </c>
      <c r="J39" s="731">
        <v>2</v>
      </c>
      <c r="K39" s="773">
        <v>5.3</v>
      </c>
      <c r="L39" s="772">
        <v>5</v>
      </c>
      <c r="M39" s="772">
        <v>45</v>
      </c>
      <c r="N39" s="774">
        <v>15</v>
      </c>
      <c r="O39" s="772" t="s">
        <v>4137</v>
      </c>
      <c r="P39" s="775" t="s">
        <v>4203</v>
      </c>
      <c r="Q39" s="776">
        <f t="shared" si="0"/>
        <v>-1</v>
      </c>
      <c r="R39" s="776">
        <f t="shared" si="0"/>
        <v>-10.26</v>
      </c>
      <c r="S39" s="777">
        <f t="shared" si="1"/>
        <v>15</v>
      </c>
      <c r="T39" s="777">
        <f t="shared" si="2"/>
        <v>2</v>
      </c>
      <c r="U39" s="777">
        <f t="shared" si="3"/>
        <v>-13</v>
      </c>
      <c r="V39" s="778">
        <f t="shared" si="4"/>
        <v>0.13333333333333333</v>
      </c>
      <c r="W39" s="732"/>
    </row>
    <row r="40" spans="1:23" ht="14.4" customHeight="1" x14ac:dyDescent="0.3">
      <c r="A40" s="783" t="s">
        <v>4204</v>
      </c>
      <c r="B40" s="736"/>
      <c r="C40" s="738"/>
      <c r="D40" s="739"/>
      <c r="E40" s="726">
        <v>1</v>
      </c>
      <c r="F40" s="727">
        <v>1.64</v>
      </c>
      <c r="G40" s="728">
        <v>3</v>
      </c>
      <c r="H40" s="721"/>
      <c r="I40" s="719"/>
      <c r="J40" s="720"/>
      <c r="K40" s="722">
        <v>1.64</v>
      </c>
      <c r="L40" s="721">
        <v>3</v>
      </c>
      <c r="M40" s="721">
        <v>27</v>
      </c>
      <c r="N40" s="723">
        <v>9</v>
      </c>
      <c r="O40" s="721" t="s">
        <v>4137</v>
      </c>
      <c r="P40" s="735" t="s">
        <v>4205</v>
      </c>
      <c r="Q40" s="724">
        <f t="shared" si="0"/>
        <v>0</v>
      </c>
      <c r="R40" s="724">
        <f t="shared" si="0"/>
        <v>0</v>
      </c>
      <c r="S40" s="736" t="str">
        <f t="shared" si="1"/>
        <v/>
      </c>
      <c r="T40" s="736" t="str">
        <f t="shared" si="2"/>
        <v/>
      </c>
      <c r="U40" s="736" t="str">
        <f t="shared" si="3"/>
        <v/>
      </c>
      <c r="V40" s="737" t="str">
        <f t="shared" si="4"/>
        <v/>
      </c>
      <c r="W40" s="725"/>
    </row>
    <row r="41" spans="1:23" ht="14.4" customHeight="1" x14ac:dyDescent="0.3">
      <c r="A41" s="784" t="s">
        <v>4206</v>
      </c>
      <c r="B41" s="777"/>
      <c r="C41" s="779"/>
      <c r="D41" s="740"/>
      <c r="E41" s="780">
        <v>1</v>
      </c>
      <c r="F41" s="781">
        <v>1.97</v>
      </c>
      <c r="G41" s="733">
        <v>3</v>
      </c>
      <c r="H41" s="772">
        <v>1</v>
      </c>
      <c r="I41" s="771">
        <v>2.5499999999999998</v>
      </c>
      <c r="J41" s="731">
        <v>4</v>
      </c>
      <c r="K41" s="773">
        <v>2.5499999999999998</v>
      </c>
      <c r="L41" s="772">
        <v>4</v>
      </c>
      <c r="M41" s="772">
        <v>36</v>
      </c>
      <c r="N41" s="774">
        <v>12</v>
      </c>
      <c r="O41" s="772" t="s">
        <v>4137</v>
      </c>
      <c r="P41" s="775" t="s">
        <v>4207</v>
      </c>
      <c r="Q41" s="776">
        <f t="shared" si="0"/>
        <v>1</v>
      </c>
      <c r="R41" s="776">
        <f t="shared" si="0"/>
        <v>2.5499999999999998</v>
      </c>
      <c r="S41" s="777">
        <f t="shared" si="1"/>
        <v>12</v>
      </c>
      <c r="T41" s="777">
        <f t="shared" si="2"/>
        <v>4</v>
      </c>
      <c r="U41" s="777">
        <f t="shared" si="3"/>
        <v>-8</v>
      </c>
      <c r="V41" s="778">
        <f t="shared" si="4"/>
        <v>0.33333333333333331</v>
      </c>
      <c r="W41" s="732"/>
    </row>
    <row r="42" spans="1:23" ht="14.4" customHeight="1" x14ac:dyDescent="0.3">
      <c r="A42" s="783" t="s">
        <v>4208</v>
      </c>
      <c r="B42" s="736"/>
      <c r="C42" s="738"/>
      <c r="D42" s="739"/>
      <c r="E42" s="726">
        <v>1</v>
      </c>
      <c r="F42" s="727">
        <v>1.5</v>
      </c>
      <c r="G42" s="728">
        <v>5</v>
      </c>
      <c r="H42" s="721"/>
      <c r="I42" s="719"/>
      <c r="J42" s="720"/>
      <c r="K42" s="722">
        <v>1.5</v>
      </c>
      <c r="L42" s="721">
        <v>3</v>
      </c>
      <c r="M42" s="721">
        <v>27</v>
      </c>
      <c r="N42" s="723">
        <v>9</v>
      </c>
      <c r="O42" s="721" t="s">
        <v>4137</v>
      </c>
      <c r="P42" s="735" t="s">
        <v>4209</v>
      </c>
      <c r="Q42" s="724">
        <f t="shared" si="0"/>
        <v>0</v>
      </c>
      <c r="R42" s="724">
        <f t="shared" si="0"/>
        <v>0</v>
      </c>
      <c r="S42" s="736" t="str">
        <f t="shared" si="1"/>
        <v/>
      </c>
      <c r="T42" s="736" t="str">
        <f t="shared" si="2"/>
        <v/>
      </c>
      <c r="U42" s="736" t="str">
        <f t="shared" si="3"/>
        <v/>
      </c>
      <c r="V42" s="737" t="str">
        <f t="shared" si="4"/>
        <v/>
      </c>
      <c r="W42" s="725"/>
    </row>
    <row r="43" spans="1:23" ht="14.4" customHeight="1" x14ac:dyDescent="0.3">
      <c r="A43" s="783" t="s">
        <v>4210</v>
      </c>
      <c r="B43" s="716">
        <v>1</v>
      </c>
      <c r="C43" s="717">
        <v>2.56</v>
      </c>
      <c r="D43" s="718">
        <v>17</v>
      </c>
      <c r="E43" s="734"/>
      <c r="F43" s="719"/>
      <c r="G43" s="720"/>
      <c r="H43" s="721"/>
      <c r="I43" s="719"/>
      <c r="J43" s="720"/>
      <c r="K43" s="722">
        <v>1.72</v>
      </c>
      <c r="L43" s="721">
        <v>3</v>
      </c>
      <c r="M43" s="721">
        <v>27</v>
      </c>
      <c r="N43" s="723">
        <v>9</v>
      </c>
      <c r="O43" s="721" t="s">
        <v>4137</v>
      </c>
      <c r="P43" s="735" t="s">
        <v>4211</v>
      </c>
      <c r="Q43" s="724">
        <f t="shared" si="0"/>
        <v>-1</v>
      </c>
      <c r="R43" s="724">
        <f t="shared" si="0"/>
        <v>-2.56</v>
      </c>
      <c r="S43" s="736" t="str">
        <f t="shared" si="1"/>
        <v/>
      </c>
      <c r="T43" s="736" t="str">
        <f t="shared" si="2"/>
        <v/>
      </c>
      <c r="U43" s="736" t="str">
        <f t="shared" si="3"/>
        <v/>
      </c>
      <c r="V43" s="737" t="str">
        <f t="shared" si="4"/>
        <v/>
      </c>
      <c r="W43" s="725"/>
    </row>
    <row r="44" spans="1:23" ht="14.4" customHeight="1" x14ac:dyDescent="0.3">
      <c r="A44" s="784" t="s">
        <v>4212</v>
      </c>
      <c r="B44" s="768">
        <v>2</v>
      </c>
      <c r="C44" s="769">
        <v>9.39</v>
      </c>
      <c r="D44" s="730">
        <v>5.5</v>
      </c>
      <c r="E44" s="770"/>
      <c r="F44" s="771"/>
      <c r="G44" s="731"/>
      <c r="H44" s="772">
        <v>2</v>
      </c>
      <c r="I44" s="771">
        <v>4.0199999999999996</v>
      </c>
      <c r="J44" s="731">
        <v>2</v>
      </c>
      <c r="K44" s="773">
        <v>3.18</v>
      </c>
      <c r="L44" s="772">
        <v>4</v>
      </c>
      <c r="M44" s="772">
        <v>39</v>
      </c>
      <c r="N44" s="774">
        <v>13</v>
      </c>
      <c r="O44" s="772" t="s">
        <v>4137</v>
      </c>
      <c r="P44" s="775" t="s">
        <v>4211</v>
      </c>
      <c r="Q44" s="776">
        <f t="shared" si="0"/>
        <v>0</v>
      </c>
      <c r="R44" s="776">
        <f t="shared" si="0"/>
        <v>-5.370000000000001</v>
      </c>
      <c r="S44" s="777">
        <f t="shared" si="1"/>
        <v>26</v>
      </c>
      <c r="T44" s="777">
        <f t="shared" si="2"/>
        <v>4</v>
      </c>
      <c r="U44" s="777">
        <f t="shared" si="3"/>
        <v>-22</v>
      </c>
      <c r="V44" s="778">
        <f t="shared" si="4"/>
        <v>0.15384615384615385</v>
      </c>
      <c r="W44" s="732"/>
    </row>
    <row r="45" spans="1:23" ht="14.4" customHeight="1" x14ac:dyDescent="0.3">
      <c r="A45" s="783" t="s">
        <v>4213</v>
      </c>
      <c r="B45" s="736"/>
      <c r="C45" s="738"/>
      <c r="D45" s="739"/>
      <c r="E45" s="734"/>
      <c r="F45" s="719"/>
      <c r="G45" s="720"/>
      <c r="H45" s="726">
        <v>1</v>
      </c>
      <c r="I45" s="727">
        <v>0.32</v>
      </c>
      <c r="J45" s="728">
        <v>1</v>
      </c>
      <c r="K45" s="722">
        <v>0.6</v>
      </c>
      <c r="L45" s="721">
        <v>2</v>
      </c>
      <c r="M45" s="721">
        <v>18</v>
      </c>
      <c r="N45" s="723">
        <v>6</v>
      </c>
      <c r="O45" s="721" t="s">
        <v>4137</v>
      </c>
      <c r="P45" s="735" t="s">
        <v>4214</v>
      </c>
      <c r="Q45" s="724">
        <f t="shared" si="0"/>
        <v>1</v>
      </c>
      <c r="R45" s="724">
        <f t="shared" si="0"/>
        <v>0.32</v>
      </c>
      <c r="S45" s="736">
        <f t="shared" si="1"/>
        <v>6</v>
      </c>
      <c r="T45" s="736">
        <f t="shared" si="2"/>
        <v>1</v>
      </c>
      <c r="U45" s="736">
        <f t="shared" si="3"/>
        <v>-5</v>
      </c>
      <c r="V45" s="737">
        <f t="shared" si="4"/>
        <v>0.16666666666666666</v>
      </c>
      <c r="W45" s="725"/>
    </row>
    <row r="46" spans="1:23" ht="14.4" customHeight="1" x14ac:dyDescent="0.3">
      <c r="A46" s="783" t="s">
        <v>4215</v>
      </c>
      <c r="B46" s="716">
        <v>1</v>
      </c>
      <c r="C46" s="717">
        <v>0.57999999999999996</v>
      </c>
      <c r="D46" s="718">
        <v>4</v>
      </c>
      <c r="E46" s="734"/>
      <c r="F46" s="719"/>
      <c r="G46" s="720"/>
      <c r="H46" s="721"/>
      <c r="I46" s="719"/>
      <c r="J46" s="720"/>
      <c r="K46" s="722">
        <v>0.57999999999999996</v>
      </c>
      <c r="L46" s="721">
        <v>2</v>
      </c>
      <c r="M46" s="721">
        <v>21</v>
      </c>
      <c r="N46" s="723">
        <v>7</v>
      </c>
      <c r="O46" s="721" t="s">
        <v>4137</v>
      </c>
      <c r="P46" s="735" t="s">
        <v>4216</v>
      </c>
      <c r="Q46" s="724">
        <f t="shared" si="0"/>
        <v>-1</v>
      </c>
      <c r="R46" s="724">
        <f t="shared" si="0"/>
        <v>-0.57999999999999996</v>
      </c>
      <c r="S46" s="736" t="str">
        <f t="shared" si="1"/>
        <v/>
      </c>
      <c r="T46" s="736" t="str">
        <f t="shared" si="2"/>
        <v/>
      </c>
      <c r="U46" s="736" t="str">
        <f t="shared" si="3"/>
        <v/>
      </c>
      <c r="V46" s="737" t="str">
        <f t="shared" si="4"/>
        <v/>
      </c>
      <c r="W46" s="725"/>
    </row>
    <row r="47" spans="1:23" ht="14.4" customHeight="1" x14ac:dyDescent="0.3">
      <c r="A47" s="783" t="s">
        <v>4217</v>
      </c>
      <c r="B47" s="736">
        <v>1</v>
      </c>
      <c r="C47" s="738">
        <v>0.86</v>
      </c>
      <c r="D47" s="739">
        <v>2</v>
      </c>
      <c r="E47" s="734"/>
      <c r="F47" s="719"/>
      <c r="G47" s="720"/>
      <c r="H47" s="726"/>
      <c r="I47" s="727"/>
      <c r="J47" s="728"/>
      <c r="K47" s="722">
        <v>0.46</v>
      </c>
      <c r="L47" s="721">
        <v>2</v>
      </c>
      <c r="M47" s="721">
        <v>15</v>
      </c>
      <c r="N47" s="723">
        <v>5</v>
      </c>
      <c r="O47" s="721" t="s">
        <v>4137</v>
      </c>
      <c r="P47" s="735" t="s">
        <v>4218</v>
      </c>
      <c r="Q47" s="724">
        <f t="shared" si="0"/>
        <v>-1</v>
      </c>
      <c r="R47" s="724">
        <f t="shared" si="0"/>
        <v>-0.86</v>
      </c>
      <c r="S47" s="736" t="str">
        <f t="shared" si="1"/>
        <v/>
      </c>
      <c r="T47" s="736" t="str">
        <f t="shared" si="2"/>
        <v/>
      </c>
      <c r="U47" s="736" t="str">
        <f t="shared" si="3"/>
        <v/>
      </c>
      <c r="V47" s="737" t="str">
        <f t="shared" si="4"/>
        <v/>
      </c>
      <c r="W47" s="725"/>
    </row>
    <row r="48" spans="1:23" ht="14.4" customHeight="1" x14ac:dyDescent="0.3">
      <c r="A48" s="784" t="s">
        <v>4219</v>
      </c>
      <c r="B48" s="777"/>
      <c r="C48" s="779"/>
      <c r="D48" s="740"/>
      <c r="E48" s="770"/>
      <c r="F48" s="771"/>
      <c r="G48" s="731"/>
      <c r="H48" s="780">
        <v>2</v>
      </c>
      <c r="I48" s="781">
        <v>2.59</v>
      </c>
      <c r="J48" s="733">
        <v>1.5</v>
      </c>
      <c r="K48" s="773">
        <v>0.86</v>
      </c>
      <c r="L48" s="772">
        <v>3</v>
      </c>
      <c r="M48" s="772">
        <v>27</v>
      </c>
      <c r="N48" s="774">
        <v>9</v>
      </c>
      <c r="O48" s="772" t="s">
        <v>4137</v>
      </c>
      <c r="P48" s="775" t="s">
        <v>4220</v>
      </c>
      <c r="Q48" s="776">
        <f t="shared" si="0"/>
        <v>2</v>
      </c>
      <c r="R48" s="776">
        <f t="shared" si="0"/>
        <v>2.59</v>
      </c>
      <c r="S48" s="777">
        <f t="shared" si="1"/>
        <v>18</v>
      </c>
      <c r="T48" s="777">
        <f t="shared" si="2"/>
        <v>3</v>
      </c>
      <c r="U48" s="777">
        <f t="shared" si="3"/>
        <v>-15</v>
      </c>
      <c r="V48" s="778">
        <f t="shared" si="4"/>
        <v>0.16666666666666666</v>
      </c>
      <c r="W48" s="732"/>
    </row>
    <row r="49" spans="1:23" ht="14.4" customHeight="1" x14ac:dyDescent="0.3">
      <c r="A49" s="783" t="s">
        <v>4221</v>
      </c>
      <c r="B49" s="716">
        <v>1</v>
      </c>
      <c r="C49" s="717">
        <v>2.08</v>
      </c>
      <c r="D49" s="718">
        <v>5</v>
      </c>
      <c r="E49" s="734"/>
      <c r="F49" s="719"/>
      <c r="G49" s="720"/>
      <c r="H49" s="721"/>
      <c r="I49" s="719"/>
      <c r="J49" s="720"/>
      <c r="K49" s="722">
        <v>2.08</v>
      </c>
      <c r="L49" s="721">
        <v>4</v>
      </c>
      <c r="M49" s="721">
        <v>39</v>
      </c>
      <c r="N49" s="723">
        <v>13</v>
      </c>
      <c r="O49" s="721" t="s">
        <v>4137</v>
      </c>
      <c r="P49" s="735" t="s">
        <v>4222</v>
      </c>
      <c r="Q49" s="724">
        <f t="shared" si="0"/>
        <v>-1</v>
      </c>
      <c r="R49" s="724">
        <f t="shared" si="0"/>
        <v>-2.08</v>
      </c>
      <c r="S49" s="736" t="str">
        <f t="shared" si="1"/>
        <v/>
      </c>
      <c r="T49" s="736" t="str">
        <f t="shared" si="2"/>
        <v/>
      </c>
      <c r="U49" s="736" t="str">
        <f t="shared" si="3"/>
        <v/>
      </c>
      <c r="V49" s="737" t="str">
        <f t="shared" si="4"/>
        <v/>
      </c>
      <c r="W49" s="725"/>
    </row>
    <row r="50" spans="1:23" ht="14.4" customHeight="1" x14ac:dyDescent="0.3">
      <c r="A50" s="783" t="s">
        <v>4223</v>
      </c>
      <c r="B50" s="736"/>
      <c r="C50" s="738"/>
      <c r="D50" s="739"/>
      <c r="E50" s="734"/>
      <c r="F50" s="719"/>
      <c r="G50" s="720"/>
      <c r="H50" s="726">
        <v>1</v>
      </c>
      <c r="I50" s="727">
        <v>1.28</v>
      </c>
      <c r="J50" s="728">
        <v>2</v>
      </c>
      <c r="K50" s="722">
        <v>1.06</v>
      </c>
      <c r="L50" s="721">
        <v>4</v>
      </c>
      <c r="M50" s="721">
        <v>33</v>
      </c>
      <c r="N50" s="723">
        <v>11</v>
      </c>
      <c r="O50" s="721" t="s">
        <v>4137</v>
      </c>
      <c r="P50" s="735" t="s">
        <v>4224</v>
      </c>
      <c r="Q50" s="724">
        <f t="shared" si="0"/>
        <v>1</v>
      </c>
      <c r="R50" s="724">
        <f t="shared" si="0"/>
        <v>1.28</v>
      </c>
      <c r="S50" s="736">
        <f t="shared" si="1"/>
        <v>11</v>
      </c>
      <c r="T50" s="736">
        <f t="shared" si="2"/>
        <v>2</v>
      </c>
      <c r="U50" s="736">
        <f t="shared" si="3"/>
        <v>-9</v>
      </c>
      <c r="V50" s="737">
        <f t="shared" si="4"/>
        <v>0.18181818181818182</v>
      </c>
      <c r="W50" s="725"/>
    </row>
    <row r="51" spans="1:23" ht="14.4" customHeight="1" x14ac:dyDescent="0.3">
      <c r="A51" s="783" t="s">
        <v>4225</v>
      </c>
      <c r="B51" s="716">
        <v>1</v>
      </c>
      <c r="C51" s="717">
        <v>0.64</v>
      </c>
      <c r="D51" s="718">
        <v>2</v>
      </c>
      <c r="E51" s="734"/>
      <c r="F51" s="719"/>
      <c r="G51" s="720"/>
      <c r="H51" s="721"/>
      <c r="I51" s="719"/>
      <c r="J51" s="720"/>
      <c r="K51" s="722">
        <v>0.63</v>
      </c>
      <c r="L51" s="721">
        <v>2</v>
      </c>
      <c r="M51" s="721">
        <v>21</v>
      </c>
      <c r="N51" s="723">
        <v>7</v>
      </c>
      <c r="O51" s="721" t="s">
        <v>4137</v>
      </c>
      <c r="P51" s="735" t="s">
        <v>4226</v>
      </c>
      <c r="Q51" s="724">
        <f t="shared" si="0"/>
        <v>-1</v>
      </c>
      <c r="R51" s="724">
        <f t="shared" si="0"/>
        <v>-0.64</v>
      </c>
      <c r="S51" s="736" t="str">
        <f t="shared" si="1"/>
        <v/>
      </c>
      <c r="T51" s="736" t="str">
        <f t="shared" si="2"/>
        <v/>
      </c>
      <c r="U51" s="736" t="str">
        <f t="shared" si="3"/>
        <v/>
      </c>
      <c r="V51" s="737" t="str">
        <f t="shared" si="4"/>
        <v/>
      </c>
      <c r="W51" s="725"/>
    </row>
    <row r="52" spans="1:23" ht="14.4" customHeight="1" x14ac:dyDescent="0.3">
      <c r="A52" s="783" t="s">
        <v>4227</v>
      </c>
      <c r="B52" s="736"/>
      <c r="C52" s="738"/>
      <c r="D52" s="739"/>
      <c r="E52" s="726">
        <v>1</v>
      </c>
      <c r="F52" s="727">
        <v>0.81</v>
      </c>
      <c r="G52" s="728">
        <v>3</v>
      </c>
      <c r="H52" s="721"/>
      <c r="I52" s="719"/>
      <c r="J52" s="720"/>
      <c r="K52" s="722">
        <v>1.06</v>
      </c>
      <c r="L52" s="721">
        <v>4</v>
      </c>
      <c r="M52" s="721">
        <v>33</v>
      </c>
      <c r="N52" s="723">
        <v>11</v>
      </c>
      <c r="O52" s="721" t="s">
        <v>4137</v>
      </c>
      <c r="P52" s="735" t="s">
        <v>4228</v>
      </c>
      <c r="Q52" s="724">
        <f t="shared" si="0"/>
        <v>0</v>
      </c>
      <c r="R52" s="724">
        <f t="shared" si="0"/>
        <v>0</v>
      </c>
      <c r="S52" s="736" t="str">
        <f t="shared" si="1"/>
        <v/>
      </c>
      <c r="T52" s="736" t="str">
        <f t="shared" si="2"/>
        <v/>
      </c>
      <c r="U52" s="736" t="str">
        <f t="shared" si="3"/>
        <v/>
      </c>
      <c r="V52" s="737" t="str">
        <f t="shared" si="4"/>
        <v/>
      </c>
      <c r="W52" s="725"/>
    </row>
    <row r="53" spans="1:23" ht="14.4" customHeight="1" x14ac:dyDescent="0.3">
      <c r="A53" s="783" t="s">
        <v>4229</v>
      </c>
      <c r="B53" s="716">
        <v>1</v>
      </c>
      <c r="C53" s="717">
        <v>3.71</v>
      </c>
      <c r="D53" s="718">
        <v>10</v>
      </c>
      <c r="E53" s="734"/>
      <c r="F53" s="719"/>
      <c r="G53" s="720"/>
      <c r="H53" s="721"/>
      <c r="I53" s="719"/>
      <c r="J53" s="720"/>
      <c r="K53" s="722">
        <v>3.71</v>
      </c>
      <c r="L53" s="721">
        <v>5</v>
      </c>
      <c r="M53" s="721">
        <v>45</v>
      </c>
      <c r="N53" s="723">
        <v>15</v>
      </c>
      <c r="O53" s="721" t="s">
        <v>3158</v>
      </c>
      <c r="P53" s="735" t="s">
        <v>4230</v>
      </c>
      <c r="Q53" s="724">
        <f t="shared" si="0"/>
        <v>-1</v>
      </c>
      <c r="R53" s="724">
        <f t="shared" si="0"/>
        <v>-3.71</v>
      </c>
      <c r="S53" s="736" t="str">
        <f t="shared" si="1"/>
        <v/>
      </c>
      <c r="T53" s="736" t="str">
        <f t="shared" si="2"/>
        <v/>
      </c>
      <c r="U53" s="736" t="str">
        <f t="shared" si="3"/>
        <v/>
      </c>
      <c r="V53" s="737" t="str">
        <f t="shared" si="4"/>
        <v/>
      </c>
      <c r="W53" s="725"/>
    </row>
    <row r="54" spans="1:23" ht="14.4" customHeight="1" x14ac:dyDescent="0.3">
      <c r="A54" s="783" t="s">
        <v>4231</v>
      </c>
      <c r="B54" s="736"/>
      <c r="C54" s="738"/>
      <c r="D54" s="739"/>
      <c r="E54" s="726">
        <v>1</v>
      </c>
      <c r="F54" s="727">
        <v>2.08</v>
      </c>
      <c r="G54" s="728">
        <v>4</v>
      </c>
      <c r="H54" s="721"/>
      <c r="I54" s="719"/>
      <c r="J54" s="720"/>
      <c r="K54" s="722">
        <v>4.1900000000000004</v>
      </c>
      <c r="L54" s="721">
        <v>9</v>
      </c>
      <c r="M54" s="721">
        <v>78</v>
      </c>
      <c r="N54" s="723">
        <v>26</v>
      </c>
      <c r="O54" s="721" t="s">
        <v>4137</v>
      </c>
      <c r="P54" s="735" t="s">
        <v>4232</v>
      </c>
      <c r="Q54" s="724">
        <f t="shared" si="0"/>
        <v>0</v>
      </c>
      <c r="R54" s="724">
        <f t="shared" si="0"/>
        <v>0</v>
      </c>
      <c r="S54" s="736" t="str">
        <f t="shared" si="1"/>
        <v/>
      </c>
      <c r="T54" s="736" t="str">
        <f t="shared" si="2"/>
        <v/>
      </c>
      <c r="U54" s="736" t="str">
        <f t="shared" si="3"/>
        <v/>
      </c>
      <c r="V54" s="737" t="str">
        <f t="shared" si="4"/>
        <v/>
      </c>
      <c r="W54" s="725"/>
    </row>
    <row r="55" spans="1:23" ht="14.4" customHeight="1" x14ac:dyDescent="0.3">
      <c r="A55" s="783" t="s">
        <v>4233</v>
      </c>
      <c r="B55" s="736">
        <v>1</v>
      </c>
      <c r="C55" s="738">
        <v>2.54</v>
      </c>
      <c r="D55" s="739">
        <v>4</v>
      </c>
      <c r="E55" s="734">
        <v>1</v>
      </c>
      <c r="F55" s="719">
        <v>2.38</v>
      </c>
      <c r="G55" s="720">
        <v>6</v>
      </c>
      <c r="H55" s="726">
        <v>1</v>
      </c>
      <c r="I55" s="727">
        <v>1.41</v>
      </c>
      <c r="J55" s="728">
        <v>2</v>
      </c>
      <c r="K55" s="722">
        <v>2.38</v>
      </c>
      <c r="L55" s="721">
        <v>4</v>
      </c>
      <c r="M55" s="721">
        <v>33</v>
      </c>
      <c r="N55" s="723">
        <v>11</v>
      </c>
      <c r="O55" s="721" t="s">
        <v>4137</v>
      </c>
      <c r="P55" s="735" t="s">
        <v>4234</v>
      </c>
      <c r="Q55" s="724">
        <f t="shared" si="0"/>
        <v>0</v>
      </c>
      <c r="R55" s="724">
        <f t="shared" si="0"/>
        <v>-1.1300000000000001</v>
      </c>
      <c r="S55" s="736">
        <f t="shared" si="1"/>
        <v>11</v>
      </c>
      <c r="T55" s="736">
        <f t="shared" si="2"/>
        <v>2</v>
      </c>
      <c r="U55" s="736">
        <f t="shared" si="3"/>
        <v>-9</v>
      </c>
      <c r="V55" s="737">
        <f t="shared" si="4"/>
        <v>0.18181818181818182</v>
      </c>
      <c r="W55" s="725"/>
    </row>
    <row r="56" spans="1:23" ht="14.4" customHeight="1" x14ac:dyDescent="0.3">
      <c r="A56" s="783" t="s">
        <v>4235</v>
      </c>
      <c r="B56" s="736"/>
      <c r="C56" s="738"/>
      <c r="D56" s="739"/>
      <c r="E56" s="734"/>
      <c r="F56" s="719"/>
      <c r="G56" s="720"/>
      <c r="H56" s="726">
        <v>1</v>
      </c>
      <c r="I56" s="727">
        <v>1.37</v>
      </c>
      <c r="J56" s="728">
        <v>3</v>
      </c>
      <c r="K56" s="722">
        <v>1.37</v>
      </c>
      <c r="L56" s="721">
        <v>2</v>
      </c>
      <c r="M56" s="721">
        <v>21</v>
      </c>
      <c r="N56" s="723">
        <v>7</v>
      </c>
      <c r="O56" s="721" t="s">
        <v>4137</v>
      </c>
      <c r="P56" s="735" t="s">
        <v>4236</v>
      </c>
      <c r="Q56" s="724">
        <f t="shared" si="0"/>
        <v>1</v>
      </c>
      <c r="R56" s="724">
        <f t="shared" si="0"/>
        <v>1.37</v>
      </c>
      <c r="S56" s="736">
        <f t="shared" si="1"/>
        <v>7</v>
      </c>
      <c r="T56" s="736">
        <f t="shared" si="2"/>
        <v>3</v>
      </c>
      <c r="U56" s="736">
        <f t="shared" si="3"/>
        <v>-4</v>
      </c>
      <c r="V56" s="737">
        <f t="shared" si="4"/>
        <v>0.42857142857142855</v>
      </c>
      <c r="W56" s="725"/>
    </row>
    <row r="57" spans="1:23" ht="14.4" customHeight="1" x14ac:dyDescent="0.3">
      <c r="A57" s="783" t="s">
        <v>4237</v>
      </c>
      <c r="B57" s="736">
        <v>1</v>
      </c>
      <c r="C57" s="738">
        <v>1.01</v>
      </c>
      <c r="D57" s="739">
        <v>3</v>
      </c>
      <c r="E57" s="734"/>
      <c r="F57" s="719"/>
      <c r="G57" s="720"/>
      <c r="H57" s="726">
        <v>1</v>
      </c>
      <c r="I57" s="727">
        <v>0.61</v>
      </c>
      <c r="J57" s="728">
        <v>3</v>
      </c>
      <c r="K57" s="722">
        <v>0.61</v>
      </c>
      <c r="L57" s="721">
        <v>3</v>
      </c>
      <c r="M57" s="721">
        <v>24</v>
      </c>
      <c r="N57" s="723">
        <v>8</v>
      </c>
      <c r="O57" s="721" t="s">
        <v>4137</v>
      </c>
      <c r="P57" s="735" t="s">
        <v>4238</v>
      </c>
      <c r="Q57" s="724">
        <f t="shared" si="0"/>
        <v>0</v>
      </c>
      <c r="R57" s="724">
        <f t="shared" si="0"/>
        <v>-0.4</v>
      </c>
      <c r="S57" s="736">
        <f t="shared" si="1"/>
        <v>8</v>
      </c>
      <c r="T57" s="736">
        <f t="shared" si="2"/>
        <v>3</v>
      </c>
      <c r="U57" s="736">
        <f t="shared" si="3"/>
        <v>-5</v>
      </c>
      <c r="V57" s="737">
        <f t="shared" si="4"/>
        <v>0.375</v>
      </c>
      <c r="W57" s="725"/>
    </row>
    <row r="58" spans="1:23" ht="14.4" customHeight="1" x14ac:dyDescent="0.3">
      <c r="A58" s="783" t="s">
        <v>4239</v>
      </c>
      <c r="B58" s="736"/>
      <c r="C58" s="738"/>
      <c r="D58" s="739"/>
      <c r="E58" s="726">
        <v>1</v>
      </c>
      <c r="F58" s="727">
        <v>1.42</v>
      </c>
      <c r="G58" s="728">
        <v>4</v>
      </c>
      <c r="H58" s="721"/>
      <c r="I58" s="719"/>
      <c r="J58" s="720"/>
      <c r="K58" s="722">
        <v>2.37</v>
      </c>
      <c r="L58" s="721">
        <v>7</v>
      </c>
      <c r="M58" s="721">
        <v>60</v>
      </c>
      <c r="N58" s="723">
        <v>20</v>
      </c>
      <c r="O58" s="721" t="s">
        <v>4137</v>
      </c>
      <c r="P58" s="735" t="s">
        <v>4240</v>
      </c>
      <c r="Q58" s="724">
        <f t="shared" si="0"/>
        <v>0</v>
      </c>
      <c r="R58" s="724">
        <f t="shared" si="0"/>
        <v>0</v>
      </c>
      <c r="S58" s="736" t="str">
        <f t="shared" si="1"/>
        <v/>
      </c>
      <c r="T58" s="736" t="str">
        <f t="shared" si="2"/>
        <v/>
      </c>
      <c r="U58" s="736" t="str">
        <f t="shared" si="3"/>
        <v/>
      </c>
      <c r="V58" s="737" t="str">
        <f t="shared" si="4"/>
        <v/>
      </c>
      <c r="W58" s="725"/>
    </row>
    <row r="59" spans="1:23" ht="14.4" customHeight="1" x14ac:dyDescent="0.3">
      <c r="A59" s="783" t="s">
        <v>4241</v>
      </c>
      <c r="B59" s="736"/>
      <c r="C59" s="738"/>
      <c r="D59" s="739"/>
      <c r="E59" s="726">
        <v>1</v>
      </c>
      <c r="F59" s="727">
        <v>1.63</v>
      </c>
      <c r="G59" s="728">
        <v>4</v>
      </c>
      <c r="H59" s="721"/>
      <c r="I59" s="719"/>
      <c r="J59" s="720"/>
      <c r="K59" s="722">
        <v>1.52</v>
      </c>
      <c r="L59" s="721">
        <v>2</v>
      </c>
      <c r="M59" s="721">
        <v>21</v>
      </c>
      <c r="N59" s="723">
        <v>7</v>
      </c>
      <c r="O59" s="721" t="s">
        <v>4137</v>
      </c>
      <c r="P59" s="735" t="s">
        <v>4242</v>
      </c>
      <c r="Q59" s="724">
        <f t="shared" si="0"/>
        <v>0</v>
      </c>
      <c r="R59" s="724">
        <f t="shared" si="0"/>
        <v>0</v>
      </c>
      <c r="S59" s="736" t="str">
        <f t="shared" si="1"/>
        <v/>
      </c>
      <c r="T59" s="736" t="str">
        <f t="shared" si="2"/>
        <v/>
      </c>
      <c r="U59" s="736" t="str">
        <f t="shared" si="3"/>
        <v/>
      </c>
      <c r="V59" s="737" t="str">
        <f t="shared" si="4"/>
        <v/>
      </c>
      <c r="W59" s="725"/>
    </row>
    <row r="60" spans="1:23" ht="14.4" customHeight="1" x14ac:dyDescent="0.3">
      <c r="A60" s="784" t="s">
        <v>4243</v>
      </c>
      <c r="B60" s="777"/>
      <c r="C60" s="779"/>
      <c r="D60" s="740"/>
      <c r="E60" s="780">
        <v>1</v>
      </c>
      <c r="F60" s="781">
        <v>2.12</v>
      </c>
      <c r="G60" s="733">
        <v>9</v>
      </c>
      <c r="H60" s="772"/>
      <c r="I60" s="771"/>
      <c r="J60" s="731"/>
      <c r="K60" s="773">
        <v>2.12</v>
      </c>
      <c r="L60" s="772">
        <v>2</v>
      </c>
      <c r="M60" s="772">
        <v>18</v>
      </c>
      <c r="N60" s="774">
        <v>6</v>
      </c>
      <c r="O60" s="772" t="s">
        <v>4137</v>
      </c>
      <c r="P60" s="775" t="s">
        <v>4242</v>
      </c>
      <c r="Q60" s="776">
        <f t="shared" si="0"/>
        <v>0</v>
      </c>
      <c r="R60" s="776">
        <f t="shared" si="0"/>
        <v>0</v>
      </c>
      <c r="S60" s="777" t="str">
        <f t="shared" si="1"/>
        <v/>
      </c>
      <c r="T60" s="777" t="str">
        <f t="shared" si="2"/>
        <v/>
      </c>
      <c r="U60" s="777" t="str">
        <f t="shared" si="3"/>
        <v/>
      </c>
      <c r="V60" s="778" t="str">
        <f t="shared" si="4"/>
        <v/>
      </c>
      <c r="W60" s="732"/>
    </row>
    <row r="61" spans="1:23" ht="14.4" customHeight="1" x14ac:dyDescent="0.3">
      <c r="A61" s="783" t="s">
        <v>4244</v>
      </c>
      <c r="B61" s="716">
        <v>1</v>
      </c>
      <c r="C61" s="717">
        <v>0.62</v>
      </c>
      <c r="D61" s="718">
        <v>2</v>
      </c>
      <c r="E61" s="734"/>
      <c r="F61" s="719"/>
      <c r="G61" s="720"/>
      <c r="H61" s="721"/>
      <c r="I61" s="719"/>
      <c r="J61" s="720"/>
      <c r="K61" s="722">
        <v>0.91</v>
      </c>
      <c r="L61" s="721">
        <v>3</v>
      </c>
      <c r="M61" s="721">
        <v>30</v>
      </c>
      <c r="N61" s="723">
        <v>10</v>
      </c>
      <c r="O61" s="721" t="s">
        <v>4137</v>
      </c>
      <c r="P61" s="735" t="s">
        <v>4245</v>
      </c>
      <c r="Q61" s="724">
        <f t="shared" si="0"/>
        <v>-1</v>
      </c>
      <c r="R61" s="724">
        <f t="shared" si="0"/>
        <v>-0.62</v>
      </c>
      <c r="S61" s="736" t="str">
        <f t="shared" si="1"/>
        <v/>
      </c>
      <c r="T61" s="736" t="str">
        <f t="shared" si="2"/>
        <v/>
      </c>
      <c r="U61" s="736" t="str">
        <f t="shared" si="3"/>
        <v/>
      </c>
      <c r="V61" s="737" t="str">
        <f t="shared" si="4"/>
        <v/>
      </c>
      <c r="W61" s="725"/>
    </row>
    <row r="62" spans="1:23" ht="14.4" customHeight="1" x14ac:dyDescent="0.3">
      <c r="A62" s="783" t="s">
        <v>4246</v>
      </c>
      <c r="B62" s="716">
        <v>1</v>
      </c>
      <c r="C62" s="717">
        <v>0.6</v>
      </c>
      <c r="D62" s="718">
        <v>2</v>
      </c>
      <c r="E62" s="734"/>
      <c r="F62" s="719"/>
      <c r="G62" s="720"/>
      <c r="H62" s="721"/>
      <c r="I62" s="719"/>
      <c r="J62" s="720"/>
      <c r="K62" s="722">
        <v>0.87</v>
      </c>
      <c r="L62" s="721">
        <v>3</v>
      </c>
      <c r="M62" s="721">
        <v>30</v>
      </c>
      <c r="N62" s="723">
        <v>10</v>
      </c>
      <c r="O62" s="721" t="s">
        <v>4137</v>
      </c>
      <c r="P62" s="735" t="s">
        <v>4247</v>
      </c>
      <c r="Q62" s="724">
        <f t="shared" si="0"/>
        <v>-1</v>
      </c>
      <c r="R62" s="724">
        <f t="shared" si="0"/>
        <v>-0.6</v>
      </c>
      <c r="S62" s="736" t="str">
        <f t="shared" si="1"/>
        <v/>
      </c>
      <c r="T62" s="736" t="str">
        <f t="shared" si="2"/>
        <v/>
      </c>
      <c r="U62" s="736" t="str">
        <f t="shared" si="3"/>
        <v/>
      </c>
      <c r="V62" s="737" t="str">
        <f t="shared" si="4"/>
        <v/>
      </c>
      <c r="W62" s="725"/>
    </row>
    <row r="63" spans="1:23" ht="14.4" customHeight="1" x14ac:dyDescent="0.3">
      <c r="A63" s="783" t="s">
        <v>4248</v>
      </c>
      <c r="B63" s="736"/>
      <c r="C63" s="738"/>
      <c r="D63" s="739"/>
      <c r="E63" s="734"/>
      <c r="F63" s="719"/>
      <c r="G63" s="720"/>
      <c r="H63" s="726">
        <v>1</v>
      </c>
      <c r="I63" s="727">
        <v>1.91</v>
      </c>
      <c r="J63" s="728">
        <v>6</v>
      </c>
      <c r="K63" s="722">
        <v>1.91</v>
      </c>
      <c r="L63" s="721">
        <v>3</v>
      </c>
      <c r="M63" s="721">
        <v>30</v>
      </c>
      <c r="N63" s="723">
        <v>10</v>
      </c>
      <c r="O63" s="721" t="s">
        <v>4137</v>
      </c>
      <c r="P63" s="735" t="s">
        <v>4249</v>
      </c>
      <c r="Q63" s="724">
        <f t="shared" si="0"/>
        <v>1</v>
      </c>
      <c r="R63" s="724">
        <f t="shared" si="0"/>
        <v>1.91</v>
      </c>
      <c r="S63" s="736">
        <f t="shared" si="1"/>
        <v>10</v>
      </c>
      <c r="T63" s="736">
        <f t="shared" si="2"/>
        <v>6</v>
      </c>
      <c r="U63" s="736">
        <f t="shared" si="3"/>
        <v>-4</v>
      </c>
      <c r="V63" s="737">
        <f t="shared" si="4"/>
        <v>0.6</v>
      </c>
      <c r="W63" s="725"/>
    </row>
    <row r="64" spans="1:23" ht="14.4" customHeight="1" x14ac:dyDescent="0.3">
      <c r="A64" s="783" t="s">
        <v>4250</v>
      </c>
      <c r="B64" s="736">
        <v>1</v>
      </c>
      <c r="C64" s="738">
        <v>0.79</v>
      </c>
      <c r="D64" s="739">
        <v>2</v>
      </c>
      <c r="E64" s="734"/>
      <c r="F64" s="719"/>
      <c r="G64" s="720"/>
      <c r="H64" s="726"/>
      <c r="I64" s="727"/>
      <c r="J64" s="728"/>
      <c r="K64" s="722">
        <v>0.79</v>
      </c>
      <c r="L64" s="721">
        <v>2</v>
      </c>
      <c r="M64" s="721">
        <v>15</v>
      </c>
      <c r="N64" s="723">
        <v>5</v>
      </c>
      <c r="O64" s="721" t="s">
        <v>4137</v>
      </c>
      <c r="P64" s="735" t="s">
        <v>4251</v>
      </c>
      <c r="Q64" s="724">
        <f t="shared" si="0"/>
        <v>-1</v>
      </c>
      <c r="R64" s="724">
        <f t="shared" si="0"/>
        <v>-0.79</v>
      </c>
      <c r="S64" s="736" t="str">
        <f t="shared" si="1"/>
        <v/>
      </c>
      <c r="T64" s="736" t="str">
        <f t="shared" si="2"/>
        <v/>
      </c>
      <c r="U64" s="736" t="str">
        <f t="shared" si="3"/>
        <v/>
      </c>
      <c r="V64" s="737" t="str">
        <f t="shared" si="4"/>
        <v/>
      </c>
      <c r="W64" s="725"/>
    </row>
    <row r="65" spans="1:23" ht="14.4" customHeight="1" x14ac:dyDescent="0.3">
      <c r="A65" s="784" t="s">
        <v>4252</v>
      </c>
      <c r="B65" s="777"/>
      <c r="C65" s="779"/>
      <c r="D65" s="740"/>
      <c r="E65" s="770"/>
      <c r="F65" s="771"/>
      <c r="G65" s="731"/>
      <c r="H65" s="780">
        <v>1</v>
      </c>
      <c r="I65" s="781">
        <v>0.94</v>
      </c>
      <c r="J65" s="733">
        <v>2</v>
      </c>
      <c r="K65" s="773">
        <v>1.35</v>
      </c>
      <c r="L65" s="772">
        <v>3</v>
      </c>
      <c r="M65" s="772">
        <v>27</v>
      </c>
      <c r="N65" s="774">
        <v>9</v>
      </c>
      <c r="O65" s="772" t="s">
        <v>4137</v>
      </c>
      <c r="P65" s="775" t="s">
        <v>4251</v>
      </c>
      <c r="Q65" s="776">
        <f t="shared" si="0"/>
        <v>1</v>
      </c>
      <c r="R65" s="776">
        <f t="shared" si="0"/>
        <v>0.94</v>
      </c>
      <c r="S65" s="777">
        <f t="shared" si="1"/>
        <v>9</v>
      </c>
      <c r="T65" s="777">
        <f t="shared" si="2"/>
        <v>2</v>
      </c>
      <c r="U65" s="777">
        <f t="shared" si="3"/>
        <v>-7</v>
      </c>
      <c r="V65" s="778">
        <f t="shared" si="4"/>
        <v>0.22222222222222221</v>
      </c>
      <c r="W65" s="732"/>
    </row>
    <row r="66" spans="1:23" ht="14.4" customHeight="1" x14ac:dyDescent="0.3">
      <c r="A66" s="783" t="s">
        <v>4253</v>
      </c>
      <c r="B66" s="736"/>
      <c r="C66" s="738"/>
      <c r="D66" s="739"/>
      <c r="E66" s="734"/>
      <c r="F66" s="719"/>
      <c r="G66" s="720"/>
      <c r="H66" s="726">
        <v>1</v>
      </c>
      <c r="I66" s="727">
        <v>1.1599999999999999</v>
      </c>
      <c r="J66" s="728">
        <v>6</v>
      </c>
      <c r="K66" s="722">
        <v>1</v>
      </c>
      <c r="L66" s="721">
        <v>3</v>
      </c>
      <c r="M66" s="721">
        <v>30</v>
      </c>
      <c r="N66" s="723">
        <v>10</v>
      </c>
      <c r="O66" s="721" t="s">
        <v>4137</v>
      </c>
      <c r="P66" s="735" t="s">
        <v>4254</v>
      </c>
      <c r="Q66" s="724">
        <f t="shared" si="0"/>
        <v>1</v>
      </c>
      <c r="R66" s="724">
        <f t="shared" si="0"/>
        <v>1.1599999999999999</v>
      </c>
      <c r="S66" s="736">
        <f t="shared" si="1"/>
        <v>10</v>
      </c>
      <c r="T66" s="736">
        <f t="shared" si="2"/>
        <v>6</v>
      </c>
      <c r="U66" s="736">
        <f t="shared" si="3"/>
        <v>-4</v>
      </c>
      <c r="V66" s="737">
        <f t="shared" si="4"/>
        <v>0.6</v>
      </c>
      <c r="W66" s="725"/>
    </row>
    <row r="67" spans="1:23" ht="14.4" customHeight="1" x14ac:dyDescent="0.3">
      <c r="A67" s="783" t="s">
        <v>4255</v>
      </c>
      <c r="B67" s="736"/>
      <c r="C67" s="738"/>
      <c r="D67" s="739"/>
      <c r="E67" s="734"/>
      <c r="F67" s="719"/>
      <c r="G67" s="720"/>
      <c r="H67" s="726">
        <v>1</v>
      </c>
      <c r="I67" s="727">
        <v>3.04</v>
      </c>
      <c r="J67" s="728">
        <v>7</v>
      </c>
      <c r="K67" s="722">
        <v>2.17</v>
      </c>
      <c r="L67" s="721">
        <v>4</v>
      </c>
      <c r="M67" s="721">
        <v>39</v>
      </c>
      <c r="N67" s="723">
        <v>13</v>
      </c>
      <c r="O67" s="721" t="s">
        <v>4137</v>
      </c>
      <c r="P67" s="735" t="s">
        <v>4256</v>
      </c>
      <c r="Q67" s="724">
        <f t="shared" si="0"/>
        <v>1</v>
      </c>
      <c r="R67" s="724">
        <f t="shared" si="0"/>
        <v>3.04</v>
      </c>
      <c r="S67" s="736">
        <f t="shared" si="1"/>
        <v>13</v>
      </c>
      <c r="T67" s="736">
        <f t="shared" si="2"/>
        <v>7</v>
      </c>
      <c r="U67" s="736">
        <f t="shared" si="3"/>
        <v>-6</v>
      </c>
      <c r="V67" s="737">
        <f t="shared" si="4"/>
        <v>0.53846153846153844</v>
      </c>
      <c r="W67" s="725"/>
    </row>
    <row r="68" spans="1:23" ht="14.4" customHeight="1" x14ac:dyDescent="0.3">
      <c r="A68" s="783" t="s">
        <v>4257</v>
      </c>
      <c r="B68" s="736">
        <v>1</v>
      </c>
      <c r="C68" s="738">
        <v>1.18</v>
      </c>
      <c r="D68" s="739">
        <v>2</v>
      </c>
      <c r="E68" s="726"/>
      <c r="F68" s="727"/>
      <c r="G68" s="728"/>
      <c r="H68" s="721"/>
      <c r="I68" s="719"/>
      <c r="J68" s="720"/>
      <c r="K68" s="722">
        <v>3</v>
      </c>
      <c r="L68" s="721">
        <v>6</v>
      </c>
      <c r="M68" s="721">
        <v>54</v>
      </c>
      <c r="N68" s="723">
        <v>18</v>
      </c>
      <c r="O68" s="721" t="s">
        <v>4137</v>
      </c>
      <c r="P68" s="735" t="s">
        <v>4258</v>
      </c>
      <c r="Q68" s="724">
        <f t="shared" si="0"/>
        <v>-1</v>
      </c>
      <c r="R68" s="724">
        <f t="shared" si="0"/>
        <v>-1.18</v>
      </c>
      <c r="S68" s="736" t="str">
        <f t="shared" si="1"/>
        <v/>
      </c>
      <c r="T68" s="736" t="str">
        <f t="shared" si="2"/>
        <v/>
      </c>
      <c r="U68" s="736" t="str">
        <f t="shared" si="3"/>
        <v/>
      </c>
      <c r="V68" s="737" t="str">
        <f t="shared" si="4"/>
        <v/>
      </c>
      <c r="W68" s="725"/>
    </row>
    <row r="69" spans="1:23" ht="14.4" customHeight="1" x14ac:dyDescent="0.3">
      <c r="A69" s="784" t="s">
        <v>4259</v>
      </c>
      <c r="B69" s="777"/>
      <c r="C69" s="779"/>
      <c r="D69" s="740"/>
      <c r="E69" s="780">
        <v>5</v>
      </c>
      <c r="F69" s="781">
        <v>24.22</v>
      </c>
      <c r="G69" s="733">
        <v>5</v>
      </c>
      <c r="H69" s="772"/>
      <c r="I69" s="771"/>
      <c r="J69" s="731"/>
      <c r="K69" s="773">
        <v>5.89</v>
      </c>
      <c r="L69" s="772">
        <v>7</v>
      </c>
      <c r="M69" s="772">
        <v>66</v>
      </c>
      <c r="N69" s="774">
        <v>22</v>
      </c>
      <c r="O69" s="772" t="s">
        <v>4137</v>
      </c>
      <c r="P69" s="775" t="s">
        <v>4260</v>
      </c>
      <c r="Q69" s="776">
        <f t="shared" si="0"/>
        <v>0</v>
      </c>
      <c r="R69" s="776">
        <f t="shared" si="0"/>
        <v>0</v>
      </c>
      <c r="S69" s="777" t="str">
        <f t="shared" si="1"/>
        <v/>
      </c>
      <c r="T69" s="777" t="str">
        <f t="shared" si="2"/>
        <v/>
      </c>
      <c r="U69" s="777" t="str">
        <f t="shared" si="3"/>
        <v/>
      </c>
      <c r="V69" s="778" t="str">
        <f t="shared" si="4"/>
        <v/>
      </c>
      <c r="W69" s="732"/>
    </row>
    <row r="70" spans="1:23" ht="14.4" customHeight="1" x14ac:dyDescent="0.3">
      <c r="A70" s="783" t="s">
        <v>4261</v>
      </c>
      <c r="B70" s="736"/>
      <c r="C70" s="738"/>
      <c r="D70" s="739"/>
      <c r="E70" s="726">
        <v>1</v>
      </c>
      <c r="F70" s="727">
        <v>0.93</v>
      </c>
      <c r="G70" s="728">
        <v>4</v>
      </c>
      <c r="H70" s="721"/>
      <c r="I70" s="719"/>
      <c r="J70" s="720"/>
      <c r="K70" s="722">
        <v>0.93</v>
      </c>
      <c r="L70" s="721">
        <v>3</v>
      </c>
      <c r="M70" s="721">
        <v>27</v>
      </c>
      <c r="N70" s="723">
        <v>9</v>
      </c>
      <c r="O70" s="721" t="s">
        <v>4137</v>
      </c>
      <c r="P70" s="735" t="s">
        <v>4262</v>
      </c>
      <c r="Q70" s="724">
        <f t="shared" ref="Q70:R87" si="5">H70-B70</f>
        <v>0</v>
      </c>
      <c r="R70" s="724">
        <f t="shared" si="5"/>
        <v>0</v>
      </c>
      <c r="S70" s="736" t="str">
        <f t="shared" ref="S70:S87" si="6">IF(H70=0,"",H70*N70)</f>
        <v/>
      </c>
      <c r="T70" s="736" t="str">
        <f t="shared" ref="T70:T87" si="7">IF(H70=0,"",H70*J70)</f>
        <v/>
      </c>
      <c r="U70" s="736" t="str">
        <f t="shared" ref="U70:U87" si="8">IF(H70=0,"",T70-S70)</f>
        <v/>
      </c>
      <c r="V70" s="737" t="str">
        <f t="shared" ref="V70:V87" si="9">IF(H70=0,"",T70/S70)</f>
        <v/>
      </c>
      <c r="W70" s="725"/>
    </row>
    <row r="71" spans="1:23" ht="14.4" customHeight="1" x14ac:dyDescent="0.3">
      <c r="A71" s="784" t="s">
        <v>4263</v>
      </c>
      <c r="B71" s="777"/>
      <c r="C71" s="779"/>
      <c r="D71" s="740"/>
      <c r="E71" s="780">
        <v>1</v>
      </c>
      <c r="F71" s="781">
        <v>0.85</v>
      </c>
      <c r="G71" s="733">
        <v>3</v>
      </c>
      <c r="H71" s="772"/>
      <c r="I71" s="771"/>
      <c r="J71" s="731"/>
      <c r="K71" s="773">
        <v>1.1100000000000001</v>
      </c>
      <c r="L71" s="772">
        <v>4</v>
      </c>
      <c r="M71" s="772">
        <v>33</v>
      </c>
      <c r="N71" s="774">
        <v>11</v>
      </c>
      <c r="O71" s="772" t="s">
        <v>4137</v>
      </c>
      <c r="P71" s="775" t="s">
        <v>4264</v>
      </c>
      <c r="Q71" s="776">
        <f t="shared" si="5"/>
        <v>0</v>
      </c>
      <c r="R71" s="776">
        <f t="shared" si="5"/>
        <v>0</v>
      </c>
      <c r="S71" s="777" t="str">
        <f t="shared" si="6"/>
        <v/>
      </c>
      <c r="T71" s="777" t="str">
        <f t="shared" si="7"/>
        <v/>
      </c>
      <c r="U71" s="777" t="str">
        <f t="shared" si="8"/>
        <v/>
      </c>
      <c r="V71" s="778" t="str">
        <f t="shared" si="9"/>
        <v/>
      </c>
      <c r="W71" s="732"/>
    </row>
    <row r="72" spans="1:23" ht="14.4" customHeight="1" x14ac:dyDescent="0.3">
      <c r="A72" s="784" t="s">
        <v>4265</v>
      </c>
      <c r="B72" s="777">
        <v>1</v>
      </c>
      <c r="C72" s="779">
        <v>2.02</v>
      </c>
      <c r="D72" s="740">
        <v>6</v>
      </c>
      <c r="E72" s="780">
        <v>1</v>
      </c>
      <c r="F72" s="781">
        <v>2.1800000000000002</v>
      </c>
      <c r="G72" s="733">
        <v>6</v>
      </c>
      <c r="H72" s="772">
        <v>1</v>
      </c>
      <c r="I72" s="771">
        <v>0.64</v>
      </c>
      <c r="J72" s="731">
        <v>1</v>
      </c>
      <c r="K72" s="773">
        <v>2.02</v>
      </c>
      <c r="L72" s="772">
        <v>4</v>
      </c>
      <c r="M72" s="772">
        <v>39</v>
      </c>
      <c r="N72" s="774">
        <v>13</v>
      </c>
      <c r="O72" s="772" t="s">
        <v>4137</v>
      </c>
      <c r="P72" s="775" t="s">
        <v>4266</v>
      </c>
      <c r="Q72" s="776">
        <f t="shared" si="5"/>
        <v>0</v>
      </c>
      <c r="R72" s="776">
        <f t="shared" si="5"/>
        <v>-1.38</v>
      </c>
      <c r="S72" s="777">
        <f t="shared" si="6"/>
        <v>13</v>
      </c>
      <c r="T72" s="777">
        <f t="shared" si="7"/>
        <v>1</v>
      </c>
      <c r="U72" s="777">
        <f t="shared" si="8"/>
        <v>-12</v>
      </c>
      <c r="V72" s="778">
        <f t="shared" si="9"/>
        <v>7.6923076923076927E-2</v>
      </c>
      <c r="W72" s="732"/>
    </row>
    <row r="73" spans="1:23" ht="14.4" customHeight="1" x14ac:dyDescent="0.3">
      <c r="A73" s="783" t="s">
        <v>4267</v>
      </c>
      <c r="B73" s="716">
        <v>1</v>
      </c>
      <c r="C73" s="717">
        <v>0.39</v>
      </c>
      <c r="D73" s="718">
        <v>1</v>
      </c>
      <c r="E73" s="734"/>
      <c r="F73" s="719"/>
      <c r="G73" s="720"/>
      <c r="H73" s="721"/>
      <c r="I73" s="719"/>
      <c r="J73" s="720"/>
      <c r="K73" s="722">
        <v>0.59</v>
      </c>
      <c r="L73" s="721">
        <v>2</v>
      </c>
      <c r="M73" s="721">
        <v>21</v>
      </c>
      <c r="N73" s="723">
        <v>7</v>
      </c>
      <c r="O73" s="721" t="s">
        <v>4137</v>
      </c>
      <c r="P73" s="735" t="s">
        <v>4268</v>
      </c>
      <c r="Q73" s="724">
        <f t="shared" si="5"/>
        <v>-1</v>
      </c>
      <c r="R73" s="724">
        <f t="shared" si="5"/>
        <v>-0.39</v>
      </c>
      <c r="S73" s="736" t="str">
        <f t="shared" si="6"/>
        <v/>
      </c>
      <c r="T73" s="736" t="str">
        <f t="shared" si="7"/>
        <v/>
      </c>
      <c r="U73" s="736" t="str">
        <f t="shared" si="8"/>
        <v/>
      </c>
      <c r="V73" s="737" t="str">
        <f t="shared" si="9"/>
        <v/>
      </c>
      <c r="W73" s="725"/>
    </row>
    <row r="74" spans="1:23" ht="14.4" customHeight="1" x14ac:dyDescent="0.3">
      <c r="A74" s="783" t="s">
        <v>4269</v>
      </c>
      <c r="B74" s="736"/>
      <c r="C74" s="738"/>
      <c r="D74" s="739"/>
      <c r="E74" s="726">
        <v>1</v>
      </c>
      <c r="F74" s="727">
        <v>0.64</v>
      </c>
      <c r="G74" s="728">
        <v>3</v>
      </c>
      <c r="H74" s="721"/>
      <c r="I74" s="719"/>
      <c r="J74" s="720"/>
      <c r="K74" s="722">
        <v>0.64</v>
      </c>
      <c r="L74" s="721">
        <v>1</v>
      </c>
      <c r="M74" s="721">
        <v>12</v>
      </c>
      <c r="N74" s="723">
        <v>4</v>
      </c>
      <c r="O74" s="721" t="s">
        <v>4137</v>
      </c>
      <c r="P74" s="735" t="s">
        <v>4270</v>
      </c>
      <c r="Q74" s="724">
        <f t="shared" si="5"/>
        <v>0</v>
      </c>
      <c r="R74" s="724">
        <f t="shared" si="5"/>
        <v>0</v>
      </c>
      <c r="S74" s="736" t="str">
        <f t="shared" si="6"/>
        <v/>
      </c>
      <c r="T74" s="736" t="str">
        <f t="shared" si="7"/>
        <v/>
      </c>
      <c r="U74" s="736" t="str">
        <f t="shared" si="8"/>
        <v/>
      </c>
      <c r="V74" s="737" t="str">
        <f t="shared" si="9"/>
        <v/>
      </c>
      <c r="W74" s="725"/>
    </row>
    <row r="75" spans="1:23" ht="14.4" customHeight="1" x14ac:dyDescent="0.3">
      <c r="A75" s="783" t="s">
        <v>4271</v>
      </c>
      <c r="B75" s="736"/>
      <c r="C75" s="738"/>
      <c r="D75" s="739"/>
      <c r="E75" s="726">
        <v>1</v>
      </c>
      <c r="F75" s="727">
        <v>7.08</v>
      </c>
      <c r="G75" s="728">
        <v>1</v>
      </c>
      <c r="H75" s="721"/>
      <c r="I75" s="719"/>
      <c r="J75" s="720"/>
      <c r="K75" s="722">
        <v>1.28</v>
      </c>
      <c r="L75" s="721">
        <v>3</v>
      </c>
      <c r="M75" s="721">
        <v>24</v>
      </c>
      <c r="N75" s="723">
        <v>8</v>
      </c>
      <c r="O75" s="721" t="s">
        <v>4137</v>
      </c>
      <c r="P75" s="735" t="s">
        <v>4272</v>
      </c>
      <c r="Q75" s="724">
        <f t="shared" si="5"/>
        <v>0</v>
      </c>
      <c r="R75" s="724">
        <f t="shared" si="5"/>
        <v>0</v>
      </c>
      <c r="S75" s="736" t="str">
        <f t="shared" si="6"/>
        <v/>
      </c>
      <c r="T75" s="736" t="str">
        <f t="shared" si="7"/>
        <v/>
      </c>
      <c r="U75" s="736" t="str">
        <f t="shared" si="8"/>
        <v/>
      </c>
      <c r="V75" s="737" t="str">
        <f t="shared" si="9"/>
        <v/>
      </c>
      <c r="W75" s="725"/>
    </row>
    <row r="76" spans="1:23" ht="14.4" customHeight="1" x14ac:dyDescent="0.3">
      <c r="A76" s="783" t="s">
        <v>4273</v>
      </c>
      <c r="B76" s="736"/>
      <c r="C76" s="738"/>
      <c r="D76" s="739"/>
      <c r="E76" s="734">
        <v>1</v>
      </c>
      <c r="F76" s="719">
        <v>0.7</v>
      </c>
      <c r="G76" s="720">
        <v>4</v>
      </c>
      <c r="H76" s="726">
        <v>1</v>
      </c>
      <c r="I76" s="727">
        <v>0.7</v>
      </c>
      <c r="J76" s="728">
        <v>3</v>
      </c>
      <c r="K76" s="722">
        <v>0.7</v>
      </c>
      <c r="L76" s="721">
        <v>2</v>
      </c>
      <c r="M76" s="721">
        <v>15</v>
      </c>
      <c r="N76" s="723">
        <v>5</v>
      </c>
      <c r="O76" s="721" t="s">
        <v>4137</v>
      </c>
      <c r="P76" s="735" t="s">
        <v>4274</v>
      </c>
      <c r="Q76" s="724">
        <f t="shared" si="5"/>
        <v>1</v>
      </c>
      <c r="R76" s="724">
        <f t="shared" si="5"/>
        <v>0.7</v>
      </c>
      <c r="S76" s="736">
        <f t="shared" si="6"/>
        <v>5</v>
      </c>
      <c r="T76" s="736">
        <f t="shared" si="7"/>
        <v>3</v>
      </c>
      <c r="U76" s="736">
        <f t="shared" si="8"/>
        <v>-2</v>
      </c>
      <c r="V76" s="737">
        <f t="shared" si="9"/>
        <v>0.6</v>
      </c>
      <c r="W76" s="725"/>
    </row>
    <row r="77" spans="1:23" ht="14.4" customHeight="1" x14ac:dyDescent="0.3">
      <c r="A77" s="784" t="s">
        <v>4275</v>
      </c>
      <c r="B77" s="777"/>
      <c r="C77" s="779"/>
      <c r="D77" s="740"/>
      <c r="E77" s="770"/>
      <c r="F77" s="771"/>
      <c r="G77" s="731"/>
      <c r="H77" s="780">
        <v>1</v>
      </c>
      <c r="I77" s="781">
        <v>1.88</v>
      </c>
      <c r="J77" s="733">
        <v>1</v>
      </c>
      <c r="K77" s="773">
        <v>3.18</v>
      </c>
      <c r="L77" s="772">
        <v>4</v>
      </c>
      <c r="M77" s="772">
        <v>33</v>
      </c>
      <c r="N77" s="774">
        <v>11</v>
      </c>
      <c r="O77" s="772" t="s">
        <v>4137</v>
      </c>
      <c r="P77" s="775" t="s">
        <v>4274</v>
      </c>
      <c r="Q77" s="776">
        <f t="shared" si="5"/>
        <v>1</v>
      </c>
      <c r="R77" s="776">
        <f t="shared" si="5"/>
        <v>1.88</v>
      </c>
      <c r="S77" s="777">
        <f t="shared" si="6"/>
        <v>11</v>
      </c>
      <c r="T77" s="777">
        <f t="shared" si="7"/>
        <v>1</v>
      </c>
      <c r="U77" s="777">
        <f t="shared" si="8"/>
        <v>-10</v>
      </c>
      <c r="V77" s="778">
        <f t="shared" si="9"/>
        <v>9.0909090909090912E-2</v>
      </c>
      <c r="W77" s="732"/>
    </row>
    <row r="78" spans="1:23" ht="14.4" customHeight="1" x14ac:dyDescent="0.3">
      <c r="A78" s="783" t="s">
        <v>4276</v>
      </c>
      <c r="B78" s="716">
        <v>1</v>
      </c>
      <c r="C78" s="717">
        <v>0.42</v>
      </c>
      <c r="D78" s="718">
        <v>3</v>
      </c>
      <c r="E78" s="734"/>
      <c r="F78" s="719"/>
      <c r="G78" s="720"/>
      <c r="H78" s="721"/>
      <c r="I78" s="719"/>
      <c r="J78" s="720"/>
      <c r="K78" s="722">
        <v>0.42</v>
      </c>
      <c r="L78" s="721">
        <v>2</v>
      </c>
      <c r="M78" s="721">
        <v>15</v>
      </c>
      <c r="N78" s="723">
        <v>5</v>
      </c>
      <c r="O78" s="721" t="s">
        <v>4137</v>
      </c>
      <c r="P78" s="735" t="s">
        <v>4277</v>
      </c>
      <c r="Q78" s="724">
        <f t="shared" si="5"/>
        <v>-1</v>
      </c>
      <c r="R78" s="724">
        <f t="shared" si="5"/>
        <v>-0.42</v>
      </c>
      <c r="S78" s="736" t="str">
        <f t="shared" si="6"/>
        <v/>
      </c>
      <c r="T78" s="736" t="str">
        <f t="shared" si="7"/>
        <v/>
      </c>
      <c r="U78" s="736" t="str">
        <f t="shared" si="8"/>
        <v/>
      </c>
      <c r="V78" s="737" t="str">
        <f t="shared" si="9"/>
        <v/>
      </c>
      <c r="W78" s="725"/>
    </row>
    <row r="79" spans="1:23" ht="14.4" customHeight="1" x14ac:dyDescent="0.3">
      <c r="A79" s="783" t="s">
        <v>4278</v>
      </c>
      <c r="B79" s="736"/>
      <c r="C79" s="738"/>
      <c r="D79" s="739"/>
      <c r="E79" s="726">
        <v>1</v>
      </c>
      <c r="F79" s="727">
        <v>1.67</v>
      </c>
      <c r="G79" s="728">
        <v>3</v>
      </c>
      <c r="H79" s="721"/>
      <c r="I79" s="719"/>
      <c r="J79" s="720"/>
      <c r="K79" s="722">
        <v>2.17</v>
      </c>
      <c r="L79" s="721">
        <v>4</v>
      </c>
      <c r="M79" s="721">
        <v>39</v>
      </c>
      <c r="N79" s="723">
        <v>13</v>
      </c>
      <c r="O79" s="721" t="s">
        <v>4137</v>
      </c>
      <c r="P79" s="735" t="s">
        <v>4279</v>
      </c>
      <c r="Q79" s="724">
        <f t="shared" si="5"/>
        <v>0</v>
      </c>
      <c r="R79" s="724">
        <f t="shared" si="5"/>
        <v>0</v>
      </c>
      <c r="S79" s="736" t="str">
        <f t="shared" si="6"/>
        <v/>
      </c>
      <c r="T79" s="736" t="str">
        <f t="shared" si="7"/>
        <v/>
      </c>
      <c r="U79" s="736" t="str">
        <f t="shared" si="8"/>
        <v/>
      </c>
      <c r="V79" s="737" t="str">
        <f t="shared" si="9"/>
        <v/>
      </c>
      <c r="W79" s="725"/>
    </row>
    <row r="80" spans="1:23" ht="14.4" customHeight="1" x14ac:dyDescent="0.3">
      <c r="A80" s="783" t="s">
        <v>4280</v>
      </c>
      <c r="B80" s="736">
        <v>1</v>
      </c>
      <c r="C80" s="738">
        <v>0.32</v>
      </c>
      <c r="D80" s="739">
        <v>1</v>
      </c>
      <c r="E80" s="734"/>
      <c r="F80" s="719"/>
      <c r="G80" s="720"/>
      <c r="H80" s="726">
        <v>1</v>
      </c>
      <c r="I80" s="727">
        <v>0.32</v>
      </c>
      <c r="J80" s="728">
        <v>1</v>
      </c>
      <c r="K80" s="722">
        <v>0.85</v>
      </c>
      <c r="L80" s="721">
        <v>3</v>
      </c>
      <c r="M80" s="721">
        <v>24</v>
      </c>
      <c r="N80" s="723">
        <v>8</v>
      </c>
      <c r="O80" s="721" t="s">
        <v>4137</v>
      </c>
      <c r="P80" s="735" t="s">
        <v>4281</v>
      </c>
      <c r="Q80" s="724">
        <f t="shared" si="5"/>
        <v>0</v>
      </c>
      <c r="R80" s="724">
        <f t="shared" si="5"/>
        <v>0</v>
      </c>
      <c r="S80" s="736">
        <f t="shared" si="6"/>
        <v>8</v>
      </c>
      <c r="T80" s="736">
        <f t="shared" si="7"/>
        <v>1</v>
      </c>
      <c r="U80" s="736">
        <f t="shared" si="8"/>
        <v>-7</v>
      </c>
      <c r="V80" s="737">
        <f t="shared" si="9"/>
        <v>0.125</v>
      </c>
      <c r="W80" s="725"/>
    </row>
    <row r="81" spans="1:23" ht="14.4" customHeight="1" x14ac:dyDescent="0.3">
      <c r="A81" s="783" t="s">
        <v>4282</v>
      </c>
      <c r="B81" s="716">
        <v>1</v>
      </c>
      <c r="C81" s="717">
        <v>23.61</v>
      </c>
      <c r="D81" s="718">
        <v>18</v>
      </c>
      <c r="E81" s="734"/>
      <c r="F81" s="719"/>
      <c r="G81" s="720"/>
      <c r="H81" s="721"/>
      <c r="I81" s="719"/>
      <c r="J81" s="720"/>
      <c r="K81" s="722">
        <v>23.68</v>
      </c>
      <c r="L81" s="721">
        <v>11</v>
      </c>
      <c r="M81" s="721">
        <v>87</v>
      </c>
      <c r="N81" s="723">
        <v>29</v>
      </c>
      <c r="O81" s="721" t="s">
        <v>4137</v>
      </c>
      <c r="P81" s="735" t="s">
        <v>4283</v>
      </c>
      <c r="Q81" s="724">
        <f t="shared" si="5"/>
        <v>-1</v>
      </c>
      <c r="R81" s="724">
        <f t="shared" si="5"/>
        <v>-23.61</v>
      </c>
      <c r="S81" s="736" t="str">
        <f t="shared" si="6"/>
        <v/>
      </c>
      <c r="T81" s="736" t="str">
        <f t="shared" si="7"/>
        <v/>
      </c>
      <c r="U81" s="736" t="str">
        <f t="shared" si="8"/>
        <v/>
      </c>
      <c r="V81" s="737" t="str">
        <f t="shared" si="9"/>
        <v/>
      </c>
      <c r="W81" s="725"/>
    </row>
    <row r="82" spans="1:23" ht="14.4" customHeight="1" x14ac:dyDescent="0.3">
      <c r="A82" s="783" t="s">
        <v>4284</v>
      </c>
      <c r="B82" s="736"/>
      <c r="C82" s="738"/>
      <c r="D82" s="739"/>
      <c r="E82" s="726">
        <v>1</v>
      </c>
      <c r="F82" s="727">
        <v>16.940000000000001</v>
      </c>
      <c r="G82" s="728">
        <v>30</v>
      </c>
      <c r="H82" s="721"/>
      <c r="I82" s="719"/>
      <c r="J82" s="720"/>
      <c r="K82" s="722">
        <v>16.940000000000001</v>
      </c>
      <c r="L82" s="721">
        <v>5</v>
      </c>
      <c r="M82" s="721">
        <v>72</v>
      </c>
      <c r="N82" s="723">
        <v>24</v>
      </c>
      <c r="O82" s="721" t="s">
        <v>4137</v>
      </c>
      <c r="P82" s="735" t="s">
        <v>4285</v>
      </c>
      <c r="Q82" s="724">
        <f t="shared" si="5"/>
        <v>0</v>
      </c>
      <c r="R82" s="724">
        <f t="shared" si="5"/>
        <v>0</v>
      </c>
      <c r="S82" s="736" t="str">
        <f t="shared" si="6"/>
        <v/>
      </c>
      <c r="T82" s="736" t="str">
        <f t="shared" si="7"/>
        <v/>
      </c>
      <c r="U82" s="736" t="str">
        <f t="shared" si="8"/>
        <v/>
      </c>
      <c r="V82" s="737" t="str">
        <f t="shared" si="9"/>
        <v/>
      </c>
      <c r="W82" s="725"/>
    </row>
    <row r="83" spans="1:23" ht="14.4" customHeight="1" x14ac:dyDescent="0.3">
      <c r="A83" s="783" t="s">
        <v>4286</v>
      </c>
      <c r="B83" s="736"/>
      <c r="C83" s="738"/>
      <c r="D83" s="739"/>
      <c r="E83" s="726">
        <v>1</v>
      </c>
      <c r="F83" s="727">
        <v>0.89</v>
      </c>
      <c r="G83" s="728">
        <v>4</v>
      </c>
      <c r="H83" s="721"/>
      <c r="I83" s="719"/>
      <c r="J83" s="720"/>
      <c r="K83" s="722">
        <v>0.89</v>
      </c>
      <c r="L83" s="721">
        <v>3</v>
      </c>
      <c r="M83" s="721">
        <v>24</v>
      </c>
      <c r="N83" s="723">
        <v>8</v>
      </c>
      <c r="O83" s="721" t="s">
        <v>4137</v>
      </c>
      <c r="P83" s="735" t="s">
        <v>4287</v>
      </c>
      <c r="Q83" s="724">
        <f t="shared" si="5"/>
        <v>0</v>
      </c>
      <c r="R83" s="724">
        <f t="shared" si="5"/>
        <v>0</v>
      </c>
      <c r="S83" s="736" t="str">
        <f t="shared" si="6"/>
        <v/>
      </c>
      <c r="T83" s="736" t="str">
        <f t="shared" si="7"/>
        <v/>
      </c>
      <c r="U83" s="736" t="str">
        <f t="shared" si="8"/>
        <v/>
      </c>
      <c r="V83" s="737" t="str">
        <f t="shared" si="9"/>
        <v/>
      </c>
      <c r="W83" s="725"/>
    </row>
    <row r="84" spans="1:23" ht="14.4" customHeight="1" x14ac:dyDescent="0.3">
      <c r="A84" s="784" t="s">
        <v>4288</v>
      </c>
      <c r="B84" s="777">
        <v>1</v>
      </c>
      <c r="C84" s="779">
        <v>2.59</v>
      </c>
      <c r="D84" s="740">
        <v>6</v>
      </c>
      <c r="E84" s="780"/>
      <c r="F84" s="781"/>
      <c r="G84" s="733"/>
      <c r="H84" s="772"/>
      <c r="I84" s="771"/>
      <c r="J84" s="731"/>
      <c r="K84" s="773">
        <v>1.62</v>
      </c>
      <c r="L84" s="772">
        <v>4</v>
      </c>
      <c r="M84" s="772">
        <v>36</v>
      </c>
      <c r="N84" s="774">
        <v>12</v>
      </c>
      <c r="O84" s="772" t="s">
        <v>4137</v>
      </c>
      <c r="P84" s="775" t="s">
        <v>4287</v>
      </c>
      <c r="Q84" s="776">
        <f t="shared" si="5"/>
        <v>-1</v>
      </c>
      <c r="R84" s="776">
        <f t="shared" si="5"/>
        <v>-2.59</v>
      </c>
      <c r="S84" s="777" t="str">
        <f t="shared" si="6"/>
        <v/>
      </c>
      <c r="T84" s="777" t="str">
        <f t="shared" si="7"/>
        <v/>
      </c>
      <c r="U84" s="777" t="str">
        <f t="shared" si="8"/>
        <v/>
      </c>
      <c r="V84" s="778" t="str">
        <f t="shared" si="9"/>
        <v/>
      </c>
      <c r="W84" s="732"/>
    </row>
    <row r="85" spans="1:23" ht="14.4" customHeight="1" x14ac:dyDescent="0.3">
      <c r="A85" s="783" t="s">
        <v>4289</v>
      </c>
      <c r="B85" s="736">
        <v>1</v>
      </c>
      <c r="C85" s="738">
        <v>4.07</v>
      </c>
      <c r="D85" s="739">
        <v>4</v>
      </c>
      <c r="E85" s="734"/>
      <c r="F85" s="719"/>
      <c r="G85" s="720"/>
      <c r="H85" s="726">
        <v>2</v>
      </c>
      <c r="I85" s="727">
        <v>9.44</v>
      </c>
      <c r="J85" s="729">
        <v>2.5</v>
      </c>
      <c r="K85" s="722">
        <v>3.18</v>
      </c>
      <c r="L85" s="721">
        <v>1</v>
      </c>
      <c r="M85" s="721">
        <v>5</v>
      </c>
      <c r="N85" s="723">
        <v>2</v>
      </c>
      <c r="O85" s="721" t="s">
        <v>4137</v>
      </c>
      <c r="P85" s="735" t="s">
        <v>4290</v>
      </c>
      <c r="Q85" s="724">
        <f t="shared" si="5"/>
        <v>1</v>
      </c>
      <c r="R85" s="724">
        <f t="shared" si="5"/>
        <v>5.3699999999999992</v>
      </c>
      <c r="S85" s="736">
        <f t="shared" si="6"/>
        <v>4</v>
      </c>
      <c r="T85" s="736">
        <f t="shared" si="7"/>
        <v>5</v>
      </c>
      <c r="U85" s="736">
        <f t="shared" si="8"/>
        <v>1</v>
      </c>
      <c r="V85" s="737">
        <f t="shared" si="9"/>
        <v>1.25</v>
      </c>
      <c r="W85" s="725">
        <v>1</v>
      </c>
    </row>
    <row r="86" spans="1:23" ht="14.4" customHeight="1" x14ac:dyDescent="0.3">
      <c r="A86" s="783" t="s">
        <v>4291</v>
      </c>
      <c r="B86" s="716">
        <v>2</v>
      </c>
      <c r="C86" s="717">
        <v>8.1999999999999993</v>
      </c>
      <c r="D86" s="718">
        <v>14.5</v>
      </c>
      <c r="E86" s="734"/>
      <c r="F86" s="719"/>
      <c r="G86" s="720"/>
      <c r="H86" s="721"/>
      <c r="I86" s="719"/>
      <c r="J86" s="720"/>
      <c r="K86" s="722">
        <v>4.42</v>
      </c>
      <c r="L86" s="721">
        <v>6</v>
      </c>
      <c r="M86" s="721">
        <v>57</v>
      </c>
      <c r="N86" s="723">
        <v>19</v>
      </c>
      <c r="O86" s="721" t="s">
        <v>4137</v>
      </c>
      <c r="P86" s="735" t="s">
        <v>4292</v>
      </c>
      <c r="Q86" s="724">
        <f t="shared" si="5"/>
        <v>-2</v>
      </c>
      <c r="R86" s="724">
        <f t="shared" si="5"/>
        <v>-8.1999999999999993</v>
      </c>
      <c r="S86" s="736" t="str">
        <f t="shared" si="6"/>
        <v/>
      </c>
      <c r="T86" s="736" t="str">
        <f t="shared" si="7"/>
        <v/>
      </c>
      <c r="U86" s="736" t="str">
        <f t="shared" si="8"/>
        <v/>
      </c>
      <c r="V86" s="737" t="str">
        <f t="shared" si="9"/>
        <v/>
      </c>
      <c r="W86" s="725"/>
    </row>
    <row r="87" spans="1:23" ht="14.4" customHeight="1" thickBot="1" x14ac:dyDescent="0.35">
      <c r="A87" s="785" t="s">
        <v>4293</v>
      </c>
      <c r="B87" s="786"/>
      <c r="C87" s="787"/>
      <c r="D87" s="788"/>
      <c r="E87" s="789">
        <v>1</v>
      </c>
      <c r="F87" s="790">
        <v>0.37</v>
      </c>
      <c r="G87" s="791">
        <v>5</v>
      </c>
      <c r="H87" s="792"/>
      <c r="I87" s="793"/>
      <c r="J87" s="794"/>
      <c r="K87" s="795">
        <v>0.11</v>
      </c>
      <c r="L87" s="792">
        <v>2</v>
      </c>
      <c r="M87" s="792">
        <v>15</v>
      </c>
      <c r="N87" s="796">
        <v>5</v>
      </c>
      <c r="O87" s="792" t="s">
        <v>4137</v>
      </c>
      <c r="P87" s="797" t="s">
        <v>4294</v>
      </c>
      <c r="Q87" s="798">
        <f t="shared" si="5"/>
        <v>0</v>
      </c>
      <c r="R87" s="798">
        <f t="shared" si="5"/>
        <v>0</v>
      </c>
      <c r="S87" s="786" t="str">
        <f t="shared" si="6"/>
        <v/>
      </c>
      <c r="T87" s="786" t="str">
        <f t="shared" si="7"/>
        <v/>
      </c>
      <c r="U87" s="786" t="str">
        <f t="shared" si="8"/>
        <v/>
      </c>
      <c r="V87" s="799" t="str">
        <f t="shared" si="9"/>
        <v/>
      </c>
      <c r="W87" s="8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8:Q1048576">
    <cfRule type="cellIs" dxfId="12" priority="9" stopIfTrue="1" operator="lessThan">
      <formula>0</formula>
    </cfRule>
  </conditionalFormatting>
  <conditionalFormatting sqref="U88:U1048576">
    <cfRule type="cellIs" dxfId="11" priority="8" stopIfTrue="1" operator="greaterThan">
      <formula>0</formula>
    </cfRule>
  </conditionalFormatting>
  <conditionalFormatting sqref="V88:V1048576">
    <cfRule type="cellIs" dxfId="10" priority="7" stopIfTrue="1" operator="greaterThan">
      <formula>1</formula>
    </cfRule>
  </conditionalFormatting>
  <conditionalFormatting sqref="V88:V1048576">
    <cfRule type="cellIs" dxfId="9" priority="4" stopIfTrue="1" operator="greaterThan">
      <formula>1</formula>
    </cfRule>
  </conditionalFormatting>
  <conditionalFormatting sqref="U88:U1048576">
    <cfRule type="cellIs" dxfId="8" priority="5" stopIfTrue="1" operator="greaterThan">
      <formula>0</formula>
    </cfRule>
  </conditionalFormatting>
  <conditionalFormatting sqref="Q88:Q1048576">
    <cfRule type="cellIs" dxfId="7" priority="6" stopIfTrue="1" operator="lessThan">
      <formula>0</formula>
    </cfRule>
  </conditionalFormatting>
  <conditionalFormatting sqref="V5:V87">
    <cfRule type="cellIs" dxfId="6" priority="1" stopIfTrue="1" operator="greaterThan">
      <formula>1</formula>
    </cfRule>
  </conditionalFormatting>
  <conditionalFormatting sqref="U5:U87">
    <cfRule type="cellIs" dxfId="5" priority="2" stopIfTrue="1" operator="greaterThan">
      <formula>0</formula>
    </cfRule>
  </conditionalFormatting>
  <conditionalFormatting sqref="Q5:Q8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6135816</v>
      </c>
      <c r="C3" s="329">
        <f t="shared" ref="C3:L3" si="0">SUBTOTAL(9,C6:C1048576)</f>
        <v>10</v>
      </c>
      <c r="D3" s="329">
        <f t="shared" si="0"/>
        <v>5386591</v>
      </c>
      <c r="E3" s="329">
        <f t="shared" si="0"/>
        <v>7.8645694007580094</v>
      </c>
      <c r="F3" s="329">
        <f t="shared" si="0"/>
        <v>7218055</v>
      </c>
      <c r="G3" s="332">
        <f>IF(B3&lt;&gt;0,F3/B3,"")</f>
        <v>1.1763806150640763</v>
      </c>
      <c r="H3" s="328">
        <f t="shared" si="0"/>
        <v>1901890.2000000007</v>
      </c>
      <c r="I3" s="329">
        <f t="shared" si="0"/>
        <v>3</v>
      </c>
      <c r="J3" s="329">
        <f t="shared" si="0"/>
        <v>933417.81000000075</v>
      </c>
      <c r="K3" s="329">
        <f t="shared" si="0"/>
        <v>2.1123831089438356</v>
      </c>
      <c r="L3" s="329">
        <f t="shared" si="0"/>
        <v>1410783.850000001</v>
      </c>
      <c r="M3" s="330">
        <f>IF(H3&lt;&gt;0,L3/H3,"")</f>
        <v>0.74177986194996981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01"/>
      <c r="B5" s="802">
        <v>2014</v>
      </c>
      <c r="C5" s="803"/>
      <c r="D5" s="803">
        <v>2015</v>
      </c>
      <c r="E5" s="803"/>
      <c r="F5" s="803">
        <v>2016</v>
      </c>
      <c r="G5" s="703" t="s">
        <v>2</v>
      </c>
      <c r="H5" s="802">
        <v>2014</v>
      </c>
      <c r="I5" s="803"/>
      <c r="J5" s="803">
        <v>2015</v>
      </c>
      <c r="K5" s="803"/>
      <c r="L5" s="803">
        <v>2016</v>
      </c>
      <c r="M5" s="703" t="s">
        <v>2</v>
      </c>
    </row>
    <row r="6" spans="1:13" ht="14.4" customHeight="1" x14ac:dyDescent="0.3">
      <c r="A6" s="644" t="s">
        <v>4296</v>
      </c>
      <c r="B6" s="704">
        <v>6049</v>
      </c>
      <c r="C6" s="610">
        <v>1</v>
      </c>
      <c r="D6" s="704">
        <v>1434</v>
      </c>
      <c r="E6" s="610">
        <v>0.23706397751694494</v>
      </c>
      <c r="F6" s="704">
        <v>8456</v>
      </c>
      <c r="G6" s="632">
        <v>1.3979170110762109</v>
      </c>
      <c r="H6" s="704">
        <v>546.08000000000004</v>
      </c>
      <c r="I6" s="610">
        <v>1</v>
      </c>
      <c r="J6" s="704">
        <v>885.4</v>
      </c>
      <c r="K6" s="610">
        <v>1.6213741576325811</v>
      </c>
      <c r="L6" s="704"/>
      <c r="M6" s="656"/>
    </row>
    <row r="7" spans="1:13" ht="14.4" customHeight="1" x14ac:dyDescent="0.3">
      <c r="A7" s="645" t="s">
        <v>4297</v>
      </c>
      <c r="B7" s="804">
        <v>6900</v>
      </c>
      <c r="C7" s="616">
        <v>1</v>
      </c>
      <c r="D7" s="804"/>
      <c r="E7" s="616"/>
      <c r="F7" s="804">
        <v>3518</v>
      </c>
      <c r="G7" s="640">
        <v>0.50985507246376816</v>
      </c>
      <c r="H7" s="804">
        <v>2127.4</v>
      </c>
      <c r="I7" s="616">
        <v>1</v>
      </c>
      <c r="J7" s="804"/>
      <c r="K7" s="616"/>
      <c r="L7" s="804">
        <v>1008.5</v>
      </c>
      <c r="M7" s="805">
        <v>0.47405283444580237</v>
      </c>
    </row>
    <row r="8" spans="1:13" ht="14.4" customHeight="1" x14ac:dyDescent="0.3">
      <c r="A8" s="645" t="s">
        <v>4298</v>
      </c>
      <c r="B8" s="804">
        <v>245896</v>
      </c>
      <c r="C8" s="616">
        <v>1</v>
      </c>
      <c r="D8" s="804">
        <v>309393</v>
      </c>
      <c r="E8" s="616">
        <v>1.2582270553404691</v>
      </c>
      <c r="F8" s="804">
        <v>387485</v>
      </c>
      <c r="G8" s="640">
        <v>1.5758084718742884</v>
      </c>
      <c r="H8" s="804"/>
      <c r="I8" s="616"/>
      <c r="J8" s="804"/>
      <c r="K8" s="616"/>
      <c r="L8" s="804"/>
      <c r="M8" s="805"/>
    </row>
    <row r="9" spans="1:13" ht="14.4" customHeight="1" x14ac:dyDescent="0.3">
      <c r="A9" s="645" t="s">
        <v>4299</v>
      </c>
      <c r="B9" s="804">
        <v>1216942</v>
      </c>
      <c r="C9" s="616">
        <v>1</v>
      </c>
      <c r="D9" s="804">
        <v>1248233</v>
      </c>
      <c r="E9" s="616">
        <v>1.0257128112925677</v>
      </c>
      <c r="F9" s="804">
        <v>1731378</v>
      </c>
      <c r="G9" s="640">
        <v>1.4227284455627303</v>
      </c>
      <c r="H9" s="804"/>
      <c r="I9" s="616"/>
      <c r="J9" s="804"/>
      <c r="K9" s="616"/>
      <c r="L9" s="804"/>
      <c r="M9" s="805"/>
    </row>
    <row r="10" spans="1:13" ht="14.4" customHeight="1" x14ac:dyDescent="0.3">
      <c r="A10" s="645" t="s">
        <v>4300</v>
      </c>
      <c r="B10" s="804">
        <v>1809961</v>
      </c>
      <c r="C10" s="616">
        <v>1</v>
      </c>
      <c r="D10" s="804">
        <v>1209223</v>
      </c>
      <c r="E10" s="616">
        <v>0.66809340090753333</v>
      </c>
      <c r="F10" s="804">
        <v>1962970</v>
      </c>
      <c r="G10" s="640">
        <v>1.0845371806353838</v>
      </c>
      <c r="H10" s="804">
        <v>1899216.7200000007</v>
      </c>
      <c r="I10" s="616">
        <v>1</v>
      </c>
      <c r="J10" s="804">
        <v>932532.41000000073</v>
      </c>
      <c r="K10" s="616">
        <v>0.49100895131125444</v>
      </c>
      <c r="L10" s="804">
        <v>1409775.350000001</v>
      </c>
      <c r="M10" s="805">
        <v>0.74229303857434481</v>
      </c>
    </row>
    <row r="11" spans="1:13" ht="14.4" customHeight="1" x14ac:dyDescent="0.3">
      <c r="A11" s="645" t="s">
        <v>4301</v>
      </c>
      <c r="B11" s="804">
        <v>399742</v>
      </c>
      <c r="C11" s="616">
        <v>1</v>
      </c>
      <c r="D11" s="804">
        <v>514229</v>
      </c>
      <c r="E11" s="616">
        <v>1.2864022294379875</v>
      </c>
      <c r="F11" s="804">
        <v>564655</v>
      </c>
      <c r="G11" s="640">
        <v>1.4125485938430287</v>
      </c>
      <c r="H11" s="804"/>
      <c r="I11" s="616"/>
      <c r="J11" s="804"/>
      <c r="K11" s="616"/>
      <c r="L11" s="804"/>
      <c r="M11" s="805"/>
    </row>
    <row r="12" spans="1:13" ht="14.4" customHeight="1" x14ac:dyDescent="0.3">
      <c r="A12" s="645" t="s">
        <v>4302</v>
      </c>
      <c r="B12" s="804">
        <v>1887162</v>
      </c>
      <c r="C12" s="616">
        <v>1</v>
      </c>
      <c r="D12" s="804">
        <v>1488263</v>
      </c>
      <c r="E12" s="616">
        <v>0.78862492992122568</v>
      </c>
      <c r="F12" s="804">
        <v>1868082</v>
      </c>
      <c r="G12" s="640">
        <v>0.98988958022681672</v>
      </c>
      <c r="H12" s="804"/>
      <c r="I12" s="616"/>
      <c r="J12" s="804"/>
      <c r="K12" s="616"/>
      <c r="L12" s="804"/>
      <c r="M12" s="805"/>
    </row>
    <row r="13" spans="1:13" ht="14.4" customHeight="1" x14ac:dyDescent="0.3">
      <c r="A13" s="645" t="s">
        <v>4303</v>
      </c>
      <c r="B13" s="804">
        <v>449441</v>
      </c>
      <c r="C13" s="616">
        <v>1</v>
      </c>
      <c r="D13" s="804">
        <v>515549</v>
      </c>
      <c r="E13" s="616">
        <v>1.1470893843685823</v>
      </c>
      <c r="F13" s="804">
        <v>603595</v>
      </c>
      <c r="G13" s="640">
        <v>1.3429905148840449</v>
      </c>
      <c r="H13" s="804"/>
      <c r="I13" s="616"/>
      <c r="J13" s="804"/>
      <c r="K13" s="616"/>
      <c r="L13" s="804"/>
      <c r="M13" s="805"/>
    </row>
    <row r="14" spans="1:13" ht="14.4" customHeight="1" x14ac:dyDescent="0.3">
      <c r="A14" s="645" t="s">
        <v>4304</v>
      </c>
      <c r="B14" s="804">
        <v>29984</v>
      </c>
      <c r="C14" s="616">
        <v>1</v>
      </c>
      <c r="D14" s="804">
        <v>12101</v>
      </c>
      <c r="E14" s="616">
        <v>0.40358191035218782</v>
      </c>
      <c r="F14" s="804">
        <v>48289</v>
      </c>
      <c r="G14" s="640">
        <v>1.6104922625400213</v>
      </c>
      <c r="H14" s="804"/>
      <c r="I14" s="616"/>
      <c r="J14" s="804"/>
      <c r="K14" s="616"/>
      <c r="L14" s="804"/>
      <c r="M14" s="805"/>
    </row>
    <row r="15" spans="1:13" ht="14.4" customHeight="1" x14ac:dyDescent="0.3">
      <c r="A15" s="645" t="s">
        <v>4305</v>
      </c>
      <c r="B15" s="804">
        <v>83739</v>
      </c>
      <c r="C15" s="616">
        <v>1</v>
      </c>
      <c r="D15" s="804">
        <v>87907</v>
      </c>
      <c r="E15" s="616">
        <v>1.0497737016205113</v>
      </c>
      <c r="F15" s="804">
        <v>26904</v>
      </c>
      <c r="G15" s="640">
        <v>0.32128398953892451</v>
      </c>
      <c r="H15" s="804"/>
      <c r="I15" s="616"/>
      <c r="J15" s="804"/>
      <c r="K15" s="616"/>
      <c r="L15" s="804"/>
      <c r="M15" s="805"/>
    </row>
    <row r="16" spans="1:13" ht="14.4" customHeight="1" thickBot="1" x14ac:dyDescent="0.35">
      <c r="A16" s="706" t="s">
        <v>2508</v>
      </c>
      <c r="B16" s="705"/>
      <c r="C16" s="622"/>
      <c r="D16" s="705">
        <v>259</v>
      </c>
      <c r="E16" s="622"/>
      <c r="F16" s="705">
        <v>12723</v>
      </c>
      <c r="G16" s="633"/>
      <c r="H16" s="705"/>
      <c r="I16" s="622"/>
      <c r="J16" s="705"/>
      <c r="K16" s="622"/>
      <c r="L16" s="705"/>
      <c r="M16" s="65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5017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40136.44</v>
      </c>
      <c r="G3" s="199">
        <f t="shared" si="0"/>
        <v>8037706.1999999993</v>
      </c>
      <c r="H3" s="200"/>
      <c r="I3" s="200"/>
      <c r="J3" s="195">
        <f t="shared" si="0"/>
        <v>38478.080000000002</v>
      </c>
      <c r="K3" s="199">
        <f t="shared" si="0"/>
        <v>6320008.8099999996</v>
      </c>
      <c r="L3" s="200"/>
      <c r="M3" s="200"/>
      <c r="N3" s="195">
        <f t="shared" si="0"/>
        <v>51394.749999999993</v>
      </c>
      <c r="O3" s="199">
        <f t="shared" si="0"/>
        <v>8628838.8499999978</v>
      </c>
      <c r="P3" s="166">
        <f>IF(G3=0,"",O3/G3)</f>
        <v>1.0735449437054565</v>
      </c>
      <c r="Q3" s="197">
        <f>IF(N3=0,"",O3/N3)</f>
        <v>167.89339086190708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4306</v>
      </c>
      <c r="B6" s="610" t="s">
        <v>4126</v>
      </c>
      <c r="C6" s="610" t="s">
        <v>3496</v>
      </c>
      <c r="D6" s="610" t="s">
        <v>3545</v>
      </c>
      <c r="E6" s="610" t="s">
        <v>3546</v>
      </c>
      <c r="F6" s="613">
        <v>0.1</v>
      </c>
      <c r="G6" s="613">
        <v>546.08000000000004</v>
      </c>
      <c r="H6" s="613">
        <v>1</v>
      </c>
      <c r="I6" s="613">
        <v>5460.8</v>
      </c>
      <c r="J6" s="613">
        <v>0.2</v>
      </c>
      <c r="K6" s="613">
        <v>885.4</v>
      </c>
      <c r="L6" s="613">
        <v>1.6213741576325811</v>
      </c>
      <c r="M6" s="613">
        <v>4427</v>
      </c>
      <c r="N6" s="613"/>
      <c r="O6" s="613"/>
      <c r="P6" s="632"/>
      <c r="Q6" s="614"/>
    </row>
    <row r="7" spans="1:17" ht="14.4" customHeight="1" x14ac:dyDescent="0.3">
      <c r="A7" s="615" t="s">
        <v>4306</v>
      </c>
      <c r="B7" s="616" t="s">
        <v>4126</v>
      </c>
      <c r="C7" s="616" t="s">
        <v>3158</v>
      </c>
      <c r="D7" s="616" t="s">
        <v>4307</v>
      </c>
      <c r="E7" s="616" t="s">
        <v>4308</v>
      </c>
      <c r="F7" s="619"/>
      <c r="G7" s="619"/>
      <c r="H7" s="619"/>
      <c r="I7" s="619"/>
      <c r="J7" s="619"/>
      <c r="K7" s="619"/>
      <c r="L7" s="619"/>
      <c r="M7" s="619"/>
      <c r="N7" s="619">
        <v>1</v>
      </c>
      <c r="O7" s="619">
        <v>1136</v>
      </c>
      <c r="P7" s="640"/>
      <c r="Q7" s="620">
        <v>1136</v>
      </c>
    </row>
    <row r="8" spans="1:17" ht="14.4" customHeight="1" x14ac:dyDescent="0.3">
      <c r="A8" s="615" t="s">
        <v>4306</v>
      </c>
      <c r="B8" s="616" t="s">
        <v>4126</v>
      </c>
      <c r="C8" s="616" t="s">
        <v>3158</v>
      </c>
      <c r="D8" s="616" t="s">
        <v>4127</v>
      </c>
      <c r="E8" s="616" t="s">
        <v>4128</v>
      </c>
      <c r="F8" s="619"/>
      <c r="G8" s="619"/>
      <c r="H8" s="619"/>
      <c r="I8" s="619"/>
      <c r="J8" s="619"/>
      <c r="K8" s="619"/>
      <c r="L8" s="619"/>
      <c r="M8" s="619"/>
      <c r="N8" s="619">
        <v>1</v>
      </c>
      <c r="O8" s="619">
        <v>265</v>
      </c>
      <c r="P8" s="640"/>
      <c r="Q8" s="620">
        <v>265</v>
      </c>
    </row>
    <row r="9" spans="1:17" ht="14.4" customHeight="1" x14ac:dyDescent="0.3">
      <c r="A9" s="615" t="s">
        <v>4306</v>
      </c>
      <c r="B9" s="616" t="s">
        <v>4126</v>
      </c>
      <c r="C9" s="616" t="s">
        <v>3158</v>
      </c>
      <c r="D9" s="616" t="s">
        <v>4133</v>
      </c>
      <c r="E9" s="616" t="s">
        <v>4134</v>
      </c>
      <c r="F9" s="619">
        <v>1</v>
      </c>
      <c r="G9" s="619">
        <v>5572</v>
      </c>
      <c r="H9" s="619">
        <v>1</v>
      </c>
      <c r="I9" s="619">
        <v>5572</v>
      </c>
      <c r="J9" s="619"/>
      <c r="K9" s="619"/>
      <c r="L9" s="619"/>
      <c r="M9" s="619"/>
      <c r="N9" s="619">
        <v>1</v>
      </c>
      <c r="O9" s="619">
        <v>5597</v>
      </c>
      <c r="P9" s="640">
        <v>1.00448671931084</v>
      </c>
      <c r="Q9" s="620">
        <v>5597</v>
      </c>
    </row>
    <row r="10" spans="1:17" ht="14.4" customHeight="1" x14ac:dyDescent="0.3">
      <c r="A10" s="615" t="s">
        <v>4306</v>
      </c>
      <c r="B10" s="616" t="s">
        <v>4126</v>
      </c>
      <c r="C10" s="616" t="s">
        <v>3158</v>
      </c>
      <c r="D10" s="616" t="s">
        <v>4309</v>
      </c>
      <c r="E10" s="616" t="s">
        <v>4310</v>
      </c>
      <c r="F10" s="619">
        <v>1</v>
      </c>
      <c r="G10" s="619">
        <v>477</v>
      </c>
      <c r="H10" s="619">
        <v>1</v>
      </c>
      <c r="I10" s="619">
        <v>477</v>
      </c>
      <c r="J10" s="619">
        <v>3</v>
      </c>
      <c r="K10" s="619">
        <v>1434</v>
      </c>
      <c r="L10" s="619">
        <v>3.0062893081761008</v>
      </c>
      <c r="M10" s="619">
        <v>478</v>
      </c>
      <c r="N10" s="619">
        <v>3</v>
      </c>
      <c r="O10" s="619">
        <v>1458</v>
      </c>
      <c r="P10" s="640">
        <v>3.0566037735849059</v>
      </c>
      <c r="Q10" s="620">
        <v>486</v>
      </c>
    </row>
    <row r="11" spans="1:17" ht="14.4" customHeight="1" x14ac:dyDescent="0.3">
      <c r="A11" s="615" t="s">
        <v>4311</v>
      </c>
      <c r="B11" s="616" t="s">
        <v>1095</v>
      </c>
      <c r="C11" s="616" t="s">
        <v>3632</v>
      </c>
      <c r="D11" s="616" t="s">
        <v>4312</v>
      </c>
      <c r="E11" s="616"/>
      <c r="F11" s="619">
        <v>110</v>
      </c>
      <c r="G11" s="619">
        <v>2127.4</v>
      </c>
      <c r="H11" s="619">
        <v>1</v>
      </c>
      <c r="I11" s="619">
        <v>19.34</v>
      </c>
      <c r="J11" s="619"/>
      <c r="K11" s="619"/>
      <c r="L11" s="619"/>
      <c r="M11" s="619"/>
      <c r="N11" s="619">
        <v>50</v>
      </c>
      <c r="O11" s="619">
        <v>1008.5</v>
      </c>
      <c r="P11" s="640">
        <v>0.47405283444580237</v>
      </c>
      <c r="Q11" s="620">
        <v>20.170000000000002</v>
      </c>
    </row>
    <row r="12" spans="1:17" ht="14.4" customHeight="1" x14ac:dyDescent="0.3">
      <c r="A12" s="615" t="s">
        <v>4311</v>
      </c>
      <c r="B12" s="616" t="s">
        <v>1095</v>
      </c>
      <c r="C12" s="616" t="s">
        <v>3158</v>
      </c>
      <c r="D12" s="616" t="s">
        <v>4313</v>
      </c>
      <c r="E12" s="616" t="s">
        <v>4314</v>
      </c>
      <c r="F12" s="619">
        <v>2</v>
      </c>
      <c r="G12" s="619">
        <v>6900</v>
      </c>
      <c r="H12" s="619">
        <v>1</v>
      </c>
      <c r="I12" s="619">
        <v>3450</v>
      </c>
      <c r="J12" s="619"/>
      <c r="K12" s="619"/>
      <c r="L12" s="619"/>
      <c r="M12" s="619"/>
      <c r="N12" s="619">
        <v>1</v>
      </c>
      <c r="O12" s="619">
        <v>3518</v>
      </c>
      <c r="P12" s="640">
        <v>0.50985507246376816</v>
      </c>
      <c r="Q12" s="620">
        <v>3518</v>
      </c>
    </row>
    <row r="13" spans="1:17" ht="14.4" customHeight="1" x14ac:dyDescent="0.3">
      <c r="A13" s="615" t="s">
        <v>4315</v>
      </c>
      <c r="B13" s="616" t="s">
        <v>4316</v>
      </c>
      <c r="C13" s="616" t="s">
        <v>3158</v>
      </c>
      <c r="D13" s="616" t="s">
        <v>4317</v>
      </c>
      <c r="E13" s="616" t="s">
        <v>4318</v>
      </c>
      <c r="F13" s="619">
        <v>53</v>
      </c>
      <c r="G13" s="619">
        <v>18571</v>
      </c>
      <c r="H13" s="619">
        <v>1</v>
      </c>
      <c r="I13" s="619">
        <v>350.39622641509436</v>
      </c>
      <c r="J13" s="619">
        <v>114</v>
      </c>
      <c r="K13" s="619">
        <v>40014</v>
      </c>
      <c r="L13" s="619">
        <v>2.154649722685908</v>
      </c>
      <c r="M13" s="619">
        <v>351</v>
      </c>
      <c r="N13" s="619">
        <v>155</v>
      </c>
      <c r="O13" s="619">
        <v>54870</v>
      </c>
      <c r="P13" s="640">
        <v>2.9546066447687256</v>
      </c>
      <c r="Q13" s="620">
        <v>354</v>
      </c>
    </row>
    <row r="14" spans="1:17" ht="14.4" customHeight="1" x14ac:dyDescent="0.3">
      <c r="A14" s="615" t="s">
        <v>4315</v>
      </c>
      <c r="B14" s="616" t="s">
        <v>4316</v>
      </c>
      <c r="C14" s="616" t="s">
        <v>3158</v>
      </c>
      <c r="D14" s="616" t="s">
        <v>4319</v>
      </c>
      <c r="E14" s="616" t="s">
        <v>4320</v>
      </c>
      <c r="F14" s="619">
        <v>120</v>
      </c>
      <c r="G14" s="619">
        <v>7800</v>
      </c>
      <c r="H14" s="619">
        <v>1</v>
      </c>
      <c r="I14" s="619">
        <v>65</v>
      </c>
      <c r="J14" s="619">
        <v>109</v>
      </c>
      <c r="K14" s="619">
        <v>7085</v>
      </c>
      <c r="L14" s="619">
        <v>0.90833333333333333</v>
      </c>
      <c r="M14" s="619">
        <v>65</v>
      </c>
      <c r="N14" s="619">
        <v>241</v>
      </c>
      <c r="O14" s="619">
        <v>15665</v>
      </c>
      <c r="P14" s="640">
        <v>2.0083333333333333</v>
      </c>
      <c r="Q14" s="620">
        <v>65</v>
      </c>
    </row>
    <row r="15" spans="1:17" ht="14.4" customHeight="1" x14ac:dyDescent="0.3">
      <c r="A15" s="615" t="s">
        <v>4315</v>
      </c>
      <c r="B15" s="616" t="s">
        <v>4316</v>
      </c>
      <c r="C15" s="616" t="s">
        <v>3158</v>
      </c>
      <c r="D15" s="616" t="s">
        <v>4321</v>
      </c>
      <c r="E15" s="616" t="s">
        <v>4322</v>
      </c>
      <c r="F15" s="619"/>
      <c r="G15" s="619"/>
      <c r="H15" s="619"/>
      <c r="I15" s="619"/>
      <c r="J15" s="619">
        <v>13</v>
      </c>
      <c r="K15" s="619">
        <v>7683</v>
      </c>
      <c r="L15" s="619"/>
      <c r="M15" s="619">
        <v>591</v>
      </c>
      <c r="N15" s="619">
        <v>1</v>
      </c>
      <c r="O15" s="619">
        <v>592</v>
      </c>
      <c r="P15" s="640"/>
      <c r="Q15" s="620">
        <v>592</v>
      </c>
    </row>
    <row r="16" spans="1:17" ht="14.4" customHeight="1" x14ac:dyDescent="0.3">
      <c r="A16" s="615" t="s">
        <v>4315</v>
      </c>
      <c r="B16" s="616" t="s">
        <v>4316</v>
      </c>
      <c r="C16" s="616" t="s">
        <v>3158</v>
      </c>
      <c r="D16" s="616" t="s">
        <v>4323</v>
      </c>
      <c r="E16" s="616" t="s">
        <v>4324</v>
      </c>
      <c r="F16" s="619"/>
      <c r="G16" s="619"/>
      <c r="H16" s="619"/>
      <c r="I16" s="619"/>
      <c r="J16" s="619">
        <v>3</v>
      </c>
      <c r="K16" s="619">
        <v>450</v>
      </c>
      <c r="L16" s="619"/>
      <c r="M16" s="619">
        <v>150</v>
      </c>
      <c r="N16" s="619">
        <v>1</v>
      </c>
      <c r="O16" s="619">
        <v>153</v>
      </c>
      <c r="P16" s="640"/>
      <c r="Q16" s="620">
        <v>153</v>
      </c>
    </row>
    <row r="17" spans="1:17" ht="14.4" customHeight="1" x14ac:dyDescent="0.3">
      <c r="A17" s="615" t="s">
        <v>4315</v>
      </c>
      <c r="B17" s="616" t="s">
        <v>4316</v>
      </c>
      <c r="C17" s="616" t="s">
        <v>3158</v>
      </c>
      <c r="D17" s="616" t="s">
        <v>4325</v>
      </c>
      <c r="E17" s="616" t="s">
        <v>4326</v>
      </c>
      <c r="F17" s="619">
        <v>32</v>
      </c>
      <c r="G17" s="619">
        <v>757</v>
      </c>
      <c r="H17" s="619">
        <v>1</v>
      </c>
      <c r="I17" s="619">
        <v>23.65625</v>
      </c>
      <c r="J17" s="619">
        <v>35</v>
      </c>
      <c r="K17" s="619">
        <v>840</v>
      </c>
      <c r="L17" s="619">
        <v>1.1096433289299867</v>
      </c>
      <c r="M17" s="619">
        <v>24</v>
      </c>
      <c r="N17" s="619">
        <v>37</v>
      </c>
      <c r="O17" s="619">
        <v>888</v>
      </c>
      <c r="P17" s="640">
        <v>1.1730515191545574</v>
      </c>
      <c r="Q17" s="620">
        <v>24</v>
      </c>
    </row>
    <row r="18" spans="1:17" ht="14.4" customHeight="1" x14ac:dyDescent="0.3">
      <c r="A18" s="615" t="s">
        <v>4315</v>
      </c>
      <c r="B18" s="616" t="s">
        <v>4316</v>
      </c>
      <c r="C18" s="616" t="s">
        <v>3158</v>
      </c>
      <c r="D18" s="616" t="s">
        <v>4327</v>
      </c>
      <c r="E18" s="616" t="s">
        <v>4328</v>
      </c>
      <c r="F18" s="619">
        <v>18</v>
      </c>
      <c r="G18" s="619">
        <v>972</v>
      </c>
      <c r="H18" s="619">
        <v>1</v>
      </c>
      <c r="I18" s="619">
        <v>54</v>
      </c>
      <c r="J18" s="619">
        <v>30</v>
      </c>
      <c r="K18" s="619">
        <v>1620</v>
      </c>
      <c r="L18" s="619">
        <v>1.6666666666666667</v>
      </c>
      <c r="M18" s="619">
        <v>54</v>
      </c>
      <c r="N18" s="619">
        <v>72</v>
      </c>
      <c r="O18" s="619">
        <v>3960</v>
      </c>
      <c r="P18" s="640">
        <v>4.0740740740740744</v>
      </c>
      <c r="Q18" s="620">
        <v>55</v>
      </c>
    </row>
    <row r="19" spans="1:17" ht="14.4" customHeight="1" x14ac:dyDescent="0.3">
      <c r="A19" s="615" t="s">
        <v>4315</v>
      </c>
      <c r="B19" s="616" t="s">
        <v>4316</v>
      </c>
      <c r="C19" s="616" t="s">
        <v>3158</v>
      </c>
      <c r="D19" s="616" t="s">
        <v>4329</v>
      </c>
      <c r="E19" s="616" t="s">
        <v>4330</v>
      </c>
      <c r="F19" s="619">
        <v>1696</v>
      </c>
      <c r="G19" s="619">
        <v>130592</v>
      </c>
      <c r="H19" s="619">
        <v>1</v>
      </c>
      <c r="I19" s="619">
        <v>77</v>
      </c>
      <c r="J19" s="619">
        <v>1718</v>
      </c>
      <c r="K19" s="619">
        <v>132286</v>
      </c>
      <c r="L19" s="619">
        <v>1.0129716981132075</v>
      </c>
      <c r="M19" s="619">
        <v>77</v>
      </c>
      <c r="N19" s="619">
        <v>1882</v>
      </c>
      <c r="O19" s="619">
        <v>144914</v>
      </c>
      <c r="P19" s="640">
        <v>1.1096698113207548</v>
      </c>
      <c r="Q19" s="620">
        <v>77</v>
      </c>
    </row>
    <row r="20" spans="1:17" ht="14.4" customHeight="1" x14ac:dyDescent="0.3">
      <c r="A20" s="615" t="s">
        <v>4315</v>
      </c>
      <c r="B20" s="616" t="s">
        <v>4316</v>
      </c>
      <c r="C20" s="616" t="s">
        <v>3158</v>
      </c>
      <c r="D20" s="616" t="s">
        <v>4331</v>
      </c>
      <c r="E20" s="616" t="s">
        <v>4332</v>
      </c>
      <c r="F20" s="619"/>
      <c r="G20" s="619"/>
      <c r="H20" s="619"/>
      <c r="I20" s="619"/>
      <c r="J20" s="619">
        <v>1</v>
      </c>
      <c r="K20" s="619">
        <v>1630</v>
      </c>
      <c r="L20" s="619"/>
      <c r="M20" s="619">
        <v>1630</v>
      </c>
      <c r="N20" s="619"/>
      <c r="O20" s="619"/>
      <c r="P20" s="640"/>
      <c r="Q20" s="620"/>
    </row>
    <row r="21" spans="1:17" ht="14.4" customHeight="1" x14ac:dyDescent="0.3">
      <c r="A21" s="615" t="s">
        <v>4315</v>
      </c>
      <c r="B21" s="616" t="s">
        <v>4316</v>
      </c>
      <c r="C21" s="616" t="s">
        <v>3158</v>
      </c>
      <c r="D21" s="616" t="s">
        <v>4333</v>
      </c>
      <c r="E21" s="616" t="s">
        <v>4334</v>
      </c>
      <c r="F21" s="619">
        <v>60</v>
      </c>
      <c r="G21" s="619">
        <v>1356</v>
      </c>
      <c r="H21" s="619">
        <v>1</v>
      </c>
      <c r="I21" s="619">
        <v>22.6</v>
      </c>
      <c r="J21" s="619">
        <v>61</v>
      </c>
      <c r="K21" s="619">
        <v>1403</v>
      </c>
      <c r="L21" s="619">
        <v>1.0346607669616519</v>
      </c>
      <c r="M21" s="619">
        <v>23</v>
      </c>
      <c r="N21" s="619">
        <v>94</v>
      </c>
      <c r="O21" s="619">
        <v>2256</v>
      </c>
      <c r="P21" s="640">
        <v>1.663716814159292</v>
      </c>
      <c r="Q21" s="620">
        <v>24</v>
      </c>
    </row>
    <row r="22" spans="1:17" ht="14.4" customHeight="1" x14ac:dyDescent="0.3">
      <c r="A22" s="615" t="s">
        <v>4315</v>
      </c>
      <c r="B22" s="616" t="s">
        <v>4316</v>
      </c>
      <c r="C22" s="616" t="s">
        <v>3158</v>
      </c>
      <c r="D22" s="616" t="s">
        <v>4335</v>
      </c>
      <c r="E22" s="616" t="s">
        <v>4336</v>
      </c>
      <c r="F22" s="619">
        <v>14</v>
      </c>
      <c r="G22" s="619">
        <v>924</v>
      </c>
      <c r="H22" s="619">
        <v>1</v>
      </c>
      <c r="I22" s="619">
        <v>66</v>
      </c>
      <c r="J22" s="619">
        <v>14</v>
      </c>
      <c r="K22" s="619">
        <v>924</v>
      </c>
      <c r="L22" s="619">
        <v>1</v>
      </c>
      <c r="M22" s="619">
        <v>66</v>
      </c>
      <c r="N22" s="619">
        <v>17</v>
      </c>
      <c r="O22" s="619">
        <v>1122</v>
      </c>
      <c r="P22" s="640">
        <v>1.2142857142857142</v>
      </c>
      <c r="Q22" s="620">
        <v>66</v>
      </c>
    </row>
    <row r="23" spans="1:17" ht="14.4" customHeight="1" x14ac:dyDescent="0.3">
      <c r="A23" s="615" t="s">
        <v>4315</v>
      </c>
      <c r="B23" s="616" t="s">
        <v>4316</v>
      </c>
      <c r="C23" s="616" t="s">
        <v>3158</v>
      </c>
      <c r="D23" s="616" t="s">
        <v>4337</v>
      </c>
      <c r="E23" s="616" t="s">
        <v>4338</v>
      </c>
      <c r="F23" s="619">
        <v>25</v>
      </c>
      <c r="G23" s="619">
        <v>600</v>
      </c>
      <c r="H23" s="619">
        <v>1</v>
      </c>
      <c r="I23" s="619">
        <v>24</v>
      </c>
      <c r="J23" s="619">
        <v>23</v>
      </c>
      <c r="K23" s="619">
        <v>552</v>
      </c>
      <c r="L23" s="619">
        <v>0.92</v>
      </c>
      <c r="M23" s="619">
        <v>24</v>
      </c>
      <c r="N23" s="619">
        <v>48</v>
      </c>
      <c r="O23" s="619">
        <v>1200</v>
      </c>
      <c r="P23" s="640">
        <v>2</v>
      </c>
      <c r="Q23" s="620">
        <v>25</v>
      </c>
    </row>
    <row r="24" spans="1:17" ht="14.4" customHeight="1" x14ac:dyDescent="0.3">
      <c r="A24" s="615" t="s">
        <v>4315</v>
      </c>
      <c r="B24" s="616" t="s">
        <v>4316</v>
      </c>
      <c r="C24" s="616" t="s">
        <v>3158</v>
      </c>
      <c r="D24" s="616" t="s">
        <v>4339</v>
      </c>
      <c r="E24" s="616" t="s">
        <v>4340</v>
      </c>
      <c r="F24" s="619">
        <v>122</v>
      </c>
      <c r="G24" s="619">
        <v>21960</v>
      </c>
      <c r="H24" s="619">
        <v>1</v>
      </c>
      <c r="I24" s="619">
        <v>180</v>
      </c>
      <c r="J24" s="619">
        <v>184</v>
      </c>
      <c r="K24" s="619">
        <v>33120</v>
      </c>
      <c r="L24" s="619">
        <v>1.5081967213114753</v>
      </c>
      <c r="M24" s="619">
        <v>180</v>
      </c>
      <c r="N24" s="619">
        <v>200</v>
      </c>
      <c r="O24" s="619">
        <v>36200</v>
      </c>
      <c r="P24" s="640">
        <v>1.6484517304189434</v>
      </c>
      <c r="Q24" s="620">
        <v>181</v>
      </c>
    </row>
    <row r="25" spans="1:17" ht="14.4" customHeight="1" x14ac:dyDescent="0.3">
      <c r="A25" s="615" t="s">
        <v>4315</v>
      </c>
      <c r="B25" s="616" t="s">
        <v>4316</v>
      </c>
      <c r="C25" s="616" t="s">
        <v>3158</v>
      </c>
      <c r="D25" s="616" t="s">
        <v>4341</v>
      </c>
      <c r="E25" s="616" t="s">
        <v>4342</v>
      </c>
      <c r="F25" s="619">
        <v>57</v>
      </c>
      <c r="G25" s="619">
        <v>14421</v>
      </c>
      <c r="H25" s="619">
        <v>1</v>
      </c>
      <c r="I25" s="619">
        <v>253</v>
      </c>
      <c r="J25" s="619">
        <v>80</v>
      </c>
      <c r="K25" s="619">
        <v>20240</v>
      </c>
      <c r="L25" s="619">
        <v>1.4035087719298245</v>
      </c>
      <c r="M25" s="619">
        <v>253</v>
      </c>
      <c r="N25" s="619">
        <v>114</v>
      </c>
      <c r="O25" s="619">
        <v>28956</v>
      </c>
      <c r="P25" s="640">
        <v>2.0079051383399209</v>
      </c>
      <c r="Q25" s="620">
        <v>254</v>
      </c>
    </row>
    <row r="26" spans="1:17" ht="14.4" customHeight="1" x14ac:dyDescent="0.3">
      <c r="A26" s="615" t="s">
        <v>4315</v>
      </c>
      <c r="B26" s="616" t="s">
        <v>4316</v>
      </c>
      <c r="C26" s="616" t="s">
        <v>3158</v>
      </c>
      <c r="D26" s="616" t="s">
        <v>4343</v>
      </c>
      <c r="E26" s="616" t="s">
        <v>4344</v>
      </c>
      <c r="F26" s="619">
        <v>217</v>
      </c>
      <c r="G26" s="619">
        <v>46872</v>
      </c>
      <c r="H26" s="619">
        <v>1</v>
      </c>
      <c r="I26" s="619">
        <v>216</v>
      </c>
      <c r="J26" s="619">
        <v>278</v>
      </c>
      <c r="K26" s="619">
        <v>60048</v>
      </c>
      <c r="L26" s="619">
        <v>1.2811059907834101</v>
      </c>
      <c r="M26" s="619">
        <v>216</v>
      </c>
      <c r="N26" s="619">
        <v>389</v>
      </c>
      <c r="O26" s="619">
        <v>84413</v>
      </c>
      <c r="P26" s="640">
        <v>1.8009259259259258</v>
      </c>
      <c r="Q26" s="620">
        <v>217</v>
      </c>
    </row>
    <row r="27" spans="1:17" ht="14.4" customHeight="1" x14ac:dyDescent="0.3">
      <c r="A27" s="615" t="s">
        <v>4315</v>
      </c>
      <c r="B27" s="616" t="s">
        <v>4316</v>
      </c>
      <c r="C27" s="616" t="s">
        <v>3158</v>
      </c>
      <c r="D27" s="616" t="s">
        <v>4345</v>
      </c>
      <c r="E27" s="616" t="s">
        <v>4346</v>
      </c>
      <c r="F27" s="619">
        <v>2</v>
      </c>
      <c r="G27" s="619">
        <v>71</v>
      </c>
      <c r="H27" s="619">
        <v>1</v>
      </c>
      <c r="I27" s="619">
        <v>35.5</v>
      </c>
      <c r="J27" s="619">
        <v>3</v>
      </c>
      <c r="K27" s="619">
        <v>108</v>
      </c>
      <c r="L27" s="619">
        <v>1.5211267605633803</v>
      </c>
      <c r="M27" s="619">
        <v>36</v>
      </c>
      <c r="N27" s="619">
        <v>5</v>
      </c>
      <c r="O27" s="619">
        <v>185</v>
      </c>
      <c r="P27" s="640">
        <v>2.6056338028169015</v>
      </c>
      <c r="Q27" s="620">
        <v>37</v>
      </c>
    </row>
    <row r="28" spans="1:17" ht="14.4" customHeight="1" x14ac:dyDescent="0.3">
      <c r="A28" s="615" t="s">
        <v>4315</v>
      </c>
      <c r="B28" s="616" t="s">
        <v>4316</v>
      </c>
      <c r="C28" s="616" t="s">
        <v>3158</v>
      </c>
      <c r="D28" s="616" t="s">
        <v>4347</v>
      </c>
      <c r="E28" s="616" t="s">
        <v>4348</v>
      </c>
      <c r="F28" s="619"/>
      <c r="G28" s="619"/>
      <c r="H28" s="619"/>
      <c r="I28" s="619"/>
      <c r="J28" s="619"/>
      <c r="K28" s="619"/>
      <c r="L28" s="619"/>
      <c r="M28" s="619"/>
      <c r="N28" s="619">
        <v>4</v>
      </c>
      <c r="O28" s="619">
        <v>4044</v>
      </c>
      <c r="P28" s="640"/>
      <c r="Q28" s="620">
        <v>1011</v>
      </c>
    </row>
    <row r="29" spans="1:17" ht="14.4" customHeight="1" x14ac:dyDescent="0.3">
      <c r="A29" s="615" t="s">
        <v>4315</v>
      </c>
      <c r="B29" s="616" t="s">
        <v>4316</v>
      </c>
      <c r="C29" s="616" t="s">
        <v>3158</v>
      </c>
      <c r="D29" s="616" t="s">
        <v>4349</v>
      </c>
      <c r="E29" s="616" t="s">
        <v>4350</v>
      </c>
      <c r="F29" s="619"/>
      <c r="G29" s="619"/>
      <c r="H29" s="619"/>
      <c r="I29" s="619"/>
      <c r="J29" s="619"/>
      <c r="K29" s="619"/>
      <c r="L29" s="619"/>
      <c r="M29" s="619"/>
      <c r="N29" s="619">
        <v>2</v>
      </c>
      <c r="O29" s="619">
        <v>746</v>
      </c>
      <c r="P29" s="640"/>
      <c r="Q29" s="620">
        <v>373</v>
      </c>
    </row>
    <row r="30" spans="1:17" ht="14.4" customHeight="1" x14ac:dyDescent="0.3">
      <c r="A30" s="615" t="s">
        <v>4315</v>
      </c>
      <c r="B30" s="616" t="s">
        <v>4316</v>
      </c>
      <c r="C30" s="616" t="s">
        <v>3158</v>
      </c>
      <c r="D30" s="616" t="s">
        <v>4351</v>
      </c>
      <c r="E30" s="616" t="s">
        <v>4352</v>
      </c>
      <c r="F30" s="619">
        <v>20</v>
      </c>
      <c r="G30" s="619">
        <v>1000</v>
      </c>
      <c r="H30" s="619">
        <v>1</v>
      </c>
      <c r="I30" s="619">
        <v>50</v>
      </c>
      <c r="J30" s="619">
        <v>14</v>
      </c>
      <c r="K30" s="619">
        <v>700</v>
      </c>
      <c r="L30" s="619">
        <v>0.7</v>
      </c>
      <c r="M30" s="619">
        <v>50</v>
      </c>
      <c r="N30" s="619">
        <v>10</v>
      </c>
      <c r="O30" s="619">
        <v>500</v>
      </c>
      <c r="P30" s="640">
        <v>0.5</v>
      </c>
      <c r="Q30" s="620">
        <v>50</v>
      </c>
    </row>
    <row r="31" spans="1:17" ht="14.4" customHeight="1" x14ac:dyDescent="0.3">
      <c r="A31" s="615" t="s">
        <v>4315</v>
      </c>
      <c r="B31" s="616" t="s">
        <v>4316</v>
      </c>
      <c r="C31" s="616" t="s">
        <v>3158</v>
      </c>
      <c r="D31" s="616" t="s">
        <v>4353</v>
      </c>
      <c r="E31" s="616" t="s">
        <v>4354</v>
      </c>
      <c r="F31" s="619"/>
      <c r="G31" s="619"/>
      <c r="H31" s="619"/>
      <c r="I31" s="619"/>
      <c r="J31" s="619">
        <v>3</v>
      </c>
      <c r="K31" s="619">
        <v>690</v>
      </c>
      <c r="L31" s="619"/>
      <c r="M31" s="619">
        <v>230</v>
      </c>
      <c r="N31" s="619">
        <v>1</v>
      </c>
      <c r="O31" s="619">
        <v>233</v>
      </c>
      <c r="P31" s="640"/>
      <c r="Q31" s="620">
        <v>233</v>
      </c>
    </row>
    <row r="32" spans="1:17" ht="14.4" customHeight="1" x14ac:dyDescent="0.3">
      <c r="A32" s="615" t="s">
        <v>4315</v>
      </c>
      <c r="B32" s="616" t="s">
        <v>4316</v>
      </c>
      <c r="C32" s="616" t="s">
        <v>3158</v>
      </c>
      <c r="D32" s="616" t="s">
        <v>4355</v>
      </c>
      <c r="E32" s="616" t="s">
        <v>4356</v>
      </c>
      <c r="F32" s="619"/>
      <c r="G32" s="619"/>
      <c r="H32" s="619"/>
      <c r="I32" s="619"/>
      <c r="J32" s="619"/>
      <c r="K32" s="619"/>
      <c r="L32" s="619"/>
      <c r="M32" s="619"/>
      <c r="N32" s="619">
        <v>27</v>
      </c>
      <c r="O32" s="619">
        <v>6588</v>
      </c>
      <c r="P32" s="640"/>
      <c r="Q32" s="620">
        <v>244</v>
      </c>
    </row>
    <row r="33" spans="1:17" ht="14.4" customHeight="1" x14ac:dyDescent="0.3">
      <c r="A33" s="615" t="s">
        <v>4357</v>
      </c>
      <c r="B33" s="616" t="s">
        <v>4358</v>
      </c>
      <c r="C33" s="616" t="s">
        <v>3158</v>
      </c>
      <c r="D33" s="616" t="s">
        <v>4359</v>
      </c>
      <c r="E33" s="616" t="s">
        <v>4360</v>
      </c>
      <c r="F33" s="619">
        <v>237</v>
      </c>
      <c r="G33" s="619">
        <v>6399</v>
      </c>
      <c r="H33" s="619">
        <v>1</v>
      </c>
      <c r="I33" s="619">
        <v>27</v>
      </c>
      <c r="J33" s="619">
        <v>186</v>
      </c>
      <c r="K33" s="619">
        <v>5022</v>
      </c>
      <c r="L33" s="619">
        <v>0.78481012658227844</v>
      </c>
      <c r="M33" s="619">
        <v>27</v>
      </c>
      <c r="N33" s="619">
        <v>278</v>
      </c>
      <c r="O33" s="619">
        <v>7506</v>
      </c>
      <c r="P33" s="640">
        <v>1.1729957805907174</v>
      </c>
      <c r="Q33" s="620">
        <v>27</v>
      </c>
    </row>
    <row r="34" spans="1:17" ht="14.4" customHeight="1" x14ac:dyDescent="0.3">
      <c r="A34" s="615" t="s">
        <v>4357</v>
      </c>
      <c r="B34" s="616" t="s">
        <v>4358</v>
      </c>
      <c r="C34" s="616" t="s">
        <v>3158</v>
      </c>
      <c r="D34" s="616" t="s">
        <v>4361</v>
      </c>
      <c r="E34" s="616" t="s">
        <v>4362</v>
      </c>
      <c r="F34" s="619">
        <v>256</v>
      </c>
      <c r="G34" s="619">
        <v>13824</v>
      </c>
      <c r="H34" s="619">
        <v>1</v>
      </c>
      <c r="I34" s="619">
        <v>54</v>
      </c>
      <c r="J34" s="619">
        <v>253</v>
      </c>
      <c r="K34" s="619">
        <v>13662</v>
      </c>
      <c r="L34" s="619">
        <v>0.98828125</v>
      </c>
      <c r="M34" s="619">
        <v>54</v>
      </c>
      <c r="N34" s="619">
        <v>310</v>
      </c>
      <c r="O34" s="619">
        <v>16740</v>
      </c>
      <c r="P34" s="640">
        <v>1.2109375</v>
      </c>
      <c r="Q34" s="620">
        <v>54</v>
      </c>
    </row>
    <row r="35" spans="1:17" ht="14.4" customHeight="1" x14ac:dyDescent="0.3">
      <c r="A35" s="615" t="s">
        <v>4357</v>
      </c>
      <c r="B35" s="616" t="s">
        <v>4358</v>
      </c>
      <c r="C35" s="616" t="s">
        <v>3158</v>
      </c>
      <c r="D35" s="616" t="s">
        <v>4363</v>
      </c>
      <c r="E35" s="616" t="s">
        <v>4364</v>
      </c>
      <c r="F35" s="619">
        <v>898</v>
      </c>
      <c r="G35" s="619">
        <v>21552</v>
      </c>
      <c r="H35" s="619">
        <v>1</v>
      </c>
      <c r="I35" s="619">
        <v>24</v>
      </c>
      <c r="J35" s="619">
        <v>837</v>
      </c>
      <c r="K35" s="619">
        <v>20088</v>
      </c>
      <c r="L35" s="619">
        <v>0.93207126948775054</v>
      </c>
      <c r="M35" s="619">
        <v>24</v>
      </c>
      <c r="N35" s="619">
        <v>905</v>
      </c>
      <c r="O35" s="619">
        <v>21720</v>
      </c>
      <c r="P35" s="640">
        <v>1.0077951002227172</v>
      </c>
      <c r="Q35" s="620">
        <v>24</v>
      </c>
    </row>
    <row r="36" spans="1:17" ht="14.4" customHeight="1" x14ac:dyDescent="0.3">
      <c r="A36" s="615" t="s">
        <v>4357</v>
      </c>
      <c r="B36" s="616" t="s">
        <v>4358</v>
      </c>
      <c r="C36" s="616" t="s">
        <v>3158</v>
      </c>
      <c r="D36" s="616" t="s">
        <v>4365</v>
      </c>
      <c r="E36" s="616" t="s">
        <v>4366</v>
      </c>
      <c r="F36" s="619">
        <v>1101</v>
      </c>
      <c r="G36" s="619">
        <v>29727</v>
      </c>
      <c r="H36" s="619">
        <v>1</v>
      </c>
      <c r="I36" s="619">
        <v>27</v>
      </c>
      <c r="J36" s="619">
        <v>1084</v>
      </c>
      <c r="K36" s="619">
        <v>29268</v>
      </c>
      <c r="L36" s="619">
        <v>0.98455949137148047</v>
      </c>
      <c r="M36" s="619">
        <v>27</v>
      </c>
      <c r="N36" s="619">
        <v>1259</v>
      </c>
      <c r="O36" s="619">
        <v>33993</v>
      </c>
      <c r="P36" s="640">
        <v>1.1435059037238873</v>
      </c>
      <c r="Q36" s="620">
        <v>27</v>
      </c>
    </row>
    <row r="37" spans="1:17" ht="14.4" customHeight="1" x14ac:dyDescent="0.3">
      <c r="A37" s="615" t="s">
        <v>4357</v>
      </c>
      <c r="B37" s="616" t="s">
        <v>4358</v>
      </c>
      <c r="C37" s="616" t="s">
        <v>3158</v>
      </c>
      <c r="D37" s="616" t="s">
        <v>4367</v>
      </c>
      <c r="E37" s="616" t="s">
        <v>4368</v>
      </c>
      <c r="F37" s="619">
        <v>123</v>
      </c>
      <c r="G37" s="619">
        <v>6896</v>
      </c>
      <c r="H37" s="619">
        <v>1</v>
      </c>
      <c r="I37" s="619">
        <v>56.065040650406502</v>
      </c>
      <c r="J37" s="619">
        <v>3</v>
      </c>
      <c r="K37" s="619">
        <v>171</v>
      </c>
      <c r="L37" s="619">
        <v>2.4796983758700698E-2</v>
      </c>
      <c r="M37" s="619">
        <v>57</v>
      </c>
      <c r="N37" s="619"/>
      <c r="O37" s="619"/>
      <c r="P37" s="640"/>
      <c r="Q37" s="620"/>
    </row>
    <row r="38" spans="1:17" ht="14.4" customHeight="1" x14ac:dyDescent="0.3">
      <c r="A38" s="615" t="s">
        <v>4357</v>
      </c>
      <c r="B38" s="616" t="s">
        <v>4358</v>
      </c>
      <c r="C38" s="616" t="s">
        <v>3158</v>
      </c>
      <c r="D38" s="616" t="s">
        <v>4369</v>
      </c>
      <c r="E38" s="616" t="s">
        <v>4370</v>
      </c>
      <c r="F38" s="619">
        <v>223</v>
      </c>
      <c r="G38" s="619">
        <v>6021</v>
      </c>
      <c r="H38" s="619">
        <v>1</v>
      </c>
      <c r="I38" s="619">
        <v>27</v>
      </c>
      <c r="J38" s="619">
        <v>193</v>
      </c>
      <c r="K38" s="619">
        <v>5211</v>
      </c>
      <c r="L38" s="619">
        <v>0.86547085201793716</v>
      </c>
      <c r="M38" s="619">
        <v>27</v>
      </c>
      <c r="N38" s="619">
        <v>232</v>
      </c>
      <c r="O38" s="619">
        <v>6264</v>
      </c>
      <c r="P38" s="640">
        <v>1.0403587443946187</v>
      </c>
      <c r="Q38" s="620">
        <v>27</v>
      </c>
    </row>
    <row r="39" spans="1:17" ht="14.4" customHeight="1" x14ac:dyDescent="0.3">
      <c r="A39" s="615" t="s">
        <v>4357</v>
      </c>
      <c r="B39" s="616" t="s">
        <v>4358</v>
      </c>
      <c r="C39" s="616" t="s">
        <v>3158</v>
      </c>
      <c r="D39" s="616" t="s">
        <v>4371</v>
      </c>
      <c r="E39" s="616" t="s">
        <v>4372</v>
      </c>
      <c r="F39" s="619">
        <v>1731</v>
      </c>
      <c r="G39" s="619">
        <v>38082</v>
      </c>
      <c r="H39" s="619">
        <v>1</v>
      </c>
      <c r="I39" s="619">
        <v>22</v>
      </c>
      <c r="J39" s="619">
        <v>1961</v>
      </c>
      <c r="K39" s="619">
        <v>43142</v>
      </c>
      <c r="L39" s="619">
        <v>1.1328711727325245</v>
      </c>
      <c r="M39" s="619">
        <v>22</v>
      </c>
      <c r="N39" s="619">
        <v>4093</v>
      </c>
      <c r="O39" s="619">
        <v>90046</v>
      </c>
      <c r="P39" s="640">
        <v>2.3645291738879259</v>
      </c>
      <c r="Q39" s="620">
        <v>22</v>
      </c>
    </row>
    <row r="40" spans="1:17" ht="14.4" customHeight="1" x14ac:dyDescent="0.3">
      <c r="A40" s="615" t="s">
        <v>4357</v>
      </c>
      <c r="B40" s="616" t="s">
        <v>4358</v>
      </c>
      <c r="C40" s="616" t="s">
        <v>3158</v>
      </c>
      <c r="D40" s="616" t="s">
        <v>4373</v>
      </c>
      <c r="E40" s="616" t="s">
        <v>4374</v>
      </c>
      <c r="F40" s="619">
        <v>7</v>
      </c>
      <c r="G40" s="619">
        <v>476</v>
      </c>
      <c r="H40" s="619">
        <v>1</v>
      </c>
      <c r="I40" s="619">
        <v>68</v>
      </c>
      <c r="J40" s="619">
        <v>3</v>
      </c>
      <c r="K40" s="619">
        <v>204</v>
      </c>
      <c r="L40" s="619">
        <v>0.42857142857142855</v>
      </c>
      <c r="M40" s="619">
        <v>68</v>
      </c>
      <c r="N40" s="619">
        <v>8</v>
      </c>
      <c r="O40" s="619">
        <v>544</v>
      </c>
      <c r="P40" s="640">
        <v>1.1428571428571428</v>
      </c>
      <c r="Q40" s="620">
        <v>68</v>
      </c>
    </row>
    <row r="41" spans="1:17" ht="14.4" customHeight="1" x14ac:dyDescent="0.3">
      <c r="A41" s="615" t="s">
        <v>4357</v>
      </c>
      <c r="B41" s="616" t="s">
        <v>4358</v>
      </c>
      <c r="C41" s="616" t="s">
        <v>3158</v>
      </c>
      <c r="D41" s="616" t="s">
        <v>4375</v>
      </c>
      <c r="E41" s="616" t="s">
        <v>4376</v>
      </c>
      <c r="F41" s="619">
        <v>4</v>
      </c>
      <c r="G41" s="619">
        <v>248</v>
      </c>
      <c r="H41" s="619">
        <v>1</v>
      </c>
      <c r="I41" s="619">
        <v>62</v>
      </c>
      <c r="J41" s="619">
        <v>5</v>
      </c>
      <c r="K41" s="619">
        <v>310</v>
      </c>
      <c r="L41" s="619">
        <v>1.25</v>
      </c>
      <c r="M41" s="619">
        <v>62</v>
      </c>
      <c r="N41" s="619">
        <v>3</v>
      </c>
      <c r="O41" s="619">
        <v>186</v>
      </c>
      <c r="P41" s="640">
        <v>0.75</v>
      </c>
      <c r="Q41" s="620">
        <v>62</v>
      </c>
    </row>
    <row r="42" spans="1:17" ht="14.4" customHeight="1" x14ac:dyDescent="0.3">
      <c r="A42" s="615" t="s">
        <v>4357</v>
      </c>
      <c r="B42" s="616" t="s">
        <v>4358</v>
      </c>
      <c r="C42" s="616" t="s">
        <v>3158</v>
      </c>
      <c r="D42" s="616" t="s">
        <v>4377</v>
      </c>
      <c r="E42" s="616" t="s">
        <v>4378</v>
      </c>
      <c r="F42" s="619">
        <v>1851</v>
      </c>
      <c r="G42" s="619">
        <v>114034</v>
      </c>
      <c r="H42" s="619">
        <v>1</v>
      </c>
      <c r="I42" s="619">
        <v>61.606699081577524</v>
      </c>
      <c r="J42" s="619">
        <v>1780</v>
      </c>
      <c r="K42" s="619">
        <v>110360</v>
      </c>
      <c r="L42" s="619">
        <v>0.96778153883929352</v>
      </c>
      <c r="M42" s="619">
        <v>62</v>
      </c>
      <c r="N42" s="619">
        <v>3448</v>
      </c>
      <c r="O42" s="619">
        <v>213776</v>
      </c>
      <c r="P42" s="640">
        <v>1.8746689583808338</v>
      </c>
      <c r="Q42" s="620">
        <v>62</v>
      </c>
    </row>
    <row r="43" spans="1:17" ht="14.4" customHeight="1" x14ac:dyDescent="0.3">
      <c r="A43" s="615" t="s">
        <v>4357</v>
      </c>
      <c r="B43" s="616" t="s">
        <v>4358</v>
      </c>
      <c r="C43" s="616" t="s">
        <v>3158</v>
      </c>
      <c r="D43" s="616" t="s">
        <v>4379</v>
      </c>
      <c r="E43" s="616" t="s">
        <v>4380</v>
      </c>
      <c r="F43" s="619">
        <v>16</v>
      </c>
      <c r="G43" s="619">
        <v>1298</v>
      </c>
      <c r="H43" s="619">
        <v>1</v>
      </c>
      <c r="I43" s="619">
        <v>81.125</v>
      </c>
      <c r="J43" s="619"/>
      <c r="K43" s="619"/>
      <c r="L43" s="619"/>
      <c r="M43" s="619"/>
      <c r="N43" s="619">
        <v>3</v>
      </c>
      <c r="O43" s="619">
        <v>246</v>
      </c>
      <c r="P43" s="640">
        <v>0.18952234206471494</v>
      </c>
      <c r="Q43" s="620">
        <v>82</v>
      </c>
    </row>
    <row r="44" spans="1:17" ht="14.4" customHeight="1" x14ac:dyDescent="0.3">
      <c r="A44" s="615" t="s">
        <v>4357</v>
      </c>
      <c r="B44" s="616" t="s">
        <v>4358</v>
      </c>
      <c r="C44" s="616" t="s">
        <v>3158</v>
      </c>
      <c r="D44" s="616" t="s">
        <v>4381</v>
      </c>
      <c r="E44" s="616" t="s">
        <v>4382</v>
      </c>
      <c r="F44" s="619">
        <v>103</v>
      </c>
      <c r="G44" s="619">
        <v>101661</v>
      </c>
      <c r="H44" s="619">
        <v>1</v>
      </c>
      <c r="I44" s="619">
        <v>987</v>
      </c>
      <c r="J44" s="619">
        <v>71</v>
      </c>
      <c r="K44" s="619">
        <v>70077</v>
      </c>
      <c r="L44" s="619">
        <v>0.68932038834951459</v>
      </c>
      <c r="M44" s="619">
        <v>987</v>
      </c>
      <c r="N44" s="619">
        <v>115</v>
      </c>
      <c r="O44" s="619">
        <v>113620</v>
      </c>
      <c r="P44" s="640">
        <v>1.1176360649609978</v>
      </c>
      <c r="Q44" s="620">
        <v>988</v>
      </c>
    </row>
    <row r="45" spans="1:17" ht="14.4" customHeight="1" x14ac:dyDescent="0.3">
      <c r="A45" s="615" t="s">
        <v>4357</v>
      </c>
      <c r="B45" s="616" t="s">
        <v>4358</v>
      </c>
      <c r="C45" s="616" t="s">
        <v>3158</v>
      </c>
      <c r="D45" s="616" t="s">
        <v>4383</v>
      </c>
      <c r="E45" s="616" t="s">
        <v>4384</v>
      </c>
      <c r="F45" s="619"/>
      <c r="G45" s="619"/>
      <c r="H45" s="619"/>
      <c r="I45" s="619"/>
      <c r="J45" s="619">
        <v>1</v>
      </c>
      <c r="K45" s="619">
        <v>191</v>
      </c>
      <c r="L45" s="619"/>
      <c r="M45" s="619">
        <v>191</v>
      </c>
      <c r="N45" s="619">
        <v>1</v>
      </c>
      <c r="O45" s="619">
        <v>191</v>
      </c>
      <c r="P45" s="640"/>
      <c r="Q45" s="620">
        <v>191</v>
      </c>
    </row>
    <row r="46" spans="1:17" ht="14.4" customHeight="1" x14ac:dyDescent="0.3">
      <c r="A46" s="615" t="s">
        <v>4357</v>
      </c>
      <c r="B46" s="616" t="s">
        <v>4358</v>
      </c>
      <c r="C46" s="616" t="s">
        <v>3158</v>
      </c>
      <c r="D46" s="616" t="s">
        <v>4385</v>
      </c>
      <c r="E46" s="616" t="s">
        <v>4386</v>
      </c>
      <c r="F46" s="619">
        <v>19</v>
      </c>
      <c r="G46" s="619">
        <v>1558</v>
      </c>
      <c r="H46" s="619">
        <v>1</v>
      </c>
      <c r="I46" s="619">
        <v>82</v>
      </c>
      <c r="J46" s="619">
        <v>16</v>
      </c>
      <c r="K46" s="619">
        <v>1312</v>
      </c>
      <c r="L46" s="619">
        <v>0.84210526315789469</v>
      </c>
      <c r="M46" s="619">
        <v>82</v>
      </c>
      <c r="N46" s="619">
        <v>6</v>
      </c>
      <c r="O46" s="619">
        <v>492</v>
      </c>
      <c r="P46" s="640">
        <v>0.31578947368421051</v>
      </c>
      <c r="Q46" s="620">
        <v>82</v>
      </c>
    </row>
    <row r="47" spans="1:17" ht="14.4" customHeight="1" x14ac:dyDescent="0.3">
      <c r="A47" s="615" t="s">
        <v>4357</v>
      </c>
      <c r="B47" s="616" t="s">
        <v>4358</v>
      </c>
      <c r="C47" s="616" t="s">
        <v>3158</v>
      </c>
      <c r="D47" s="616" t="s">
        <v>4387</v>
      </c>
      <c r="E47" s="616" t="s">
        <v>4388</v>
      </c>
      <c r="F47" s="619">
        <v>14</v>
      </c>
      <c r="G47" s="619">
        <v>882</v>
      </c>
      <c r="H47" s="619">
        <v>1</v>
      </c>
      <c r="I47" s="619">
        <v>63</v>
      </c>
      <c r="J47" s="619">
        <v>6</v>
      </c>
      <c r="K47" s="619">
        <v>378</v>
      </c>
      <c r="L47" s="619">
        <v>0.42857142857142855</v>
      </c>
      <c r="M47" s="619">
        <v>63</v>
      </c>
      <c r="N47" s="619">
        <v>19</v>
      </c>
      <c r="O47" s="619">
        <v>1197</v>
      </c>
      <c r="P47" s="640">
        <v>1.3571428571428572</v>
      </c>
      <c r="Q47" s="620">
        <v>63</v>
      </c>
    </row>
    <row r="48" spans="1:17" ht="14.4" customHeight="1" x14ac:dyDescent="0.3">
      <c r="A48" s="615" t="s">
        <v>4357</v>
      </c>
      <c r="B48" s="616" t="s">
        <v>4358</v>
      </c>
      <c r="C48" s="616" t="s">
        <v>3158</v>
      </c>
      <c r="D48" s="616" t="s">
        <v>4389</v>
      </c>
      <c r="E48" s="616" t="s">
        <v>4390</v>
      </c>
      <c r="F48" s="619">
        <v>564</v>
      </c>
      <c r="G48" s="619">
        <v>9588</v>
      </c>
      <c r="H48" s="619">
        <v>1</v>
      </c>
      <c r="I48" s="619">
        <v>17</v>
      </c>
      <c r="J48" s="619">
        <v>504</v>
      </c>
      <c r="K48" s="619">
        <v>8568</v>
      </c>
      <c r="L48" s="619">
        <v>0.8936170212765957</v>
      </c>
      <c r="M48" s="619">
        <v>17</v>
      </c>
      <c r="N48" s="619">
        <v>569</v>
      </c>
      <c r="O48" s="619">
        <v>9673</v>
      </c>
      <c r="P48" s="640">
        <v>1.0088652482269505</v>
      </c>
      <c r="Q48" s="620">
        <v>17</v>
      </c>
    </row>
    <row r="49" spans="1:17" ht="14.4" customHeight="1" x14ac:dyDescent="0.3">
      <c r="A49" s="615" t="s">
        <v>4357</v>
      </c>
      <c r="B49" s="616" t="s">
        <v>4358</v>
      </c>
      <c r="C49" s="616" t="s">
        <v>3158</v>
      </c>
      <c r="D49" s="616" t="s">
        <v>4391</v>
      </c>
      <c r="E49" s="616" t="s">
        <v>4392</v>
      </c>
      <c r="F49" s="619"/>
      <c r="G49" s="619"/>
      <c r="H49" s="619"/>
      <c r="I49" s="619"/>
      <c r="J49" s="619">
        <v>1</v>
      </c>
      <c r="K49" s="619">
        <v>64</v>
      </c>
      <c r="L49" s="619"/>
      <c r="M49" s="619">
        <v>64</v>
      </c>
      <c r="N49" s="619">
        <v>2</v>
      </c>
      <c r="O49" s="619">
        <v>128</v>
      </c>
      <c r="P49" s="640"/>
      <c r="Q49" s="620">
        <v>64</v>
      </c>
    </row>
    <row r="50" spans="1:17" ht="14.4" customHeight="1" x14ac:dyDescent="0.3">
      <c r="A50" s="615" t="s">
        <v>4357</v>
      </c>
      <c r="B50" s="616" t="s">
        <v>4358</v>
      </c>
      <c r="C50" s="616" t="s">
        <v>3158</v>
      </c>
      <c r="D50" s="616" t="s">
        <v>4393</v>
      </c>
      <c r="E50" s="616" t="s">
        <v>4394</v>
      </c>
      <c r="F50" s="619">
        <v>5</v>
      </c>
      <c r="G50" s="619">
        <v>235</v>
      </c>
      <c r="H50" s="619">
        <v>1</v>
      </c>
      <c r="I50" s="619">
        <v>47</v>
      </c>
      <c r="J50" s="619"/>
      <c r="K50" s="619"/>
      <c r="L50" s="619"/>
      <c r="M50" s="619"/>
      <c r="N50" s="619">
        <v>4</v>
      </c>
      <c r="O50" s="619">
        <v>188</v>
      </c>
      <c r="P50" s="640">
        <v>0.8</v>
      </c>
      <c r="Q50" s="620">
        <v>47</v>
      </c>
    </row>
    <row r="51" spans="1:17" ht="14.4" customHeight="1" x14ac:dyDescent="0.3">
      <c r="A51" s="615" t="s">
        <v>4357</v>
      </c>
      <c r="B51" s="616" t="s">
        <v>4358</v>
      </c>
      <c r="C51" s="616" t="s">
        <v>3158</v>
      </c>
      <c r="D51" s="616" t="s">
        <v>4395</v>
      </c>
      <c r="E51" s="616" t="s">
        <v>4396</v>
      </c>
      <c r="F51" s="619">
        <v>2</v>
      </c>
      <c r="G51" s="619">
        <v>120</v>
      </c>
      <c r="H51" s="619">
        <v>1</v>
      </c>
      <c r="I51" s="619">
        <v>60</v>
      </c>
      <c r="J51" s="619">
        <v>1</v>
      </c>
      <c r="K51" s="619">
        <v>60</v>
      </c>
      <c r="L51" s="619">
        <v>0.5</v>
      </c>
      <c r="M51" s="619">
        <v>60</v>
      </c>
      <c r="N51" s="619">
        <v>1</v>
      </c>
      <c r="O51" s="619">
        <v>60</v>
      </c>
      <c r="P51" s="640">
        <v>0.5</v>
      </c>
      <c r="Q51" s="620">
        <v>60</v>
      </c>
    </row>
    <row r="52" spans="1:17" ht="14.4" customHeight="1" x14ac:dyDescent="0.3">
      <c r="A52" s="615" t="s">
        <v>4357</v>
      </c>
      <c r="B52" s="616" t="s">
        <v>4358</v>
      </c>
      <c r="C52" s="616" t="s">
        <v>3158</v>
      </c>
      <c r="D52" s="616" t="s">
        <v>4397</v>
      </c>
      <c r="E52" s="616" t="s">
        <v>4398</v>
      </c>
      <c r="F52" s="619">
        <v>2</v>
      </c>
      <c r="G52" s="619">
        <v>193</v>
      </c>
      <c r="H52" s="619">
        <v>1</v>
      </c>
      <c r="I52" s="619">
        <v>96.5</v>
      </c>
      <c r="J52" s="619"/>
      <c r="K52" s="619"/>
      <c r="L52" s="619"/>
      <c r="M52" s="619"/>
      <c r="N52" s="619"/>
      <c r="O52" s="619"/>
      <c r="P52" s="640"/>
      <c r="Q52" s="620"/>
    </row>
    <row r="53" spans="1:17" ht="14.4" customHeight="1" x14ac:dyDescent="0.3">
      <c r="A53" s="615" t="s">
        <v>4357</v>
      </c>
      <c r="B53" s="616" t="s">
        <v>4358</v>
      </c>
      <c r="C53" s="616" t="s">
        <v>3158</v>
      </c>
      <c r="D53" s="616" t="s">
        <v>4399</v>
      </c>
      <c r="E53" s="616" t="s">
        <v>4400</v>
      </c>
      <c r="F53" s="619">
        <v>2</v>
      </c>
      <c r="G53" s="619">
        <v>120</v>
      </c>
      <c r="H53" s="619">
        <v>1</v>
      </c>
      <c r="I53" s="619">
        <v>60</v>
      </c>
      <c r="J53" s="619"/>
      <c r="K53" s="619"/>
      <c r="L53" s="619"/>
      <c r="M53" s="619"/>
      <c r="N53" s="619"/>
      <c r="O53" s="619"/>
      <c r="P53" s="640"/>
      <c r="Q53" s="620"/>
    </row>
    <row r="54" spans="1:17" ht="14.4" customHeight="1" x14ac:dyDescent="0.3">
      <c r="A54" s="615" t="s">
        <v>4357</v>
      </c>
      <c r="B54" s="616" t="s">
        <v>4358</v>
      </c>
      <c r="C54" s="616" t="s">
        <v>3158</v>
      </c>
      <c r="D54" s="616" t="s">
        <v>4401</v>
      </c>
      <c r="E54" s="616" t="s">
        <v>4402</v>
      </c>
      <c r="F54" s="619"/>
      <c r="G54" s="619"/>
      <c r="H54" s="619"/>
      <c r="I54" s="619"/>
      <c r="J54" s="619">
        <v>2</v>
      </c>
      <c r="K54" s="619">
        <v>38</v>
      </c>
      <c r="L54" s="619"/>
      <c r="M54" s="619">
        <v>19</v>
      </c>
      <c r="N54" s="619">
        <v>1</v>
      </c>
      <c r="O54" s="619">
        <v>19</v>
      </c>
      <c r="P54" s="640"/>
      <c r="Q54" s="620">
        <v>19</v>
      </c>
    </row>
    <row r="55" spans="1:17" ht="14.4" customHeight="1" x14ac:dyDescent="0.3">
      <c r="A55" s="615" t="s">
        <v>4357</v>
      </c>
      <c r="B55" s="616" t="s">
        <v>4358</v>
      </c>
      <c r="C55" s="616" t="s">
        <v>3158</v>
      </c>
      <c r="D55" s="616" t="s">
        <v>4403</v>
      </c>
      <c r="E55" s="616" t="s">
        <v>4404</v>
      </c>
      <c r="F55" s="619">
        <v>3</v>
      </c>
      <c r="G55" s="619">
        <v>1386</v>
      </c>
      <c r="H55" s="619">
        <v>1</v>
      </c>
      <c r="I55" s="619">
        <v>462</v>
      </c>
      <c r="J55" s="619">
        <v>1</v>
      </c>
      <c r="K55" s="619">
        <v>462</v>
      </c>
      <c r="L55" s="619">
        <v>0.33333333333333331</v>
      </c>
      <c r="M55" s="619">
        <v>462</v>
      </c>
      <c r="N55" s="619">
        <v>5</v>
      </c>
      <c r="O55" s="619">
        <v>2320</v>
      </c>
      <c r="P55" s="640">
        <v>1.673881673881674</v>
      </c>
      <c r="Q55" s="620">
        <v>464</v>
      </c>
    </row>
    <row r="56" spans="1:17" ht="14.4" customHeight="1" x14ac:dyDescent="0.3">
      <c r="A56" s="615" t="s">
        <v>4357</v>
      </c>
      <c r="B56" s="616" t="s">
        <v>4358</v>
      </c>
      <c r="C56" s="616" t="s">
        <v>3158</v>
      </c>
      <c r="D56" s="616" t="s">
        <v>4405</v>
      </c>
      <c r="E56" s="616" t="s">
        <v>4406</v>
      </c>
      <c r="F56" s="619"/>
      <c r="G56" s="619"/>
      <c r="H56" s="619"/>
      <c r="I56" s="619"/>
      <c r="J56" s="619">
        <v>1</v>
      </c>
      <c r="K56" s="619">
        <v>312</v>
      </c>
      <c r="L56" s="619"/>
      <c r="M56" s="619">
        <v>312</v>
      </c>
      <c r="N56" s="619">
        <v>1</v>
      </c>
      <c r="O56" s="619">
        <v>313</v>
      </c>
      <c r="P56" s="640"/>
      <c r="Q56" s="620">
        <v>313</v>
      </c>
    </row>
    <row r="57" spans="1:17" ht="14.4" customHeight="1" x14ac:dyDescent="0.3">
      <c r="A57" s="615" t="s">
        <v>4357</v>
      </c>
      <c r="B57" s="616" t="s">
        <v>4358</v>
      </c>
      <c r="C57" s="616" t="s">
        <v>3158</v>
      </c>
      <c r="D57" s="616" t="s">
        <v>4407</v>
      </c>
      <c r="E57" s="616" t="s">
        <v>4408</v>
      </c>
      <c r="F57" s="619">
        <v>46</v>
      </c>
      <c r="G57" s="619">
        <v>39181</v>
      </c>
      <c r="H57" s="619">
        <v>1</v>
      </c>
      <c r="I57" s="619">
        <v>851.76086956521738</v>
      </c>
      <c r="J57" s="619">
        <v>52</v>
      </c>
      <c r="K57" s="619">
        <v>44304</v>
      </c>
      <c r="L57" s="619">
        <v>1.13075215027692</v>
      </c>
      <c r="M57" s="619">
        <v>852</v>
      </c>
      <c r="N57" s="619">
        <v>65</v>
      </c>
      <c r="O57" s="619">
        <v>55445</v>
      </c>
      <c r="P57" s="640">
        <v>1.415099155202777</v>
      </c>
      <c r="Q57" s="620">
        <v>853</v>
      </c>
    </row>
    <row r="58" spans="1:17" ht="14.4" customHeight="1" x14ac:dyDescent="0.3">
      <c r="A58" s="615" t="s">
        <v>4357</v>
      </c>
      <c r="B58" s="616" t="s">
        <v>4358</v>
      </c>
      <c r="C58" s="616" t="s">
        <v>3158</v>
      </c>
      <c r="D58" s="616" t="s">
        <v>4409</v>
      </c>
      <c r="E58" s="616" t="s">
        <v>4410</v>
      </c>
      <c r="F58" s="619"/>
      <c r="G58" s="619"/>
      <c r="H58" s="619"/>
      <c r="I58" s="619"/>
      <c r="J58" s="619"/>
      <c r="K58" s="619"/>
      <c r="L58" s="619"/>
      <c r="M58" s="619"/>
      <c r="N58" s="619">
        <v>12</v>
      </c>
      <c r="O58" s="619">
        <v>2244</v>
      </c>
      <c r="P58" s="640"/>
      <c r="Q58" s="620">
        <v>187</v>
      </c>
    </row>
    <row r="59" spans="1:17" ht="14.4" customHeight="1" x14ac:dyDescent="0.3">
      <c r="A59" s="615" t="s">
        <v>4357</v>
      </c>
      <c r="B59" s="616" t="s">
        <v>4358</v>
      </c>
      <c r="C59" s="616" t="s">
        <v>3158</v>
      </c>
      <c r="D59" s="616" t="s">
        <v>4411</v>
      </c>
      <c r="E59" s="616" t="s">
        <v>4412</v>
      </c>
      <c r="F59" s="619"/>
      <c r="G59" s="619"/>
      <c r="H59" s="619"/>
      <c r="I59" s="619"/>
      <c r="J59" s="619">
        <v>1</v>
      </c>
      <c r="K59" s="619">
        <v>167</v>
      </c>
      <c r="L59" s="619"/>
      <c r="M59" s="619">
        <v>167</v>
      </c>
      <c r="N59" s="619"/>
      <c r="O59" s="619"/>
      <c r="P59" s="640"/>
      <c r="Q59" s="620"/>
    </row>
    <row r="60" spans="1:17" ht="14.4" customHeight="1" x14ac:dyDescent="0.3">
      <c r="A60" s="615" t="s">
        <v>4357</v>
      </c>
      <c r="B60" s="616" t="s">
        <v>4358</v>
      </c>
      <c r="C60" s="616" t="s">
        <v>3158</v>
      </c>
      <c r="D60" s="616" t="s">
        <v>4413</v>
      </c>
      <c r="E60" s="616" t="s">
        <v>4414</v>
      </c>
      <c r="F60" s="619">
        <v>1</v>
      </c>
      <c r="G60" s="619">
        <v>165</v>
      </c>
      <c r="H60" s="619">
        <v>1</v>
      </c>
      <c r="I60" s="619">
        <v>165</v>
      </c>
      <c r="J60" s="619">
        <v>1</v>
      </c>
      <c r="K60" s="619">
        <v>166</v>
      </c>
      <c r="L60" s="619">
        <v>1.0060606060606061</v>
      </c>
      <c r="M60" s="619">
        <v>166</v>
      </c>
      <c r="N60" s="619"/>
      <c r="O60" s="619"/>
      <c r="P60" s="640"/>
      <c r="Q60" s="620"/>
    </row>
    <row r="61" spans="1:17" ht="14.4" customHeight="1" x14ac:dyDescent="0.3">
      <c r="A61" s="615" t="s">
        <v>4357</v>
      </c>
      <c r="B61" s="616" t="s">
        <v>4358</v>
      </c>
      <c r="C61" s="616" t="s">
        <v>3158</v>
      </c>
      <c r="D61" s="616" t="s">
        <v>4415</v>
      </c>
      <c r="E61" s="616" t="s">
        <v>4416</v>
      </c>
      <c r="F61" s="619">
        <v>1</v>
      </c>
      <c r="G61" s="619">
        <v>308</v>
      </c>
      <c r="H61" s="619">
        <v>1</v>
      </c>
      <c r="I61" s="619">
        <v>308</v>
      </c>
      <c r="J61" s="619"/>
      <c r="K61" s="619"/>
      <c r="L61" s="619"/>
      <c r="M61" s="619"/>
      <c r="N61" s="619"/>
      <c r="O61" s="619"/>
      <c r="P61" s="640"/>
      <c r="Q61" s="620"/>
    </row>
    <row r="62" spans="1:17" ht="14.4" customHeight="1" x14ac:dyDescent="0.3">
      <c r="A62" s="615" t="s">
        <v>4357</v>
      </c>
      <c r="B62" s="616" t="s">
        <v>4358</v>
      </c>
      <c r="C62" s="616" t="s">
        <v>3158</v>
      </c>
      <c r="D62" s="616" t="s">
        <v>4417</v>
      </c>
      <c r="E62" s="616" t="s">
        <v>4418</v>
      </c>
      <c r="F62" s="619"/>
      <c r="G62" s="619"/>
      <c r="H62" s="619"/>
      <c r="I62" s="619"/>
      <c r="J62" s="619">
        <v>1</v>
      </c>
      <c r="K62" s="619">
        <v>351</v>
      </c>
      <c r="L62" s="619"/>
      <c r="M62" s="619">
        <v>351</v>
      </c>
      <c r="N62" s="619">
        <v>1</v>
      </c>
      <c r="O62" s="619">
        <v>352</v>
      </c>
      <c r="P62" s="640"/>
      <c r="Q62" s="620">
        <v>352</v>
      </c>
    </row>
    <row r="63" spans="1:17" ht="14.4" customHeight="1" x14ac:dyDescent="0.3">
      <c r="A63" s="615" t="s">
        <v>4357</v>
      </c>
      <c r="B63" s="616" t="s">
        <v>4358</v>
      </c>
      <c r="C63" s="616" t="s">
        <v>3158</v>
      </c>
      <c r="D63" s="616" t="s">
        <v>4419</v>
      </c>
      <c r="E63" s="616" t="s">
        <v>4420</v>
      </c>
      <c r="F63" s="619"/>
      <c r="G63" s="619"/>
      <c r="H63" s="619"/>
      <c r="I63" s="619"/>
      <c r="J63" s="619"/>
      <c r="K63" s="619"/>
      <c r="L63" s="619"/>
      <c r="M63" s="619"/>
      <c r="N63" s="619">
        <v>1</v>
      </c>
      <c r="O63" s="619">
        <v>352</v>
      </c>
      <c r="P63" s="640"/>
      <c r="Q63" s="620">
        <v>352</v>
      </c>
    </row>
    <row r="64" spans="1:17" ht="14.4" customHeight="1" x14ac:dyDescent="0.3">
      <c r="A64" s="615" t="s">
        <v>4357</v>
      </c>
      <c r="B64" s="616" t="s">
        <v>4358</v>
      </c>
      <c r="C64" s="616" t="s">
        <v>3158</v>
      </c>
      <c r="D64" s="616" t="s">
        <v>4421</v>
      </c>
      <c r="E64" s="616" t="s">
        <v>4422</v>
      </c>
      <c r="F64" s="619">
        <v>1</v>
      </c>
      <c r="G64" s="619">
        <v>1210</v>
      </c>
      <c r="H64" s="619">
        <v>1</v>
      </c>
      <c r="I64" s="619">
        <v>1210</v>
      </c>
      <c r="J64" s="619">
        <v>2</v>
      </c>
      <c r="K64" s="619">
        <v>2432</v>
      </c>
      <c r="L64" s="619">
        <v>2.009917355371901</v>
      </c>
      <c r="M64" s="619">
        <v>1216</v>
      </c>
      <c r="N64" s="619">
        <v>1</v>
      </c>
      <c r="O64" s="619">
        <v>1221</v>
      </c>
      <c r="P64" s="640">
        <v>1.009090909090909</v>
      </c>
      <c r="Q64" s="620">
        <v>1221</v>
      </c>
    </row>
    <row r="65" spans="1:17" ht="14.4" customHeight="1" x14ac:dyDescent="0.3">
      <c r="A65" s="615" t="s">
        <v>4357</v>
      </c>
      <c r="B65" s="616" t="s">
        <v>4358</v>
      </c>
      <c r="C65" s="616" t="s">
        <v>3158</v>
      </c>
      <c r="D65" s="616" t="s">
        <v>4423</v>
      </c>
      <c r="E65" s="616" t="s">
        <v>4424</v>
      </c>
      <c r="F65" s="619">
        <v>175</v>
      </c>
      <c r="G65" s="619">
        <v>137273</v>
      </c>
      <c r="H65" s="619">
        <v>1</v>
      </c>
      <c r="I65" s="619">
        <v>784.41714285714284</v>
      </c>
      <c r="J65" s="619">
        <v>266</v>
      </c>
      <c r="K65" s="619">
        <v>209076</v>
      </c>
      <c r="L65" s="619">
        <v>1.5230671727142264</v>
      </c>
      <c r="M65" s="619">
        <v>786</v>
      </c>
      <c r="N65" s="619">
        <v>346</v>
      </c>
      <c r="O65" s="619">
        <v>272302</v>
      </c>
      <c r="P65" s="640">
        <v>1.9836530126099088</v>
      </c>
      <c r="Q65" s="620">
        <v>787</v>
      </c>
    </row>
    <row r="66" spans="1:17" ht="14.4" customHeight="1" x14ac:dyDescent="0.3">
      <c r="A66" s="615" t="s">
        <v>4357</v>
      </c>
      <c r="B66" s="616" t="s">
        <v>4358</v>
      </c>
      <c r="C66" s="616" t="s">
        <v>3158</v>
      </c>
      <c r="D66" s="616" t="s">
        <v>4425</v>
      </c>
      <c r="E66" s="616" t="s">
        <v>4426</v>
      </c>
      <c r="F66" s="619">
        <v>1</v>
      </c>
      <c r="G66" s="619">
        <v>362</v>
      </c>
      <c r="H66" s="619">
        <v>1</v>
      </c>
      <c r="I66" s="619">
        <v>362</v>
      </c>
      <c r="J66" s="619"/>
      <c r="K66" s="619"/>
      <c r="L66" s="619"/>
      <c r="M66" s="619"/>
      <c r="N66" s="619"/>
      <c r="O66" s="619"/>
      <c r="P66" s="640"/>
      <c r="Q66" s="620"/>
    </row>
    <row r="67" spans="1:17" ht="14.4" customHeight="1" x14ac:dyDescent="0.3">
      <c r="A67" s="615" t="s">
        <v>4357</v>
      </c>
      <c r="B67" s="616" t="s">
        <v>4358</v>
      </c>
      <c r="C67" s="616" t="s">
        <v>3158</v>
      </c>
      <c r="D67" s="616" t="s">
        <v>4427</v>
      </c>
      <c r="E67" s="616" t="s">
        <v>4428</v>
      </c>
      <c r="F67" s="619"/>
      <c r="G67" s="619"/>
      <c r="H67" s="619"/>
      <c r="I67" s="619"/>
      <c r="J67" s="619">
        <v>3</v>
      </c>
      <c r="K67" s="619">
        <v>684</v>
      </c>
      <c r="L67" s="619"/>
      <c r="M67" s="619">
        <v>228</v>
      </c>
      <c r="N67" s="619">
        <v>1</v>
      </c>
      <c r="O67" s="619">
        <v>229</v>
      </c>
      <c r="P67" s="640"/>
      <c r="Q67" s="620">
        <v>229</v>
      </c>
    </row>
    <row r="68" spans="1:17" ht="14.4" customHeight="1" x14ac:dyDescent="0.3">
      <c r="A68" s="615" t="s">
        <v>4357</v>
      </c>
      <c r="B68" s="616" t="s">
        <v>4358</v>
      </c>
      <c r="C68" s="616" t="s">
        <v>3158</v>
      </c>
      <c r="D68" s="616" t="s">
        <v>4429</v>
      </c>
      <c r="E68" s="616" t="s">
        <v>4430</v>
      </c>
      <c r="F68" s="619">
        <v>2</v>
      </c>
      <c r="G68" s="619">
        <v>264</v>
      </c>
      <c r="H68" s="619">
        <v>1</v>
      </c>
      <c r="I68" s="619">
        <v>132</v>
      </c>
      <c r="J68" s="619">
        <v>3</v>
      </c>
      <c r="K68" s="619">
        <v>396</v>
      </c>
      <c r="L68" s="619">
        <v>1.5</v>
      </c>
      <c r="M68" s="619">
        <v>132</v>
      </c>
      <c r="N68" s="619">
        <v>2</v>
      </c>
      <c r="O68" s="619">
        <v>266</v>
      </c>
      <c r="P68" s="640">
        <v>1.0075757575757576</v>
      </c>
      <c r="Q68" s="620">
        <v>133</v>
      </c>
    </row>
    <row r="69" spans="1:17" ht="14.4" customHeight="1" x14ac:dyDescent="0.3">
      <c r="A69" s="615" t="s">
        <v>4357</v>
      </c>
      <c r="B69" s="616" t="s">
        <v>4358</v>
      </c>
      <c r="C69" s="616" t="s">
        <v>3158</v>
      </c>
      <c r="D69" s="616" t="s">
        <v>4431</v>
      </c>
      <c r="E69" s="616" t="s">
        <v>4432</v>
      </c>
      <c r="F69" s="619">
        <v>16</v>
      </c>
      <c r="G69" s="619">
        <v>1416</v>
      </c>
      <c r="H69" s="619">
        <v>1</v>
      </c>
      <c r="I69" s="619">
        <v>88.5</v>
      </c>
      <c r="J69" s="619">
        <v>12</v>
      </c>
      <c r="K69" s="619">
        <v>1068</v>
      </c>
      <c r="L69" s="619">
        <v>0.75423728813559321</v>
      </c>
      <c r="M69" s="619">
        <v>89</v>
      </c>
      <c r="N69" s="619">
        <v>7</v>
      </c>
      <c r="O69" s="619">
        <v>623</v>
      </c>
      <c r="P69" s="640">
        <v>0.43997175141242939</v>
      </c>
      <c r="Q69" s="620">
        <v>89</v>
      </c>
    </row>
    <row r="70" spans="1:17" ht="14.4" customHeight="1" x14ac:dyDescent="0.3">
      <c r="A70" s="615" t="s">
        <v>4357</v>
      </c>
      <c r="B70" s="616" t="s">
        <v>4358</v>
      </c>
      <c r="C70" s="616" t="s">
        <v>3158</v>
      </c>
      <c r="D70" s="616" t="s">
        <v>4433</v>
      </c>
      <c r="E70" s="616" t="s">
        <v>4434</v>
      </c>
      <c r="F70" s="619">
        <v>1865</v>
      </c>
      <c r="G70" s="619">
        <v>55347</v>
      </c>
      <c r="H70" s="619">
        <v>1</v>
      </c>
      <c r="I70" s="619">
        <v>29.676675603217159</v>
      </c>
      <c r="J70" s="619">
        <v>2035</v>
      </c>
      <c r="K70" s="619">
        <v>61050</v>
      </c>
      <c r="L70" s="619">
        <v>1.1030408152203373</v>
      </c>
      <c r="M70" s="619">
        <v>30</v>
      </c>
      <c r="N70" s="619">
        <v>4096</v>
      </c>
      <c r="O70" s="619">
        <v>122880</v>
      </c>
      <c r="P70" s="640">
        <v>2.2201745352051603</v>
      </c>
      <c r="Q70" s="620">
        <v>30</v>
      </c>
    </row>
    <row r="71" spans="1:17" ht="14.4" customHeight="1" x14ac:dyDescent="0.3">
      <c r="A71" s="615" t="s">
        <v>4357</v>
      </c>
      <c r="B71" s="616" t="s">
        <v>4358</v>
      </c>
      <c r="C71" s="616" t="s">
        <v>3158</v>
      </c>
      <c r="D71" s="616" t="s">
        <v>4435</v>
      </c>
      <c r="E71" s="616" t="s">
        <v>4436</v>
      </c>
      <c r="F71" s="619">
        <v>3</v>
      </c>
      <c r="G71" s="619">
        <v>150</v>
      </c>
      <c r="H71" s="619">
        <v>1</v>
      </c>
      <c r="I71" s="619">
        <v>50</v>
      </c>
      <c r="J71" s="619">
        <v>2</v>
      </c>
      <c r="K71" s="619">
        <v>100</v>
      </c>
      <c r="L71" s="619">
        <v>0.66666666666666663</v>
      </c>
      <c r="M71" s="619">
        <v>50</v>
      </c>
      <c r="N71" s="619">
        <v>1</v>
      </c>
      <c r="O71" s="619">
        <v>50</v>
      </c>
      <c r="P71" s="640">
        <v>0.33333333333333331</v>
      </c>
      <c r="Q71" s="620">
        <v>50</v>
      </c>
    </row>
    <row r="72" spans="1:17" ht="14.4" customHeight="1" x14ac:dyDescent="0.3">
      <c r="A72" s="615" t="s">
        <v>4357</v>
      </c>
      <c r="B72" s="616" t="s">
        <v>4358</v>
      </c>
      <c r="C72" s="616" t="s">
        <v>3158</v>
      </c>
      <c r="D72" s="616" t="s">
        <v>4437</v>
      </c>
      <c r="E72" s="616" t="s">
        <v>4438</v>
      </c>
      <c r="F72" s="619">
        <v>292</v>
      </c>
      <c r="G72" s="619">
        <v>3504</v>
      </c>
      <c r="H72" s="619">
        <v>1</v>
      </c>
      <c r="I72" s="619">
        <v>12</v>
      </c>
      <c r="J72" s="619">
        <v>322</v>
      </c>
      <c r="K72" s="619">
        <v>3864</v>
      </c>
      <c r="L72" s="619">
        <v>1.1027397260273972</v>
      </c>
      <c r="M72" s="619">
        <v>12</v>
      </c>
      <c r="N72" s="619">
        <v>473</v>
      </c>
      <c r="O72" s="619">
        <v>5676</v>
      </c>
      <c r="P72" s="640">
        <v>1.6198630136986301</v>
      </c>
      <c r="Q72" s="620">
        <v>12</v>
      </c>
    </row>
    <row r="73" spans="1:17" ht="14.4" customHeight="1" x14ac:dyDescent="0.3">
      <c r="A73" s="615" t="s">
        <v>4357</v>
      </c>
      <c r="B73" s="616" t="s">
        <v>4358</v>
      </c>
      <c r="C73" s="616" t="s">
        <v>3158</v>
      </c>
      <c r="D73" s="616" t="s">
        <v>4439</v>
      </c>
      <c r="E73" s="616" t="s">
        <v>4440</v>
      </c>
      <c r="F73" s="619">
        <v>3</v>
      </c>
      <c r="G73" s="619">
        <v>545</v>
      </c>
      <c r="H73" s="619">
        <v>1</v>
      </c>
      <c r="I73" s="619">
        <v>181.66666666666666</v>
      </c>
      <c r="J73" s="619">
        <v>7</v>
      </c>
      <c r="K73" s="619">
        <v>1274</v>
      </c>
      <c r="L73" s="619">
        <v>2.3376146788990826</v>
      </c>
      <c r="M73" s="619">
        <v>182</v>
      </c>
      <c r="N73" s="619">
        <v>9</v>
      </c>
      <c r="O73" s="619">
        <v>1647</v>
      </c>
      <c r="P73" s="640">
        <v>3.022018348623853</v>
      </c>
      <c r="Q73" s="620">
        <v>183</v>
      </c>
    </row>
    <row r="74" spans="1:17" ht="14.4" customHeight="1" x14ac:dyDescent="0.3">
      <c r="A74" s="615" t="s">
        <v>4357</v>
      </c>
      <c r="B74" s="616" t="s">
        <v>4358</v>
      </c>
      <c r="C74" s="616" t="s">
        <v>3158</v>
      </c>
      <c r="D74" s="616" t="s">
        <v>4441</v>
      </c>
      <c r="E74" s="616" t="s">
        <v>4442</v>
      </c>
      <c r="F74" s="619">
        <v>828</v>
      </c>
      <c r="G74" s="619">
        <v>58807</v>
      </c>
      <c r="H74" s="619">
        <v>1</v>
      </c>
      <c r="I74" s="619">
        <v>71.022946859903385</v>
      </c>
      <c r="J74" s="619">
        <v>3</v>
      </c>
      <c r="K74" s="619">
        <v>216</v>
      </c>
      <c r="L74" s="619">
        <v>3.6730321220262894E-3</v>
      </c>
      <c r="M74" s="619">
        <v>72</v>
      </c>
      <c r="N74" s="619">
        <v>12</v>
      </c>
      <c r="O74" s="619">
        <v>876</v>
      </c>
      <c r="P74" s="640">
        <v>1.489618582821773E-2</v>
      </c>
      <c r="Q74" s="620">
        <v>73</v>
      </c>
    </row>
    <row r="75" spans="1:17" ht="14.4" customHeight="1" x14ac:dyDescent="0.3">
      <c r="A75" s="615" t="s">
        <v>4357</v>
      </c>
      <c r="B75" s="616" t="s">
        <v>4358</v>
      </c>
      <c r="C75" s="616" t="s">
        <v>3158</v>
      </c>
      <c r="D75" s="616" t="s">
        <v>4443</v>
      </c>
      <c r="E75" s="616" t="s">
        <v>4444</v>
      </c>
      <c r="F75" s="619">
        <v>1</v>
      </c>
      <c r="G75" s="619">
        <v>183</v>
      </c>
      <c r="H75" s="619">
        <v>1</v>
      </c>
      <c r="I75" s="619">
        <v>183</v>
      </c>
      <c r="J75" s="619">
        <v>4</v>
      </c>
      <c r="K75" s="619">
        <v>732</v>
      </c>
      <c r="L75" s="619">
        <v>4</v>
      </c>
      <c r="M75" s="619">
        <v>183</v>
      </c>
      <c r="N75" s="619">
        <v>3</v>
      </c>
      <c r="O75" s="619">
        <v>552</v>
      </c>
      <c r="P75" s="640">
        <v>3.0163934426229506</v>
      </c>
      <c r="Q75" s="620">
        <v>184</v>
      </c>
    </row>
    <row r="76" spans="1:17" ht="14.4" customHeight="1" x14ac:dyDescent="0.3">
      <c r="A76" s="615" t="s">
        <v>4357</v>
      </c>
      <c r="B76" s="616" t="s">
        <v>4358</v>
      </c>
      <c r="C76" s="616" t="s">
        <v>3158</v>
      </c>
      <c r="D76" s="616" t="s">
        <v>4445</v>
      </c>
      <c r="E76" s="616" t="s">
        <v>4446</v>
      </c>
      <c r="F76" s="619"/>
      <c r="G76" s="619"/>
      <c r="H76" s="619"/>
      <c r="I76" s="619"/>
      <c r="J76" s="619">
        <v>2</v>
      </c>
      <c r="K76" s="619">
        <v>2536</v>
      </c>
      <c r="L76" s="619"/>
      <c r="M76" s="619">
        <v>1268</v>
      </c>
      <c r="N76" s="619">
        <v>2</v>
      </c>
      <c r="O76" s="619">
        <v>2566</v>
      </c>
      <c r="P76" s="640"/>
      <c r="Q76" s="620">
        <v>1283</v>
      </c>
    </row>
    <row r="77" spans="1:17" ht="14.4" customHeight="1" x14ac:dyDescent="0.3">
      <c r="A77" s="615" t="s">
        <v>4357</v>
      </c>
      <c r="B77" s="616" t="s">
        <v>4358</v>
      </c>
      <c r="C77" s="616" t="s">
        <v>3158</v>
      </c>
      <c r="D77" s="616" t="s">
        <v>4447</v>
      </c>
      <c r="E77" s="616" t="s">
        <v>4448</v>
      </c>
      <c r="F77" s="619">
        <v>1302</v>
      </c>
      <c r="G77" s="619">
        <v>192263</v>
      </c>
      <c r="H77" s="619">
        <v>1</v>
      </c>
      <c r="I77" s="619">
        <v>147.66743471582183</v>
      </c>
      <c r="J77" s="619">
        <v>1427</v>
      </c>
      <c r="K77" s="619">
        <v>211196</v>
      </c>
      <c r="L77" s="619">
        <v>1.0984744854704234</v>
      </c>
      <c r="M77" s="619">
        <v>148</v>
      </c>
      <c r="N77" s="619">
        <v>1513</v>
      </c>
      <c r="O77" s="619">
        <v>225437</v>
      </c>
      <c r="P77" s="640">
        <v>1.1725448994346286</v>
      </c>
      <c r="Q77" s="620">
        <v>149</v>
      </c>
    </row>
    <row r="78" spans="1:17" ht="14.4" customHeight="1" x14ac:dyDescent="0.3">
      <c r="A78" s="615" t="s">
        <v>4357</v>
      </c>
      <c r="B78" s="616" t="s">
        <v>4358</v>
      </c>
      <c r="C78" s="616" t="s">
        <v>3158</v>
      </c>
      <c r="D78" s="616" t="s">
        <v>4449</v>
      </c>
      <c r="E78" s="616" t="s">
        <v>4450</v>
      </c>
      <c r="F78" s="619">
        <v>3164</v>
      </c>
      <c r="G78" s="619">
        <v>93773</v>
      </c>
      <c r="H78" s="619">
        <v>1</v>
      </c>
      <c r="I78" s="619">
        <v>29.637484197218711</v>
      </c>
      <c r="J78" s="619">
        <v>2995</v>
      </c>
      <c r="K78" s="619">
        <v>89850</v>
      </c>
      <c r="L78" s="619">
        <v>0.95816493020379001</v>
      </c>
      <c r="M78" s="619">
        <v>30</v>
      </c>
      <c r="N78" s="619">
        <v>4262</v>
      </c>
      <c r="O78" s="619">
        <v>127860</v>
      </c>
      <c r="P78" s="640">
        <v>1.3635054866539409</v>
      </c>
      <c r="Q78" s="620">
        <v>30</v>
      </c>
    </row>
    <row r="79" spans="1:17" ht="14.4" customHeight="1" x14ac:dyDescent="0.3">
      <c r="A79" s="615" t="s">
        <v>4357</v>
      </c>
      <c r="B79" s="616" t="s">
        <v>4358</v>
      </c>
      <c r="C79" s="616" t="s">
        <v>3158</v>
      </c>
      <c r="D79" s="616" t="s">
        <v>4451</v>
      </c>
      <c r="E79" s="616" t="s">
        <v>4452</v>
      </c>
      <c r="F79" s="619">
        <v>187</v>
      </c>
      <c r="G79" s="619">
        <v>5797</v>
      </c>
      <c r="H79" s="619">
        <v>1</v>
      </c>
      <c r="I79" s="619">
        <v>31</v>
      </c>
      <c r="J79" s="619">
        <v>160</v>
      </c>
      <c r="K79" s="619">
        <v>4960</v>
      </c>
      <c r="L79" s="619">
        <v>0.85561497326203206</v>
      </c>
      <c r="M79" s="619">
        <v>31</v>
      </c>
      <c r="N79" s="619">
        <v>215</v>
      </c>
      <c r="O79" s="619">
        <v>6665</v>
      </c>
      <c r="P79" s="640">
        <v>1.1497326203208555</v>
      </c>
      <c r="Q79" s="620">
        <v>31</v>
      </c>
    </row>
    <row r="80" spans="1:17" ht="14.4" customHeight="1" x14ac:dyDescent="0.3">
      <c r="A80" s="615" t="s">
        <v>4357</v>
      </c>
      <c r="B80" s="616" t="s">
        <v>4358</v>
      </c>
      <c r="C80" s="616" t="s">
        <v>3158</v>
      </c>
      <c r="D80" s="616" t="s">
        <v>4453</v>
      </c>
      <c r="E80" s="616" t="s">
        <v>4454</v>
      </c>
      <c r="F80" s="619">
        <v>223</v>
      </c>
      <c r="G80" s="619">
        <v>6021</v>
      </c>
      <c r="H80" s="619">
        <v>1</v>
      </c>
      <c r="I80" s="619">
        <v>27</v>
      </c>
      <c r="J80" s="619">
        <v>180</v>
      </c>
      <c r="K80" s="619">
        <v>4860</v>
      </c>
      <c r="L80" s="619">
        <v>0.80717488789237668</v>
      </c>
      <c r="M80" s="619">
        <v>27</v>
      </c>
      <c r="N80" s="619">
        <v>273</v>
      </c>
      <c r="O80" s="619">
        <v>7371</v>
      </c>
      <c r="P80" s="640">
        <v>1.2242152466367713</v>
      </c>
      <c r="Q80" s="620">
        <v>27</v>
      </c>
    </row>
    <row r="81" spans="1:17" ht="14.4" customHeight="1" x14ac:dyDescent="0.3">
      <c r="A81" s="615" t="s">
        <v>4357</v>
      </c>
      <c r="B81" s="616" t="s">
        <v>4358</v>
      </c>
      <c r="C81" s="616" t="s">
        <v>3158</v>
      </c>
      <c r="D81" s="616" t="s">
        <v>4455</v>
      </c>
      <c r="E81" s="616" t="s">
        <v>4456</v>
      </c>
      <c r="F81" s="619">
        <v>1</v>
      </c>
      <c r="G81" s="619">
        <v>255</v>
      </c>
      <c r="H81" s="619">
        <v>1</v>
      </c>
      <c r="I81" s="619">
        <v>255</v>
      </c>
      <c r="J81" s="619">
        <v>1</v>
      </c>
      <c r="K81" s="619">
        <v>255</v>
      </c>
      <c r="L81" s="619">
        <v>1</v>
      </c>
      <c r="M81" s="619">
        <v>255</v>
      </c>
      <c r="N81" s="619"/>
      <c r="O81" s="619"/>
      <c r="P81" s="640"/>
      <c r="Q81" s="620"/>
    </row>
    <row r="82" spans="1:17" ht="14.4" customHeight="1" x14ac:dyDescent="0.3">
      <c r="A82" s="615" t="s">
        <v>4357</v>
      </c>
      <c r="B82" s="616" t="s">
        <v>4358</v>
      </c>
      <c r="C82" s="616" t="s">
        <v>3158</v>
      </c>
      <c r="D82" s="616" t="s">
        <v>4457</v>
      </c>
      <c r="E82" s="616" t="s">
        <v>4458</v>
      </c>
      <c r="F82" s="619">
        <v>1</v>
      </c>
      <c r="G82" s="619">
        <v>22</v>
      </c>
      <c r="H82" s="619">
        <v>1</v>
      </c>
      <c r="I82" s="619">
        <v>22</v>
      </c>
      <c r="J82" s="619">
        <v>4</v>
      </c>
      <c r="K82" s="619">
        <v>88</v>
      </c>
      <c r="L82" s="619">
        <v>4</v>
      </c>
      <c r="M82" s="619">
        <v>22</v>
      </c>
      <c r="N82" s="619">
        <v>6</v>
      </c>
      <c r="O82" s="619">
        <v>132</v>
      </c>
      <c r="P82" s="640">
        <v>6</v>
      </c>
      <c r="Q82" s="620">
        <v>22</v>
      </c>
    </row>
    <row r="83" spans="1:17" ht="14.4" customHeight="1" x14ac:dyDescent="0.3">
      <c r="A83" s="615" t="s">
        <v>4357</v>
      </c>
      <c r="B83" s="616" t="s">
        <v>4358</v>
      </c>
      <c r="C83" s="616" t="s">
        <v>3158</v>
      </c>
      <c r="D83" s="616" t="s">
        <v>4459</v>
      </c>
      <c r="E83" s="616" t="s">
        <v>4460</v>
      </c>
      <c r="F83" s="619"/>
      <c r="G83" s="619"/>
      <c r="H83" s="619"/>
      <c r="I83" s="619"/>
      <c r="J83" s="619">
        <v>1</v>
      </c>
      <c r="K83" s="619">
        <v>862</v>
      </c>
      <c r="L83" s="619"/>
      <c r="M83" s="619">
        <v>862</v>
      </c>
      <c r="N83" s="619"/>
      <c r="O83" s="619"/>
      <c r="P83" s="640"/>
      <c r="Q83" s="620"/>
    </row>
    <row r="84" spans="1:17" ht="14.4" customHeight="1" x14ac:dyDescent="0.3">
      <c r="A84" s="615" t="s">
        <v>4357</v>
      </c>
      <c r="B84" s="616" t="s">
        <v>4358</v>
      </c>
      <c r="C84" s="616" t="s">
        <v>3158</v>
      </c>
      <c r="D84" s="616" t="s">
        <v>4461</v>
      </c>
      <c r="E84" s="616" t="s">
        <v>4462</v>
      </c>
      <c r="F84" s="619">
        <v>1122</v>
      </c>
      <c r="G84" s="619">
        <v>28050</v>
      </c>
      <c r="H84" s="619">
        <v>1</v>
      </c>
      <c r="I84" s="619">
        <v>25</v>
      </c>
      <c r="J84" s="619">
        <v>1101</v>
      </c>
      <c r="K84" s="619">
        <v>27525</v>
      </c>
      <c r="L84" s="619">
        <v>0.98128342245989308</v>
      </c>
      <c r="M84" s="619">
        <v>25</v>
      </c>
      <c r="N84" s="619">
        <v>1279</v>
      </c>
      <c r="O84" s="619">
        <v>31975</v>
      </c>
      <c r="P84" s="640">
        <v>1.1399286987522281</v>
      </c>
      <c r="Q84" s="620">
        <v>25</v>
      </c>
    </row>
    <row r="85" spans="1:17" ht="14.4" customHeight="1" x14ac:dyDescent="0.3">
      <c r="A85" s="615" t="s">
        <v>4357</v>
      </c>
      <c r="B85" s="616" t="s">
        <v>4358</v>
      </c>
      <c r="C85" s="616" t="s">
        <v>3158</v>
      </c>
      <c r="D85" s="616" t="s">
        <v>4463</v>
      </c>
      <c r="E85" s="616" t="s">
        <v>4464</v>
      </c>
      <c r="F85" s="619">
        <v>12</v>
      </c>
      <c r="G85" s="619">
        <v>396</v>
      </c>
      <c r="H85" s="619">
        <v>1</v>
      </c>
      <c r="I85" s="619">
        <v>33</v>
      </c>
      <c r="J85" s="619">
        <v>11</v>
      </c>
      <c r="K85" s="619">
        <v>363</v>
      </c>
      <c r="L85" s="619">
        <v>0.91666666666666663</v>
      </c>
      <c r="M85" s="619">
        <v>33</v>
      </c>
      <c r="N85" s="619">
        <v>18</v>
      </c>
      <c r="O85" s="619">
        <v>594</v>
      </c>
      <c r="P85" s="640">
        <v>1.5</v>
      </c>
      <c r="Q85" s="620">
        <v>33</v>
      </c>
    </row>
    <row r="86" spans="1:17" ht="14.4" customHeight="1" x14ac:dyDescent="0.3">
      <c r="A86" s="615" t="s">
        <v>4357</v>
      </c>
      <c r="B86" s="616" t="s">
        <v>4358</v>
      </c>
      <c r="C86" s="616" t="s">
        <v>3158</v>
      </c>
      <c r="D86" s="616" t="s">
        <v>4465</v>
      </c>
      <c r="E86" s="616" t="s">
        <v>4466</v>
      </c>
      <c r="F86" s="619">
        <v>1</v>
      </c>
      <c r="G86" s="619">
        <v>30</v>
      </c>
      <c r="H86" s="619">
        <v>1</v>
      </c>
      <c r="I86" s="619">
        <v>30</v>
      </c>
      <c r="J86" s="619"/>
      <c r="K86" s="619"/>
      <c r="L86" s="619"/>
      <c r="M86" s="619"/>
      <c r="N86" s="619"/>
      <c r="O86" s="619"/>
      <c r="P86" s="640"/>
      <c r="Q86" s="620"/>
    </row>
    <row r="87" spans="1:17" ht="14.4" customHeight="1" x14ac:dyDescent="0.3">
      <c r="A87" s="615" t="s">
        <v>4357</v>
      </c>
      <c r="B87" s="616" t="s">
        <v>4358</v>
      </c>
      <c r="C87" s="616" t="s">
        <v>3158</v>
      </c>
      <c r="D87" s="616" t="s">
        <v>4467</v>
      </c>
      <c r="E87" s="616" t="s">
        <v>4468</v>
      </c>
      <c r="F87" s="619"/>
      <c r="G87" s="619"/>
      <c r="H87" s="619"/>
      <c r="I87" s="619"/>
      <c r="J87" s="619">
        <v>1</v>
      </c>
      <c r="K87" s="619">
        <v>80</v>
      </c>
      <c r="L87" s="619"/>
      <c r="M87" s="619">
        <v>80</v>
      </c>
      <c r="N87" s="619">
        <v>1</v>
      </c>
      <c r="O87" s="619">
        <v>80</v>
      </c>
      <c r="P87" s="640"/>
      <c r="Q87" s="620">
        <v>80</v>
      </c>
    </row>
    <row r="88" spans="1:17" ht="14.4" customHeight="1" x14ac:dyDescent="0.3">
      <c r="A88" s="615" t="s">
        <v>4357</v>
      </c>
      <c r="B88" s="616" t="s">
        <v>4358</v>
      </c>
      <c r="C88" s="616" t="s">
        <v>3158</v>
      </c>
      <c r="D88" s="616" t="s">
        <v>4469</v>
      </c>
      <c r="E88" s="616" t="s">
        <v>4470</v>
      </c>
      <c r="F88" s="619">
        <v>326</v>
      </c>
      <c r="G88" s="619">
        <v>8476</v>
      </c>
      <c r="H88" s="619">
        <v>1</v>
      </c>
      <c r="I88" s="619">
        <v>26</v>
      </c>
      <c r="J88" s="619">
        <v>309</v>
      </c>
      <c r="K88" s="619">
        <v>8034</v>
      </c>
      <c r="L88" s="619">
        <v>0.94785276073619629</v>
      </c>
      <c r="M88" s="619">
        <v>26</v>
      </c>
      <c r="N88" s="619">
        <v>397</v>
      </c>
      <c r="O88" s="619">
        <v>10322</v>
      </c>
      <c r="P88" s="640">
        <v>1.2177914110429449</v>
      </c>
      <c r="Q88" s="620">
        <v>26</v>
      </c>
    </row>
    <row r="89" spans="1:17" ht="14.4" customHeight="1" x14ac:dyDescent="0.3">
      <c r="A89" s="615" t="s">
        <v>4357</v>
      </c>
      <c r="B89" s="616" t="s">
        <v>4358</v>
      </c>
      <c r="C89" s="616" t="s">
        <v>3158</v>
      </c>
      <c r="D89" s="616" t="s">
        <v>4471</v>
      </c>
      <c r="E89" s="616" t="s">
        <v>4472</v>
      </c>
      <c r="F89" s="619">
        <v>90</v>
      </c>
      <c r="G89" s="619">
        <v>7560</v>
      </c>
      <c r="H89" s="619">
        <v>1</v>
      </c>
      <c r="I89" s="619">
        <v>84</v>
      </c>
      <c r="J89" s="619">
        <v>109</v>
      </c>
      <c r="K89" s="619">
        <v>9156</v>
      </c>
      <c r="L89" s="619">
        <v>1.211111111111111</v>
      </c>
      <c r="M89" s="619">
        <v>84</v>
      </c>
      <c r="N89" s="619">
        <v>146</v>
      </c>
      <c r="O89" s="619">
        <v>12264</v>
      </c>
      <c r="P89" s="640">
        <v>1.6222222222222222</v>
      </c>
      <c r="Q89" s="620">
        <v>84</v>
      </c>
    </row>
    <row r="90" spans="1:17" ht="14.4" customHeight="1" x14ac:dyDescent="0.3">
      <c r="A90" s="615" t="s">
        <v>4357</v>
      </c>
      <c r="B90" s="616" t="s">
        <v>4358</v>
      </c>
      <c r="C90" s="616" t="s">
        <v>3158</v>
      </c>
      <c r="D90" s="616" t="s">
        <v>4473</v>
      </c>
      <c r="E90" s="616" t="s">
        <v>4474</v>
      </c>
      <c r="F90" s="619">
        <v>4</v>
      </c>
      <c r="G90" s="619">
        <v>699</v>
      </c>
      <c r="H90" s="619">
        <v>1</v>
      </c>
      <c r="I90" s="619">
        <v>174.75</v>
      </c>
      <c r="J90" s="619">
        <v>8</v>
      </c>
      <c r="K90" s="619">
        <v>1400</v>
      </c>
      <c r="L90" s="619">
        <v>2.0028612303290414</v>
      </c>
      <c r="M90" s="619">
        <v>175</v>
      </c>
      <c r="N90" s="619">
        <v>12</v>
      </c>
      <c r="O90" s="619">
        <v>2112</v>
      </c>
      <c r="P90" s="640">
        <v>3.0214592274678114</v>
      </c>
      <c r="Q90" s="620">
        <v>176</v>
      </c>
    </row>
    <row r="91" spans="1:17" ht="14.4" customHeight="1" x14ac:dyDescent="0.3">
      <c r="A91" s="615" t="s">
        <v>4357</v>
      </c>
      <c r="B91" s="616" t="s">
        <v>4358</v>
      </c>
      <c r="C91" s="616" t="s">
        <v>3158</v>
      </c>
      <c r="D91" s="616" t="s">
        <v>4475</v>
      </c>
      <c r="E91" s="616" t="s">
        <v>4476</v>
      </c>
      <c r="F91" s="619"/>
      <c r="G91" s="619"/>
      <c r="H91" s="619"/>
      <c r="I91" s="619"/>
      <c r="J91" s="619">
        <v>2</v>
      </c>
      <c r="K91" s="619">
        <v>504</v>
      </c>
      <c r="L91" s="619"/>
      <c r="M91" s="619">
        <v>252</v>
      </c>
      <c r="N91" s="619"/>
      <c r="O91" s="619"/>
      <c r="P91" s="640"/>
      <c r="Q91" s="620"/>
    </row>
    <row r="92" spans="1:17" ht="14.4" customHeight="1" x14ac:dyDescent="0.3">
      <c r="A92" s="615" t="s">
        <v>4357</v>
      </c>
      <c r="B92" s="616" t="s">
        <v>4358</v>
      </c>
      <c r="C92" s="616" t="s">
        <v>3158</v>
      </c>
      <c r="D92" s="616" t="s">
        <v>4477</v>
      </c>
      <c r="E92" s="616" t="s">
        <v>4478</v>
      </c>
      <c r="F92" s="619">
        <v>150</v>
      </c>
      <c r="G92" s="619">
        <v>2250</v>
      </c>
      <c r="H92" s="619">
        <v>1</v>
      </c>
      <c r="I92" s="619">
        <v>15</v>
      </c>
      <c r="J92" s="619">
        <v>135</v>
      </c>
      <c r="K92" s="619">
        <v>2025</v>
      </c>
      <c r="L92" s="619">
        <v>0.9</v>
      </c>
      <c r="M92" s="619">
        <v>15</v>
      </c>
      <c r="N92" s="619">
        <v>130</v>
      </c>
      <c r="O92" s="619">
        <v>1950</v>
      </c>
      <c r="P92" s="640">
        <v>0.8666666666666667</v>
      </c>
      <c r="Q92" s="620">
        <v>15</v>
      </c>
    </row>
    <row r="93" spans="1:17" ht="14.4" customHeight="1" x14ac:dyDescent="0.3">
      <c r="A93" s="615" t="s">
        <v>4357</v>
      </c>
      <c r="B93" s="616" t="s">
        <v>4358</v>
      </c>
      <c r="C93" s="616" t="s">
        <v>3158</v>
      </c>
      <c r="D93" s="616" t="s">
        <v>4479</v>
      </c>
      <c r="E93" s="616" t="s">
        <v>4480</v>
      </c>
      <c r="F93" s="619">
        <v>78</v>
      </c>
      <c r="G93" s="619">
        <v>1794</v>
      </c>
      <c r="H93" s="619">
        <v>1</v>
      </c>
      <c r="I93" s="619">
        <v>23</v>
      </c>
      <c r="J93" s="619">
        <v>97</v>
      </c>
      <c r="K93" s="619">
        <v>2231</v>
      </c>
      <c r="L93" s="619">
        <v>1.2435897435897436</v>
      </c>
      <c r="M93" s="619">
        <v>23</v>
      </c>
      <c r="N93" s="619">
        <v>92</v>
      </c>
      <c r="O93" s="619">
        <v>2116</v>
      </c>
      <c r="P93" s="640">
        <v>1.1794871794871795</v>
      </c>
      <c r="Q93" s="620">
        <v>23</v>
      </c>
    </row>
    <row r="94" spans="1:17" ht="14.4" customHeight="1" x14ac:dyDescent="0.3">
      <c r="A94" s="615" t="s">
        <v>4357</v>
      </c>
      <c r="B94" s="616" t="s">
        <v>4358</v>
      </c>
      <c r="C94" s="616" t="s">
        <v>3158</v>
      </c>
      <c r="D94" s="616" t="s">
        <v>4481</v>
      </c>
      <c r="E94" s="616" t="s">
        <v>4482</v>
      </c>
      <c r="F94" s="619"/>
      <c r="G94" s="619"/>
      <c r="H94" s="619"/>
      <c r="I94" s="619"/>
      <c r="J94" s="619">
        <v>2</v>
      </c>
      <c r="K94" s="619">
        <v>502</v>
      </c>
      <c r="L94" s="619"/>
      <c r="M94" s="619">
        <v>251</v>
      </c>
      <c r="N94" s="619"/>
      <c r="O94" s="619"/>
      <c r="P94" s="640"/>
      <c r="Q94" s="620"/>
    </row>
    <row r="95" spans="1:17" ht="14.4" customHeight="1" x14ac:dyDescent="0.3">
      <c r="A95" s="615" t="s">
        <v>4357</v>
      </c>
      <c r="B95" s="616" t="s">
        <v>4358</v>
      </c>
      <c r="C95" s="616" t="s">
        <v>3158</v>
      </c>
      <c r="D95" s="616" t="s">
        <v>4483</v>
      </c>
      <c r="E95" s="616" t="s">
        <v>4484</v>
      </c>
      <c r="F95" s="619">
        <v>323</v>
      </c>
      <c r="G95" s="619">
        <v>11951</v>
      </c>
      <c r="H95" s="619">
        <v>1</v>
      </c>
      <c r="I95" s="619">
        <v>37</v>
      </c>
      <c r="J95" s="619">
        <v>194</v>
      </c>
      <c r="K95" s="619">
        <v>7178</v>
      </c>
      <c r="L95" s="619">
        <v>0.60061919504643968</v>
      </c>
      <c r="M95" s="619">
        <v>37</v>
      </c>
      <c r="N95" s="619">
        <v>273</v>
      </c>
      <c r="O95" s="619">
        <v>10101</v>
      </c>
      <c r="P95" s="640">
        <v>0.84520123839009287</v>
      </c>
      <c r="Q95" s="620">
        <v>37</v>
      </c>
    </row>
    <row r="96" spans="1:17" ht="14.4" customHeight="1" x14ac:dyDescent="0.3">
      <c r="A96" s="615" t="s">
        <v>4357</v>
      </c>
      <c r="B96" s="616" t="s">
        <v>4358</v>
      </c>
      <c r="C96" s="616" t="s">
        <v>3158</v>
      </c>
      <c r="D96" s="616" t="s">
        <v>4485</v>
      </c>
      <c r="E96" s="616" t="s">
        <v>4486</v>
      </c>
      <c r="F96" s="619">
        <v>2124</v>
      </c>
      <c r="G96" s="619">
        <v>48852</v>
      </c>
      <c r="H96" s="619">
        <v>1</v>
      </c>
      <c r="I96" s="619">
        <v>23</v>
      </c>
      <c r="J96" s="619">
        <v>2704</v>
      </c>
      <c r="K96" s="619">
        <v>62192</v>
      </c>
      <c r="L96" s="619">
        <v>1.2730696798493408</v>
      </c>
      <c r="M96" s="619">
        <v>23</v>
      </c>
      <c r="N96" s="619">
        <v>3941</v>
      </c>
      <c r="O96" s="619">
        <v>90643</v>
      </c>
      <c r="P96" s="640">
        <v>1.8554613935969868</v>
      </c>
      <c r="Q96" s="620">
        <v>23</v>
      </c>
    </row>
    <row r="97" spans="1:17" ht="14.4" customHeight="1" x14ac:dyDescent="0.3">
      <c r="A97" s="615" t="s">
        <v>4357</v>
      </c>
      <c r="B97" s="616" t="s">
        <v>4358</v>
      </c>
      <c r="C97" s="616" t="s">
        <v>3158</v>
      </c>
      <c r="D97" s="616" t="s">
        <v>4487</v>
      </c>
      <c r="E97" s="616" t="s">
        <v>4488</v>
      </c>
      <c r="F97" s="619"/>
      <c r="G97" s="619"/>
      <c r="H97" s="619"/>
      <c r="I97" s="619"/>
      <c r="J97" s="619"/>
      <c r="K97" s="619"/>
      <c r="L97" s="619"/>
      <c r="M97" s="619"/>
      <c r="N97" s="619">
        <v>1</v>
      </c>
      <c r="O97" s="619">
        <v>171</v>
      </c>
      <c r="P97" s="640"/>
      <c r="Q97" s="620">
        <v>171</v>
      </c>
    </row>
    <row r="98" spans="1:17" ht="14.4" customHeight="1" x14ac:dyDescent="0.3">
      <c r="A98" s="615" t="s">
        <v>4357</v>
      </c>
      <c r="B98" s="616" t="s">
        <v>4358</v>
      </c>
      <c r="C98" s="616" t="s">
        <v>3158</v>
      </c>
      <c r="D98" s="616" t="s">
        <v>4489</v>
      </c>
      <c r="E98" s="616" t="s">
        <v>4490</v>
      </c>
      <c r="F98" s="619"/>
      <c r="G98" s="619"/>
      <c r="H98" s="619"/>
      <c r="I98" s="619"/>
      <c r="J98" s="619">
        <v>2</v>
      </c>
      <c r="K98" s="619">
        <v>662</v>
      </c>
      <c r="L98" s="619"/>
      <c r="M98" s="619">
        <v>331</v>
      </c>
      <c r="N98" s="619"/>
      <c r="O98" s="619"/>
      <c r="P98" s="640"/>
      <c r="Q98" s="620"/>
    </row>
    <row r="99" spans="1:17" ht="14.4" customHeight="1" x14ac:dyDescent="0.3">
      <c r="A99" s="615" t="s">
        <v>4357</v>
      </c>
      <c r="B99" s="616" t="s">
        <v>4358</v>
      </c>
      <c r="C99" s="616" t="s">
        <v>3158</v>
      </c>
      <c r="D99" s="616" t="s">
        <v>4491</v>
      </c>
      <c r="E99" s="616" t="s">
        <v>4492</v>
      </c>
      <c r="F99" s="619">
        <v>140</v>
      </c>
      <c r="G99" s="619">
        <v>4060</v>
      </c>
      <c r="H99" s="619">
        <v>1</v>
      </c>
      <c r="I99" s="619">
        <v>29</v>
      </c>
      <c r="J99" s="619">
        <v>146</v>
      </c>
      <c r="K99" s="619">
        <v>4234</v>
      </c>
      <c r="L99" s="619">
        <v>1.0428571428571429</v>
      </c>
      <c r="M99" s="619">
        <v>29</v>
      </c>
      <c r="N99" s="619">
        <v>127</v>
      </c>
      <c r="O99" s="619">
        <v>3683</v>
      </c>
      <c r="P99" s="640">
        <v>0.90714285714285714</v>
      </c>
      <c r="Q99" s="620">
        <v>29</v>
      </c>
    </row>
    <row r="100" spans="1:17" ht="14.4" customHeight="1" x14ac:dyDescent="0.3">
      <c r="A100" s="615" t="s">
        <v>4357</v>
      </c>
      <c r="B100" s="616" t="s">
        <v>4358</v>
      </c>
      <c r="C100" s="616" t="s">
        <v>3158</v>
      </c>
      <c r="D100" s="616" t="s">
        <v>4493</v>
      </c>
      <c r="E100" s="616" t="s">
        <v>4494</v>
      </c>
      <c r="F100" s="619">
        <v>528</v>
      </c>
      <c r="G100" s="619">
        <v>93280</v>
      </c>
      <c r="H100" s="619">
        <v>1</v>
      </c>
      <c r="I100" s="619">
        <v>176.66666666666666</v>
      </c>
      <c r="J100" s="619">
        <v>496</v>
      </c>
      <c r="K100" s="619">
        <v>87792</v>
      </c>
      <c r="L100" s="619">
        <v>0.94116638078902226</v>
      </c>
      <c r="M100" s="619">
        <v>177</v>
      </c>
      <c r="N100" s="619">
        <v>561</v>
      </c>
      <c r="O100" s="619">
        <v>99858</v>
      </c>
      <c r="P100" s="640">
        <v>1.0705188679245283</v>
      </c>
      <c r="Q100" s="620">
        <v>178</v>
      </c>
    </row>
    <row r="101" spans="1:17" ht="14.4" customHeight="1" x14ac:dyDescent="0.3">
      <c r="A101" s="615" t="s">
        <v>4357</v>
      </c>
      <c r="B101" s="616" t="s">
        <v>4358</v>
      </c>
      <c r="C101" s="616" t="s">
        <v>3158</v>
      </c>
      <c r="D101" s="616" t="s">
        <v>4495</v>
      </c>
      <c r="E101" s="616" t="s">
        <v>4496</v>
      </c>
      <c r="F101" s="619">
        <v>2</v>
      </c>
      <c r="G101" s="619">
        <v>30</v>
      </c>
      <c r="H101" s="619">
        <v>1</v>
      </c>
      <c r="I101" s="619">
        <v>15</v>
      </c>
      <c r="J101" s="619">
        <v>3</v>
      </c>
      <c r="K101" s="619">
        <v>45</v>
      </c>
      <c r="L101" s="619">
        <v>1.5</v>
      </c>
      <c r="M101" s="619">
        <v>15</v>
      </c>
      <c r="N101" s="619">
        <v>6</v>
      </c>
      <c r="O101" s="619">
        <v>90</v>
      </c>
      <c r="P101" s="640">
        <v>3</v>
      </c>
      <c r="Q101" s="620">
        <v>15</v>
      </c>
    </row>
    <row r="102" spans="1:17" ht="14.4" customHeight="1" x14ac:dyDescent="0.3">
      <c r="A102" s="615" t="s">
        <v>4357</v>
      </c>
      <c r="B102" s="616" t="s">
        <v>4358</v>
      </c>
      <c r="C102" s="616" t="s">
        <v>3158</v>
      </c>
      <c r="D102" s="616" t="s">
        <v>4497</v>
      </c>
      <c r="E102" s="616" t="s">
        <v>4498</v>
      </c>
      <c r="F102" s="619">
        <v>314</v>
      </c>
      <c r="G102" s="619">
        <v>5966</v>
      </c>
      <c r="H102" s="619">
        <v>1</v>
      </c>
      <c r="I102" s="619">
        <v>19</v>
      </c>
      <c r="J102" s="619">
        <v>281</v>
      </c>
      <c r="K102" s="619">
        <v>5339</v>
      </c>
      <c r="L102" s="619">
        <v>0.89490445859872614</v>
      </c>
      <c r="M102" s="619">
        <v>19</v>
      </c>
      <c r="N102" s="619">
        <v>140</v>
      </c>
      <c r="O102" s="619">
        <v>2660</v>
      </c>
      <c r="P102" s="640">
        <v>0.44585987261146498</v>
      </c>
      <c r="Q102" s="620">
        <v>19</v>
      </c>
    </row>
    <row r="103" spans="1:17" ht="14.4" customHeight="1" x14ac:dyDescent="0.3">
      <c r="A103" s="615" t="s">
        <v>4357</v>
      </c>
      <c r="B103" s="616" t="s">
        <v>4358</v>
      </c>
      <c r="C103" s="616" t="s">
        <v>3158</v>
      </c>
      <c r="D103" s="616" t="s">
        <v>4499</v>
      </c>
      <c r="E103" s="616" t="s">
        <v>4500</v>
      </c>
      <c r="F103" s="619">
        <v>704</v>
      </c>
      <c r="G103" s="619">
        <v>14080</v>
      </c>
      <c r="H103" s="619">
        <v>1</v>
      </c>
      <c r="I103" s="619">
        <v>20</v>
      </c>
      <c r="J103" s="619">
        <v>680</v>
      </c>
      <c r="K103" s="619">
        <v>13600</v>
      </c>
      <c r="L103" s="619">
        <v>0.96590909090909094</v>
      </c>
      <c r="M103" s="619">
        <v>20</v>
      </c>
      <c r="N103" s="619">
        <v>826</v>
      </c>
      <c r="O103" s="619">
        <v>16520</v>
      </c>
      <c r="P103" s="640">
        <v>1.1732954545454546</v>
      </c>
      <c r="Q103" s="620">
        <v>20</v>
      </c>
    </row>
    <row r="104" spans="1:17" ht="14.4" customHeight="1" x14ac:dyDescent="0.3">
      <c r="A104" s="615" t="s">
        <v>4357</v>
      </c>
      <c r="B104" s="616" t="s">
        <v>4358</v>
      </c>
      <c r="C104" s="616" t="s">
        <v>3158</v>
      </c>
      <c r="D104" s="616" t="s">
        <v>4501</v>
      </c>
      <c r="E104" s="616" t="s">
        <v>4502</v>
      </c>
      <c r="F104" s="619"/>
      <c r="G104" s="619"/>
      <c r="H104" s="619"/>
      <c r="I104" s="619"/>
      <c r="J104" s="619">
        <v>1</v>
      </c>
      <c r="K104" s="619">
        <v>185</v>
      </c>
      <c r="L104" s="619"/>
      <c r="M104" s="619">
        <v>185</v>
      </c>
      <c r="N104" s="619"/>
      <c r="O104" s="619"/>
      <c r="P104" s="640"/>
      <c r="Q104" s="620"/>
    </row>
    <row r="105" spans="1:17" ht="14.4" customHeight="1" x14ac:dyDescent="0.3">
      <c r="A105" s="615" t="s">
        <v>4357</v>
      </c>
      <c r="B105" s="616" t="s">
        <v>4358</v>
      </c>
      <c r="C105" s="616" t="s">
        <v>3158</v>
      </c>
      <c r="D105" s="616" t="s">
        <v>4503</v>
      </c>
      <c r="E105" s="616" t="s">
        <v>4504</v>
      </c>
      <c r="F105" s="619"/>
      <c r="G105" s="619"/>
      <c r="H105" s="619"/>
      <c r="I105" s="619"/>
      <c r="J105" s="619">
        <v>2</v>
      </c>
      <c r="K105" s="619">
        <v>374</v>
      </c>
      <c r="L105" s="619"/>
      <c r="M105" s="619">
        <v>187</v>
      </c>
      <c r="N105" s="619"/>
      <c r="O105" s="619"/>
      <c r="P105" s="640"/>
      <c r="Q105" s="620"/>
    </row>
    <row r="106" spans="1:17" ht="14.4" customHeight="1" x14ac:dyDescent="0.3">
      <c r="A106" s="615" t="s">
        <v>4357</v>
      </c>
      <c r="B106" s="616" t="s">
        <v>4358</v>
      </c>
      <c r="C106" s="616" t="s">
        <v>3158</v>
      </c>
      <c r="D106" s="616" t="s">
        <v>4505</v>
      </c>
      <c r="E106" s="616" t="s">
        <v>4506</v>
      </c>
      <c r="F106" s="619"/>
      <c r="G106" s="619"/>
      <c r="H106" s="619"/>
      <c r="I106" s="619"/>
      <c r="J106" s="619"/>
      <c r="K106" s="619"/>
      <c r="L106" s="619"/>
      <c r="M106" s="619"/>
      <c r="N106" s="619">
        <v>1</v>
      </c>
      <c r="O106" s="619">
        <v>174</v>
      </c>
      <c r="P106" s="640"/>
      <c r="Q106" s="620">
        <v>174</v>
      </c>
    </row>
    <row r="107" spans="1:17" ht="14.4" customHeight="1" x14ac:dyDescent="0.3">
      <c r="A107" s="615" t="s">
        <v>4357</v>
      </c>
      <c r="B107" s="616" t="s">
        <v>4358</v>
      </c>
      <c r="C107" s="616" t="s">
        <v>3158</v>
      </c>
      <c r="D107" s="616" t="s">
        <v>4507</v>
      </c>
      <c r="E107" s="616" t="s">
        <v>4508</v>
      </c>
      <c r="F107" s="619">
        <v>111</v>
      </c>
      <c r="G107" s="619">
        <v>9324</v>
      </c>
      <c r="H107" s="619">
        <v>1</v>
      </c>
      <c r="I107" s="619">
        <v>84</v>
      </c>
      <c r="J107" s="619">
        <v>95</v>
      </c>
      <c r="K107" s="619">
        <v>7980</v>
      </c>
      <c r="L107" s="619">
        <v>0.85585585585585588</v>
      </c>
      <c r="M107" s="619">
        <v>84</v>
      </c>
      <c r="N107" s="619">
        <v>126</v>
      </c>
      <c r="O107" s="619">
        <v>10584</v>
      </c>
      <c r="P107" s="640">
        <v>1.1351351351351351</v>
      </c>
      <c r="Q107" s="620">
        <v>84</v>
      </c>
    </row>
    <row r="108" spans="1:17" ht="14.4" customHeight="1" x14ac:dyDescent="0.3">
      <c r="A108" s="615" t="s">
        <v>4357</v>
      </c>
      <c r="B108" s="616" t="s">
        <v>4358</v>
      </c>
      <c r="C108" s="616" t="s">
        <v>3158</v>
      </c>
      <c r="D108" s="616" t="s">
        <v>4509</v>
      </c>
      <c r="E108" s="616" t="s">
        <v>4510</v>
      </c>
      <c r="F108" s="619">
        <v>2</v>
      </c>
      <c r="G108" s="619">
        <v>1292</v>
      </c>
      <c r="H108" s="619">
        <v>1</v>
      </c>
      <c r="I108" s="619">
        <v>646</v>
      </c>
      <c r="J108" s="619">
        <v>5</v>
      </c>
      <c r="K108" s="619">
        <v>3235</v>
      </c>
      <c r="L108" s="619">
        <v>2.5038699690402475</v>
      </c>
      <c r="M108" s="619">
        <v>647</v>
      </c>
      <c r="N108" s="619"/>
      <c r="O108" s="619"/>
      <c r="P108" s="640"/>
      <c r="Q108" s="620"/>
    </row>
    <row r="109" spans="1:17" ht="14.4" customHeight="1" x14ac:dyDescent="0.3">
      <c r="A109" s="615" t="s">
        <v>4357</v>
      </c>
      <c r="B109" s="616" t="s">
        <v>4358</v>
      </c>
      <c r="C109" s="616" t="s">
        <v>3158</v>
      </c>
      <c r="D109" s="616" t="s">
        <v>4511</v>
      </c>
      <c r="E109" s="616" t="s">
        <v>4512</v>
      </c>
      <c r="F109" s="619"/>
      <c r="G109" s="619"/>
      <c r="H109" s="619"/>
      <c r="I109" s="619"/>
      <c r="J109" s="619">
        <v>1</v>
      </c>
      <c r="K109" s="619">
        <v>78</v>
      </c>
      <c r="L109" s="619"/>
      <c r="M109" s="619">
        <v>78</v>
      </c>
      <c r="N109" s="619">
        <v>1</v>
      </c>
      <c r="O109" s="619">
        <v>78</v>
      </c>
      <c r="P109" s="640"/>
      <c r="Q109" s="620">
        <v>78</v>
      </c>
    </row>
    <row r="110" spans="1:17" ht="14.4" customHeight="1" x14ac:dyDescent="0.3">
      <c r="A110" s="615" t="s">
        <v>4357</v>
      </c>
      <c r="B110" s="616" t="s">
        <v>4358</v>
      </c>
      <c r="C110" s="616" t="s">
        <v>3158</v>
      </c>
      <c r="D110" s="616" t="s">
        <v>4513</v>
      </c>
      <c r="E110" s="616" t="s">
        <v>4514</v>
      </c>
      <c r="F110" s="619">
        <v>1</v>
      </c>
      <c r="G110" s="619">
        <v>300</v>
      </c>
      <c r="H110" s="619">
        <v>1</v>
      </c>
      <c r="I110" s="619">
        <v>300</v>
      </c>
      <c r="J110" s="619">
        <v>5</v>
      </c>
      <c r="K110" s="619">
        <v>1500</v>
      </c>
      <c r="L110" s="619">
        <v>5</v>
      </c>
      <c r="M110" s="619">
        <v>300</v>
      </c>
      <c r="N110" s="619"/>
      <c r="O110" s="619"/>
      <c r="P110" s="640"/>
      <c r="Q110" s="620"/>
    </row>
    <row r="111" spans="1:17" ht="14.4" customHeight="1" x14ac:dyDescent="0.3">
      <c r="A111" s="615" t="s">
        <v>4357</v>
      </c>
      <c r="B111" s="616" t="s">
        <v>4358</v>
      </c>
      <c r="C111" s="616" t="s">
        <v>3158</v>
      </c>
      <c r="D111" s="616" t="s">
        <v>4515</v>
      </c>
      <c r="E111" s="616" t="s">
        <v>4516</v>
      </c>
      <c r="F111" s="619"/>
      <c r="G111" s="619"/>
      <c r="H111" s="619"/>
      <c r="I111" s="619"/>
      <c r="J111" s="619">
        <v>2</v>
      </c>
      <c r="K111" s="619">
        <v>42</v>
      </c>
      <c r="L111" s="619"/>
      <c r="M111" s="619">
        <v>21</v>
      </c>
      <c r="N111" s="619">
        <v>4</v>
      </c>
      <c r="O111" s="619">
        <v>84</v>
      </c>
      <c r="P111" s="640"/>
      <c r="Q111" s="620">
        <v>21</v>
      </c>
    </row>
    <row r="112" spans="1:17" ht="14.4" customHeight="1" x14ac:dyDescent="0.3">
      <c r="A112" s="615" t="s">
        <v>4357</v>
      </c>
      <c r="B112" s="616" t="s">
        <v>4358</v>
      </c>
      <c r="C112" s="616" t="s">
        <v>3158</v>
      </c>
      <c r="D112" s="616" t="s">
        <v>4517</v>
      </c>
      <c r="E112" s="616" t="s">
        <v>4518</v>
      </c>
      <c r="F112" s="619">
        <v>77</v>
      </c>
      <c r="G112" s="619">
        <v>1694</v>
      </c>
      <c r="H112" s="619">
        <v>1</v>
      </c>
      <c r="I112" s="619">
        <v>22</v>
      </c>
      <c r="J112" s="619">
        <v>95</v>
      </c>
      <c r="K112" s="619">
        <v>2090</v>
      </c>
      <c r="L112" s="619">
        <v>1.2337662337662338</v>
      </c>
      <c r="M112" s="619">
        <v>22</v>
      </c>
      <c r="N112" s="619">
        <v>87</v>
      </c>
      <c r="O112" s="619">
        <v>1914</v>
      </c>
      <c r="P112" s="640">
        <v>1.1298701298701299</v>
      </c>
      <c r="Q112" s="620">
        <v>22</v>
      </c>
    </row>
    <row r="113" spans="1:17" ht="14.4" customHeight="1" x14ac:dyDescent="0.3">
      <c r="A113" s="615" t="s">
        <v>4357</v>
      </c>
      <c r="B113" s="616" t="s">
        <v>4358</v>
      </c>
      <c r="C113" s="616" t="s">
        <v>3158</v>
      </c>
      <c r="D113" s="616" t="s">
        <v>4519</v>
      </c>
      <c r="E113" s="616" t="s">
        <v>4520</v>
      </c>
      <c r="F113" s="619"/>
      <c r="G113" s="619"/>
      <c r="H113" s="619"/>
      <c r="I113" s="619"/>
      <c r="J113" s="619">
        <v>1</v>
      </c>
      <c r="K113" s="619">
        <v>569</v>
      </c>
      <c r="L113" s="619"/>
      <c r="M113" s="619">
        <v>569</v>
      </c>
      <c r="N113" s="619"/>
      <c r="O113" s="619"/>
      <c r="P113" s="640"/>
      <c r="Q113" s="620"/>
    </row>
    <row r="114" spans="1:17" ht="14.4" customHeight="1" x14ac:dyDescent="0.3">
      <c r="A114" s="615" t="s">
        <v>4357</v>
      </c>
      <c r="B114" s="616" t="s">
        <v>4358</v>
      </c>
      <c r="C114" s="616" t="s">
        <v>3158</v>
      </c>
      <c r="D114" s="616" t="s">
        <v>4521</v>
      </c>
      <c r="E114" s="616" t="s">
        <v>4522</v>
      </c>
      <c r="F114" s="619"/>
      <c r="G114" s="619"/>
      <c r="H114" s="619"/>
      <c r="I114" s="619"/>
      <c r="J114" s="619">
        <v>5</v>
      </c>
      <c r="K114" s="619">
        <v>2475</v>
      </c>
      <c r="L114" s="619"/>
      <c r="M114" s="619">
        <v>495</v>
      </c>
      <c r="N114" s="619"/>
      <c r="O114" s="619"/>
      <c r="P114" s="640"/>
      <c r="Q114" s="620"/>
    </row>
    <row r="115" spans="1:17" ht="14.4" customHeight="1" x14ac:dyDescent="0.3">
      <c r="A115" s="615" t="s">
        <v>4357</v>
      </c>
      <c r="B115" s="616" t="s">
        <v>4358</v>
      </c>
      <c r="C115" s="616" t="s">
        <v>3158</v>
      </c>
      <c r="D115" s="616" t="s">
        <v>4523</v>
      </c>
      <c r="E115" s="616" t="s">
        <v>4524</v>
      </c>
      <c r="F115" s="619"/>
      <c r="G115" s="619"/>
      <c r="H115" s="619"/>
      <c r="I115" s="619"/>
      <c r="J115" s="619">
        <v>2</v>
      </c>
      <c r="K115" s="619">
        <v>1144</v>
      </c>
      <c r="L115" s="619"/>
      <c r="M115" s="619">
        <v>572</v>
      </c>
      <c r="N115" s="619">
        <v>3</v>
      </c>
      <c r="O115" s="619">
        <v>1737</v>
      </c>
      <c r="P115" s="640"/>
      <c r="Q115" s="620">
        <v>579</v>
      </c>
    </row>
    <row r="116" spans="1:17" ht="14.4" customHeight="1" x14ac:dyDescent="0.3">
      <c r="A116" s="615" t="s">
        <v>4357</v>
      </c>
      <c r="B116" s="616" t="s">
        <v>4358</v>
      </c>
      <c r="C116" s="616" t="s">
        <v>3158</v>
      </c>
      <c r="D116" s="616" t="s">
        <v>4347</v>
      </c>
      <c r="E116" s="616" t="s">
        <v>4348</v>
      </c>
      <c r="F116" s="619"/>
      <c r="G116" s="619"/>
      <c r="H116" s="619"/>
      <c r="I116" s="619"/>
      <c r="J116" s="619">
        <v>1</v>
      </c>
      <c r="K116" s="619">
        <v>1008</v>
      </c>
      <c r="L116" s="619"/>
      <c r="M116" s="619">
        <v>1008</v>
      </c>
      <c r="N116" s="619">
        <v>3</v>
      </c>
      <c r="O116" s="619">
        <v>3033</v>
      </c>
      <c r="P116" s="640"/>
      <c r="Q116" s="620">
        <v>1011</v>
      </c>
    </row>
    <row r="117" spans="1:17" ht="14.4" customHeight="1" x14ac:dyDescent="0.3">
      <c r="A117" s="615" t="s">
        <v>4357</v>
      </c>
      <c r="B117" s="616" t="s">
        <v>4358</v>
      </c>
      <c r="C117" s="616" t="s">
        <v>3158</v>
      </c>
      <c r="D117" s="616" t="s">
        <v>4525</v>
      </c>
      <c r="E117" s="616" t="s">
        <v>4526</v>
      </c>
      <c r="F117" s="619"/>
      <c r="G117" s="619"/>
      <c r="H117" s="619"/>
      <c r="I117" s="619"/>
      <c r="J117" s="619">
        <v>1</v>
      </c>
      <c r="K117" s="619">
        <v>191</v>
      </c>
      <c r="L117" s="619"/>
      <c r="M117" s="619">
        <v>191</v>
      </c>
      <c r="N117" s="619"/>
      <c r="O117" s="619"/>
      <c r="P117" s="640"/>
      <c r="Q117" s="620"/>
    </row>
    <row r="118" spans="1:17" ht="14.4" customHeight="1" x14ac:dyDescent="0.3">
      <c r="A118" s="615" t="s">
        <v>4357</v>
      </c>
      <c r="B118" s="616" t="s">
        <v>4358</v>
      </c>
      <c r="C118" s="616" t="s">
        <v>3158</v>
      </c>
      <c r="D118" s="616" t="s">
        <v>4527</v>
      </c>
      <c r="E118" s="616" t="s">
        <v>4528</v>
      </c>
      <c r="F118" s="619"/>
      <c r="G118" s="619"/>
      <c r="H118" s="619"/>
      <c r="I118" s="619"/>
      <c r="J118" s="619">
        <v>5</v>
      </c>
      <c r="K118" s="619">
        <v>835</v>
      </c>
      <c r="L118" s="619"/>
      <c r="M118" s="619">
        <v>167</v>
      </c>
      <c r="N118" s="619">
        <v>7</v>
      </c>
      <c r="O118" s="619">
        <v>1176</v>
      </c>
      <c r="P118" s="640"/>
      <c r="Q118" s="620">
        <v>168</v>
      </c>
    </row>
    <row r="119" spans="1:17" ht="14.4" customHeight="1" x14ac:dyDescent="0.3">
      <c r="A119" s="615" t="s">
        <v>4357</v>
      </c>
      <c r="B119" s="616" t="s">
        <v>4358</v>
      </c>
      <c r="C119" s="616" t="s">
        <v>3158</v>
      </c>
      <c r="D119" s="616" t="s">
        <v>4529</v>
      </c>
      <c r="E119" s="616" t="s">
        <v>4530</v>
      </c>
      <c r="F119" s="619"/>
      <c r="G119" s="619"/>
      <c r="H119" s="619"/>
      <c r="I119" s="619"/>
      <c r="J119" s="619"/>
      <c r="K119" s="619"/>
      <c r="L119" s="619"/>
      <c r="M119" s="619"/>
      <c r="N119" s="619">
        <v>1</v>
      </c>
      <c r="O119" s="619">
        <v>127</v>
      </c>
      <c r="P119" s="640"/>
      <c r="Q119" s="620">
        <v>127</v>
      </c>
    </row>
    <row r="120" spans="1:17" ht="14.4" customHeight="1" x14ac:dyDescent="0.3">
      <c r="A120" s="615" t="s">
        <v>4357</v>
      </c>
      <c r="B120" s="616" t="s">
        <v>4358</v>
      </c>
      <c r="C120" s="616" t="s">
        <v>3158</v>
      </c>
      <c r="D120" s="616" t="s">
        <v>4531</v>
      </c>
      <c r="E120" s="616" t="s">
        <v>4532</v>
      </c>
      <c r="F120" s="619">
        <v>2</v>
      </c>
      <c r="G120" s="619">
        <v>620</v>
      </c>
      <c r="H120" s="619">
        <v>1</v>
      </c>
      <c r="I120" s="619">
        <v>310</v>
      </c>
      <c r="J120" s="619">
        <v>1</v>
      </c>
      <c r="K120" s="619">
        <v>310</v>
      </c>
      <c r="L120" s="619">
        <v>0.5</v>
      </c>
      <c r="M120" s="619">
        <v>310</v>
      </c>
      <c r="N120" s="619"/>
      <c r="O120" s="619"/>
      <c r="P120" s="640"/>
      <c r="Q120" s="620"/>
    </row>
    <row r="121" spans="1:17" ht="14.4" customHeight="1" x14ac:dyDescent="0.3">
      <c r="A121" s="615" t="s">
        <v>4357</v>
      </c>
      <c r="B121" s="616" t="s">
        <v>4358</v>
      </c>
      <c r="C121" s="616" t="s">
        <v>3158</v>
      </c>
      <c r="D121" s="616" t="s">
        <v>4533</v>
      </c>
      <c r="E121" s="616" t="s">
        <v>4534</v>
      </c>
      <c r="F121" s="619">
        <v>4</v>
      </c>
      <c r="G121" s="619">
        <v>92</v>
      </c>
      <c r="H121" s="619">
        <v>1</v>
      </c>
      <c r="I121" s="619">
        <v>23</v>
      </c>
      <c r="J121" s="619">
        <v>7</v>
      </c>
      <c r="K121" s="619">
        <v>161</v>
      </c>
      <c r="L121" s="619">
        <v>1.75</v>
      </c>
      <c r="M121" s="619">
        <v>23</v>
      </c>
      <c r="N121" s="619">
        <v>5</v>
      </c>
      <c r="O121" s="619">
        <v>115</v>
      </c>
      <c r="P121" s="640">
        <v>1.25</v>
      </c>
      <c r="Q121" s="620">
        <v>23</v>
      </c>
    </row>
    <row r="122" spans="1:17" ht="14.4" customHeight="1" x14ac:dyDescent="0.3">
      <c r="A122" s="615" t="s">
        <v>4357</v>
      </c>
      <c r="B122" s="616" t="s">
        <v>4358</v>
      </c>
      <c r="C122" s="616" t="s">
        <v>3158</v>
      </c>
      <c r="D122" s="616" t="s">
        <v>4535</v>
      </c>
      <c r="E122" s="616" t="s">
        <v>4536</v>
      </c>
      <c r="F122" s="619">
        <v>1</v>
      </c>
      <c r="G122" s="619">
        <v>17</v>
      </c>
      <c r="H122" s="619">
        <v>1</v>
      </c>
      <c r="I122" s="619">
        <v>17</v>
      </c>
      <c r="J122" s="619"/>
      <c r="K122" s="619"/>
      <c r="L122" s="619"/>
      <c r="M122" s="619"/>
      <c r="N122" s="619">
        <v>3</v>
      </c>
      <c r="O122" s="619">
        <v>51</v>
      </c>
      <c r="P122" s="640">
        <v>3</v>
      </c>
      <c r="Q122" s="620">
        <v>17</v>
      </c>
    </row>
    <row r="123" spans="1:17" ht="14.4" customHeight="1" x14ac:dyDescent="0.3">
      <c r="A123" s="615" t="s">
        <v>4357</v>
      </c>
      <c r="B123" s="616" t="s">
        <v>4358</v>
      </c>
      <c r="C123" s="616" t="s">
        <v>3158</v>
      </c>
      <c r="D123" s="616" t="s">
        <v>4537</v>
      </c>
      <c r="E123" s="616" t="s">
        <v>4538</v>
      </c>
      <c r="F123" s="619">
        <v>1</v>
      </c>
      <c r="G123" s="619">
        <v>132</v>
      </c>
      <c r="H123" s="619">
        <v>1</v>
      </c>
      <c r="I123" s="619">
        <v>132</v>
      </c>
      <c r="J123" s="619">
        <v>3</v>
      </c>
      <c r="K123" s="619">
        <v>396</v>
      </c>
      <c r="L123" s="619">
        <v>3</v>
      </c>
      <c r="M123" s="619">
        <v>132</v>
      </c>
      <c r="N123" s="619">
        <v>1</v>
      </c>
      <c r="O123" s="619">
        <v>133</v>
      </c>
      <c r="P123" s="640">
        <v>1.0075757575757576</v>
      </c>
      <c r="Q123" s="620">
        <v>133</v>
      </c>
    </row>
    <row r="124" spans="1:17" ht="14.4" customHeight="1" x14ac:dyDescent="0.3">
      <c r="A124" s="615" t="s">
        <v>4357</v>
      </c>
      <c r="B124" s="616" t="s">
        <v>4358</v>
      </c>
      <c r="C124" s="616" t="s">
        <v>3158</v>
      </c>
      <c r="D124" s="616" t="s">
        <v>4539</v>
      </c>
      <c r="E124" s="616" t="s">
        <v>4540</v>
      </c>
      <c r="F124" s="619"/>
      <c r="G124" s="619"/>
      <c r="H124" s="619"/>
      <c r="I124" s="619"/>
      <c r="J124" s="619">
        <v>1</v>
      </c>
      <c r="K124" s="619">
        <v>2264</v>
      </c>
      <c r="L124" s="619"/>
      <c r="M124" s="619">
        <v>2264</v>
      </c>
      <c r="N124" s="619"/>
      <c r="O124" s="619"/>
      <c r="P124" s="640"/>
      <c r="Q124" s="620"/>
    </row>
    <row r="125" spans="1:17" ht="14.4" customHeight="1" x14ac:dyDescent="0.3">
      <c r="A125" s="615" t="s">
        <v>4357</v>
      </c>
      <c r="B125" s="616" t="s">
        <v>4358</v>
      </c>
      <c r="C125" s="616" t="s">
        <v>3158</v>
      </c>
      <c r="D125" s="616" t="s">
        <v>4541</v>
      </c>
      <c r="E125" s="616" t="s">
        <v>4542</v>
      </c>
      <c r="F125" s="619">
        <v>63</v>
      </c>
      <c r="G125" s="619">
        <v>18373</v>
      </c>
      <c r="H125" s="619">
        <v>1</v>
      </c>
      <c r="I125" s="619">
        <v>291.63492063492066</v>
      </c>
      <c r="J125" s="619">
        <v>99</v>
      </c>
      <c r="K125" s="619">
        <v>29007</v>
      </c>
      <c r="L125" s="619">
        <v>1.5787840853426223</v>
      </c>
      <c r="M125" s="619">
        <v>293</v>
      </c>
      <c r="N125" s="619">
        <v>133</v>
      </c>
      <c r="O125" s="619">
        <v>39102</v>
      </c>
      <c r="P125" s="640">
        <v>2.1282316442606</v>
      </c>
      <c r="Q125" s="620">
        <v>294</v>
      </c>
    </row>
    <row r="126" spans="1:17" ht="14.4" customHeight="1" x14ac:dyDescent="0.3">
      <c r="A126" s="615" t="s">
        <v>4357</v>
      </c>
      <c r="B126" s="616" t="s">
        <v>4358</v>
      </c>
      <c r="C126" s="616" t="s">
        <v>3158</v>
      </c>
      <c r="D126" s="616" t="s">
        <v>4349</v>
      </c>
      <c r="E126" s="616" t="s">
        <v>4350</v>
      </c>
      <c r="F126" s="619"/>
      <c r="G126" s="619"/>
      <c r="H126" s="619"/>
      <c r="I126" s="619"/>
      <c r="J126" s="619">
        <v>1</v>
      </c>
      <c r="K126" s="619">
        <v>371</v>
      </c>
      <c r="L126" s="619"/>
      <c r="M126" s="619">
        <v>371</v>
      </c>
      <c r="N126" s="619"/>
      <c r="O126" s="619"/>
      <c r="P126" s="640"/>
      <c r="Q126" s="620"/>
    </row>
    <row r="127" spans="1:17" ht="14.4" customHeight="1" x14ac:dyDescent="0.3">
      <c r="A127" s="615" t="s">
        <v>4357</v>
      </c>
      <c r="B127" s="616" t="s">
        <v>4358</v>
      </c>
      <c r="C127" s="616" t="s">
        <v>3158</v>
      </c>
      <c r="D127" s="616" t="s">
        <v>4543</v>
      </c>
      <c r="E127" s="616" t="s">
        <v>4544</v>
      </c>
      <c r="F127" s="619">
        <v>5</v>
      </c>
      <c r="G127" s="619">
        <v>225</v>
      </c>
      <c r="H127" s="619">
        <v>1</v>
      </c>
      <c r="I127" s="619">
        <v>45</v>
      </c>
      <c r="J127" s="619">
        <v>2</v>
      </c>
      <c r="K127" s="619">
        <v>90</v>
      </c>
      <c r="L127" s="619">
        <v>0.4</v>
      </c>
      <c r="M127" s="619">
        <v>45</v>
      </c>
      <c r="N127" s="619">
        <v>4</v>
      </c>
      <c r="O127" s="619">
        <v>180</v>
      </c>
      <c r="P127" s="640">
        <v>0.8</v>
      </c>
      <c r="Q127" s="620">
        <v>45</v>
      </c>
    </row>
    <row r="128" spans="1:17" ht="14.4" customHeight="1" x14ac:dyDescent="0.3">
      <c r="A128" s="615" t="s">
        <v>4357</v>
      </c>
      <c r="B128" s="616" t="s">
        <v>4358</v>
      </c>
      <c r="C128" s="616" t="s">
        <v>3158</v>
      </c>
      <c r="D128" s="616" t="s">
        <v>4545</v>
      </c>
      <c r="E128" s="616" t="s">
        <v>4546</v>
      </c>
      <c r="F128" s="619">
        <v>16</v>
      </c>
      <c r="G128" s="619">
        <v>736</v>
      </c>
      <c r="H128" s="619">
        <v>1</v>
      </c>
      <c r="I128" s="619">
        <v>46</v>
      </c>
      <c r="J128" s="619"/>
      <c r="K128" s="619"/>
      <c r="L128" s="619"/>
      <c r="M128" s="619"/>
      <c r="N128" s="619">
        <v>3</v>
      </c>
      <c r="O128" s="619">
        <v>138</v>
      </c>
      <c r="P128" s="640">
        <v>0.1875</v>
      </c>
      <c r="Q128" s="620">
        <v>46</v>
      </c>
    </row>
    <row r="129" spans="1:17" ht="14.4" customHeight="1" x14ac:dyDescent="0.3">
      <c r="A129" s="615" t="s">
        <v>4357</v>
      </c>
      <c r="B129" s="616" t="s">
        <v>4358</v>
      </c>
      <c r="C129" s="616" t="s">
        <v>3158</v>
      </c>
      <c r="D129" s="616" t="s">
        <v>4547</v>
      </c>
      <c r="E129" s="616" t="s">
        <v>4548</v>
      </c>
      <c r="F129" s="619">
        <v>1</v>
      </c>
      <c r="G129" s="619">
        <v>308</v>
      </c>
      <c r="H129" s="619">
        <v>1</v>
      </c>
      <c r="I129" s="619">
        <v>308</v>
      </c>
      <c r="J129" s="619"/>
      <c r="K129" s="619"/>
      <c r="L129" s="619"/>
      <c r="M129" s="619"/>
      <c r="N129" s="619"/>
      <c r="O129" s="619"/>
      <c r="P129" s="640"/>
      <c r="Q129" s="620"/>
    </row>
    <row r="130" spans="1:17" ht="14.4" customHeight="1" x14ac:dyDescent="0.3">
      <c r="A130" s="615" t="s">
        <v>4357</v>
      </c>
      <c r="B130" s="616" t="s">
        <v>4358</v>
      </c>
      <c r="C130" s="616" t="s">
        <v>3158</v>
      </c>
      <c r="D130" s="616" t="s">
        <v>4549</v>
      </c>
      <c r="E130" s="616" t="s">
        <v>4550</v>
      </c>
      <c r="F130" s="619"/>
      <c r="G130" s="619"/>
      <c r="H130" s="619"/>
      <c r="I130" s="619"/>
      <c r="J130" s="619">
        <v>7</v>
      </c>
      <c r="K130" s="619">
        <v>217</v>
      </c>
      <c r="L130" s="619"/>
      <c r="M130" s="619">
        <v>31</v>
      </c>
      <c r="N130" s="619">
        <v>4</v>
      </c>
      <c r="O130" s="619">
        <v>124</v>
      </c>
      <c r="P130" s="640"/>
      <c r="Q130" s="620">
        <v>31</v>
      </c>
    </row>
    <row r="131" spans="1:17" ht="14.4" customHeight="1" x14ac:dyDescent="0.3">
      <c r="A131" s="615" t="s">
        <v>4357</v>
      </c>
      <c r="B131" s="616" t="s">
        <v>4358</v>
      </c>
      <c r="C131" s="616" t="s">
        <v>3158</v>
      </c>
      <c r="D131" s="616" t="s">
        <v>4551</v>
      </c>
      <c r="E131" s="616" t="s">
        <v>4552</v>
      </c>
      <c r="F131" s="619">
        <v>1</v>
      </c>
      <c r="G131" s="619">
        <v>26</v>
      </c>
      <c r="H131" s="619">
        <v>1</v>
      </c>
      <c r="I131" s="619">
        <v>26</v>
      </c>
      <c r="J131" s="619"/>
      <c r="K131" s="619"/>
      <c r="L131" s="619"/>
      <c r="M131" s="619"/>
      <c r="N131" s="619">
        <v>1</v>
      </c>
      <c r="O131" s="619">
        <v>26</v>
      </c>
      <c r="P131" s="640">
        <v>1</v>
      </c>
      <c r="Q131" s="620">
        <v>26</v>
      </c>
    </row>
    <row r="132" spans="1:17" ht="14.4" customHeight="1" x14ac:dyDescent="0.3">
      <c r="A132" s="615" t="s">
        <v>4357</v>
      </c>
      <c r="B132" s="616" t="s">
        <v>4358</v>
      </c>
      <c r="C132" s="616" t="s">
        <v>3158</v>
      </c>
      <c r="D132" s="616" t="s">
        <v>4553</v>
      </c>
      <c r="E132" s="616" t="s">
        <v>4554</v>
      </c>
      <c r="F132" s="619"/>
      <c r="G132" s="619"/>
      <c r="H132" s="619"/>
      <c r="I132" s="619"/>
      <c r="J132" s="619">
        <v>4</v>
      </c>
      <c r="K132" s="619">
        <v>1092</v>
      </c>
      <c r="L132" s="619"/>
      <c r="M132" s="619">
        <v>273</v>
      </c>
      <c r="N132" s="619">
        <v>9</v>
      </c>
      <c r="O132" s="619">
        <v>2466</v>
      </c>
      <c r="P132" s="640"/>
      <c r="Q132" s="620">
        <v>274</v>
      </c>
    </row>
    <row r="133" spans="1:17" ht="14.4" customHeight="1" x14ac:dyDescent="0.3">
      <c r="A133" s="615" t="s">
        <v>4357</v>
      </c>
      <c r="B133" s="616" t="s">
        <v>4358</v>
      </c>
      <c r="C133" s="616" t="s">
        <v>3158</v>
      </c>
      <c r="D133" s="616" t="s">
        <v>4555</v>
      </c>
      <c r="E133" s="616" t="s">
        <v>4556</v>
      </c>
      <c r="F133" s="619"/>
      <c r="G133" s="619"/>
      <c r="H133" s="619"/>
      <c r="I133" s="619"/>
      <c r="J133" s="619"/>
      <c r="K133" s="619"/>
      <c r="L133" s="619"/>
      <c r="M133" s="619"/>
      <c r="N133" s="619">
        <v>9</v>
      </c>
      <c r="O133" s="619">
        <v>1197</v>
      </c>
      <c r="P133" s="640"/>
      <c r="Q133" s="620">
        <v>133</v>
      </c>
    </row>
    <row r="134" spans="1:17" ht="14.4" customHeight="1" x14ac:dyDescent="0.3">
      <c r="A134" s="615" t="s">
        <v>4357</v>
      </c>
      <c r="B134" s="616" t="s">
        <v>4358</v>
      </c>
      <c r="C134" s="616" t="s">
        <v>3158</v>
      </c>
      <c r="D134" s="616" t="s">
        <v>4557</v>
      </c>
      <c r="E134" s="616" t="s">
        <v>4558</v>
      </c>
      <c r="F134" s="619"/>
      <c r="G134" s="619"/>
      <c r="H134" s="619"/>
      <c r="I134" s="619"/>
      <c r="J134" s="619"/>
      <c r="K134" s="619"/>
      <c r="L134" s="619"/>
      <c r="M134" s="619"/>
      <c r="N134" s="619">
        <v>277</v>
      </c>
      <c r="O134" s="619">
        <v>10249</v>
      </c>
      <c r="P134" s="640"/>
      <c r="Q134" s="620">
        <v>37</v>
      </c>
    </row>
    <row r="135" spans="1:17" ht="14.4" customHeight="1" x14ac:dyDescent="0.3">
      <c r="A135" s="615" t="s">
        <v>4357</v>
      </c>
      <c r="B135" s="616" t="s">
        <v>4358</v>
      </c>
      <c r="C135" s="616" t="s">
        <v>3158</v>
      </c>
      <c r="D135" s="616" t="s">
        <v>4559</v>
      </c>
      <c r="E135" s="616" t="s">
        <v>4560</v>
      </c>
      <c r="F135" s="619"/>
      <c r="G135" s="619"/>
      <c r="H135" s="619"/>
      <c r="I135" s="619"/>
      <c r="J135" s="619"/>
      <c r="K135" s="619"/>
      <c r="L135" s="619"/>
      <c r="M135" s="619"/>
      <c r="N135" s="619">
        <v>1</v>
      </c>
      <c r="O135" s="619">
        <v>930</v>
      </c>
      <c r="P135" s="640"/>
      <c r="Q135" s="620">
        <v>930</v>
      </c>
    </row>
    <row r="136" spans="1:17" ht="14.4" customHeight="1" x14ac:dyDescent="0.3">
      <c r="A136" s="615" t="s">
        <v>4357</v>
      </c>
      <c r="B136" s="616" t="s">
        <v>4358</v>
      </c>
      <c r="C136" s="616" t="s">
        <v>3158</v>
      </c>
      <c r="D136" s="616" t="s">
        <v>4561</v>
      </c>
      <c r="E136" s="616" t="s">
        <v>4562</v>
      </c>
      <c r="F136" s="619"/>
      <c r="G136" s="619"/>
      <c r="H136" s="619"/>
      <c r="I136" s="619"/>
      <c r="J136" s="619"/>
      <c r="K136" s="619"/>
      <c r="L136" s="619"/>
      <c r="M136" s="619"/>
      <c r="N136" s="619">
        <v>1</v>
      </c>
      <c r="O136" s="619">
        <v>932</v>
      </c>
      <c r="P136" s="640"/>
      <c r="Q136" s="620">
        <v>932</v>
      </c>
    </row>
    <row r="137" spans="1:17" ht="14.4" customHeight="1" x14ac:dyDescent="0.3">
      <c r="A137" s="615" t="s">
        <v>4357</v>
      </c>
      <c r="B137" s="616" t="s">
        <v>4358</v>
      </c>
      <c r="C137" s="616" t="s">
        <v>3158</v>
      </c>
      <c r="D137" s="616" t="s">
        <v>4563</v>
      </c>
      <c r="E137" s="616" t="s">
        <v>4564</v>
      </c>
      <c r="F137" s="619"/>
      <c r="G137" s="619"/>
      <c r="H137" s="619"/>
      <c r="I137" s="619"/>
      <c r="J137" s="619"/>
      <c r="K137" s="619"/>
      <c r="L137" s="619"/>
      <c r="M137" s="619"/>
      <c r="N137" s="619">
        <v>7</v>
      </c>
      <c r="O137" s="619">
        <v>651</v>
      </c>
      <c r="P137" s="640"/>
      <c r="Q137" s="620">
        <v>93</v>
      </c>
    </row>
    <row r="138" spans="1:17" ht="14.4" customHeight="1" x14ac:dyDescent="0.3">
      <c r="A138" s="615" t="s">
        <v>4357</v>
      </c>
      <c r="B138" s="616" t="s">
        <v>4358</v>
      </c>
      <c r="C138" s="616" t="s">
        <v>3158</v>
      </c>
      <c r="D138" s="616" t="s">
        <v>4565</v>
      </c>
      <c r="E138" s="616" t="s">
        <v>4566</v>
      </c>
      <c r="F138" s="619"/>
      <c r="G138" s="619"/>
      <c r="H138" s="619"/>
      <c r="I138" s="619"/>
      <c r="J138" s="619"/>
      <c r="K138" s="619"/>
      <c r="L138" s="619"/>
      <c r="M138" s="619"/>
      <c r="N138" s="619">
        <v>6</v>
      </c>
      <c r="O138" s="619">
        <v>5652</v>
      </c>
      <c r="P138" s="640"/>
      <c r="Q138" s="620">
        <v>942</v>
      </c>
    </row>
    <row r="139" spans="1:17" ht="14.4" customHeight="1" x14ac:dyDescent="0.3">
      <c r="A139" s="615" t="s">
        <v>4357</v>
      </c>
      <c r="B139" s="616" t="s">
        <v>4567</v>
      </c>
      <c r="C139" s="616" t="s">
        <v>3158</v>
      </c>
      <c r="D139" s="616" t="s">
        <v>4568</v>
      </c>
      <c r="E139" s="616" t="s">
        <v>4569</v>
      </c>
      <c r="F139" s="619">
        <v>5</v>
      </c>
      <c r="G139" s="619">
        <v>5183</v>
      </c>
      <c r="H139" s="619">
        <v>1</v>
      </c>
      <c r="I139" s="619">
        <v>1036.5999999999999</v>
      </c>
      <c r="J139" s="619">
        <v>10</v>
      </c>
      <c r="K139" s="619">
        <v>10370</v>
      </c>
      <c r="L139" s="619">
        <v>2.0007717538105343</v>
      </c>
      <c r="M139" s="619">
        <v>1037</v>
      </c>
      <c r="N139" s="619">
        <v>11</v>
      </c>
      <c r="O139" s="619">
        <v>11418</v>
      </c>
      <c r="P139" s="640">
        <v>2.2029712521705576</v>
      </c>
      <c r="Q139" s="620">
        <v>1038</v>
      </c>
    </row>
    <row r="140" spans="1:17" ht="14.4" customHeight="1" x14ac:dyDescent="0.3">
      <c r="A140" s="615" t="s">
        <v>4570</v>
      </c>
      <c r="B140" s="616" t="s">
        <v>4126</v>
      </c>
      <c r="C140" s="616" t="s">
        <v>3496</v>
      </c>
      <c r="D140" s="616" t="s">
        <v>4571</v>
      </c>
      <c r="E140" s="616" t="s">
        <v>4572</v>
      </c>
      <c r="F140" s="619">
        <v>0.66</v>
      </c>
      <c r="G140" s="619">
        <v>1763.16</v>
      </c>
      <c r="H140" s="619">
        <v>1</v>
      </c>
      <c r="I140" s="619">
        <v>2671.4545454545455</v>
      </c>
      <c r="J140" s="619">
        <v>1.34</v>
      </c>
      <c r="K140" s="619">
        <v>3424.1</v>
      </c>
      <c r="L140" s="619">
        <v>1.9420245468363619</v>
      </c>
      <c r="M140" s="619">
        <v>2555.2985074626863</v>
      </c>
      <c r="N140" s="619">
        <v>1</v>
      </c>
      <c r="O140" s="619">
        <v>2708.04</v>
      </c>
      <c r="P140" s="640">
        <v>1.5359014496699108</v>
      </c>
      <c r="Q140" s="620">
        <v>2708.04</v>
      </c>
    </row>
    <row r="141" spans="1:17" ht="14.4" customHeight="1" x14ac:dyDescent="0.3">
      <c r="A141" s="615" t="s">
        <v>4570</v>
      </c>
      <c r="B141" s="616" t="s">
        <v>4126</v>
      </c>
      <c r="C141" s="616" t="s">
        <v>3496</v>
      </c>
      <c r="D141" s="616" t="s">
        <v>4573</v>
      </c>
      <c r="E141" s="616" t="s">
        <v>3525</v>
      </c>
      <c r="F141" s="619"/>
      <c r="G141" s="619"/>
      <c r="H141" s="619"/>
      <c r="I141" s="619"/>
      <c r="J141" s="619">
        <v>0.79</v>
      </c>
      <c r="K141" s="619">
        <v>3905.6899999999996</v>
      </c>
      <c r="L141" s="619"/>
      <c r="M141" s="619">
        <v>4943.9113924050625</v>
      </c>
      <c r="N141" s="619">
        <v>1.02</v>
      </c>
      <c r="O141" s="619">
        <v>5042.8200000000006</v>
      </c>
      <c r="P141" s="640"/>
      <c r="Q141" s="620">
        <v>4943.9411764705892</v>
      </c>
    </row>
    <row r="142" spans="1:17" ht="14.4" customHeight="1" x14ac:dyDescent="0.3">
      <c r="A142" s="615" t="s">
        <v>4570</v>
      </c>
      <c r="B142" s="616" t="s">
        <v>4126</v>
      </c>
      <c r="C142" s="616" t="s">
        <v>3496</v>
      </c>
      <c r="D142" s="616" t="s">
        <v>4574</v>
      </c>
      <c r="E142" s="616" t="s">
        <v>4575</v>
      </c>
      <c r="F142" s="619">
        <v>17.47</v>
      </c>
      <c r="G142" s="619">
        <v>17278.310000000001</v>
      </c>
      <c r="H142" s="619">
        <v>1</v>
      </c>
      <c r="I142" s="619">
        <v>989.02747567258166</v>
      </c>
      <c r="J142" s="619">
        <v>11.07</v>
      </c>
      <c r="K142" s="619">
        <v>10531.250000000002</v>
      </c>
      <c r="L142" s="619">
        <v>0.60950694830686569</v>
      </c>
      <c r="M142" s="619">
        <v>951.33242999096672</v>
      </c>
      <c r="N142" s="619">
        <v>13.95</v>
      </c>
      <c r="O142" s="619">
        <v>14014.659999999998</v>
      </c>
      <c r="P142" s="640">
        <v>0.81111289240672246</v>
      </c>
      <c r="Q142" s="620">
        <v>1004.6351254480286</v>
      </c>
    </row>
    <row r="143" spans="1:17" ht="14.4" customHeight="1" x14ac:dyDescent="0.3">
      <c r="A143" s="615" t="s">
        <v>4570</v>
      </c>
      <c r="B143" s="616" t="s">
        <v>4126</v>
      </c>
      <c r="C143" s="616" t="s">
        <v>3496</v>
      </c>
      <c r="D143" s="616" t="s">
        <v>4576</v>
      </c>
      <c r="E143" s="616" t="s">
        <v>3525</v>
      </c>
      <c r="F143" s="619">
        <v>5.3999999999999986</v>
      </c>
      <c r="G143" s="619">
        <v>55770.039999999994</v>
      </c>
      <c r="H143" s="619">
        <v>1</v>
      </c>
      <c r="I143" s="619">
        <v>10327.785185185186</v>
      </c>
      <c r="J143" s="619">
        <v>2.09</v>
      </c>
      <c r="K143" s="619">
        <v>20665.650000000001</v>
      </c>
      <c r="L143" s="619">
        <v>0.37055110593429741</v>
      </c>
      <c r="M143" s="619">
        <v>9887.8708133971304</v>
      </c>
      <c r="N143" s="619">
        <v>3.3499999999999996</v>
      </c>
      <c r="O143" s="619">
        <v>33124.370000000003</v>
      </c>
      <c r="P143" s="640">
        <v>0.59394560233415661</v>
      </c>
      <c r="Q143" s="620">
        <v>9887.8716417910473</v>
      </c>
    </row>
    <row r="144" spans="1:17" ht="14.4" customHeight="1" x14ac:dyDescent="0.3">
      <c r="A144" s="615" t="s">
        <v>4570</v>
      </c>
      <c r="B144" s="616" t="s">
        <v>4126</v>
      </c>
      <c r="C144" s="616" t="s">
        <v>3496</v>
      </c>
      <c r="D144" s="616" t="s">
        <v>3524</v>
      </c>
      <c r="E144" s="616" t="s">
        <v>3525</v>
      </c>
      <c r="F144" s="619">
        <v>0.4</v>
      </c>
      <c r="G144" s="619">
        <v>2602.6</v>
      </c>
      <c r="H144" s="619">
        <v>1</v>
      </c>
      <c r="I144" s="619">
        <v>6506.4999999999991</v>
      </c>
      <c r="J144" s="619"/>
      <c r="K144" s="619"/>
      <c r="L144" s="619"/>
      <c r="M144" s="619"/>
      <c r="N144" s="619"/>
      <c r="O144" s="619"/>
      <c r="P144" s="640"/>
      <c r="Q144" s="620"/>
    </row>
    <row r="145" spans="1:17" ht="14.4" customHeight="1" x14ac:dyDescent="0.3">
      <c r="A145" s="615" t="s">
        <v>4570</v>
      </c>
      <c r="B145" s="616" t="s">
        <v>4126</v>
      </c>
      <c r="C145" s="616" t="s">
        <v>3496</v>
      </c>
      <c r="D145" s="616" t="s">
        <v>4577</v>
      </c>
      <c r="E145" s="616" t="s">
        <v>4578</v>
      </c>
      <c r="F145" s="619">
        <v>1</v>
      </c>
      <c r="G145" s="619">
        <v>416.3</v>
      </c>
      <c r="H145" s="619">
        <v>1</v>
      </c>
      <c r="I145" s="619">
        <v>416.3</v>
      </c>
      <c r="J145" s="619">
        <v>1</v>
      </c>
      <c r="K145" s="619">
        <v>398.2</v>
      </c>
      <c r="L145" s="619">
        <v>0.9565217391304347</v>
      </c>
      <c r="M145" s="619">
        <v>398.2</v>
      </c>
      <c r="N145" s="619"/>
      <c r="O145" s="619"/>
      <c r="P145" s="640"/>
      <c r="Q145" s="620"/>
    </row>
    <row r="146" spans="1:17" ht="14.4" customHeight="1" x14ac:dyDescent="0.3">
      <c r="A146" s="615" t="s">
        <v>4570</v>
      </c>
      <c r="B146" s="616" t="s">
        <v>4126</v>
      </c>
      <c r="C146" s="616" t="s">
        <v>3496</v>
      </c>
      <c r="D146" s="616" t="s">
        <v>3545</v>
      </c>
      <c r="E146" s="616" t="s">
        <v>3546</v>
      </c>
      <c r="F146" s="619">
        <v>1.5600000000000003</v>
      </c>
      <c r="G146" s="619">
        <v>8518.83</v>
      </c>
      <c r="H146" s="619">
        <v>1</v>
      </c>
      <c r="I146" s="619">
        <v>5460.788461538461</v>
      </c>
      <c r="J146" s="619">
        <v>1.3900000000000001</v>
      </c>
      <c r="K146" s="619">
        <v>6153.53</v>
      </c>
      <c r="L146" s="619">
        <v>0.72234450035979114</v>
      </c>
      <c r="M146" s="619">
        <v>4426.9999999999991</v>
      </c>
      <c r="N146" s="619">
        <v>1.01</v>
      </c>
      <c r="O146" s="619">
        <v>4561.71</v>
      </c>
      <c r="P146" s="640">
        <v>0.53548550681255525</v>
      </c>
      <c r="Q146" s="620">
        <v>4516.5445544554459</v>
      </c>
    </row>
    <row r="147" spans="1:17" ht="14.4" customHeight="1" x14ac:dyDescent="0.3">
      <c r="A147" s="615" t="s">
        <v>4570</v>
      </c>
      <c r="B147" s="616" t="s">
        <v>4126</v>
      </c>
      <c r="C147" s="616" t="s">
        <v>3496</v>
      </c>
      <c r="D147" s="616" t="s">
        <v>4579</v>
      </c>
      <c r="E147" s="616" t="s">
        <v>3546</v>
      </c>
      <c r="F147" s="619">
        <v>2.57</v>
      </c>
      <c r="G147" s="619">
        <v>28068.409999999996</v>
      </c>
      <c r="H147" s="619">
        <v>1</v>
      </c>
      <c r="I147" s="619">
        <v>10921.560311284045</v>
      </c>
      <c r="J147" s="619">
        <v>0.36000000000000004</v>
      </c>
      <c r="K147" s="619">
        <v>3187.4399999999996</v>
      </c>
      <c r="L147" s="619">
        <v>0.11355969219489098</v>
      </c>
      <c r="M147" s="619">
        <v>8853.9999999999982</v>
      </c>
      <c r="N147" s="619">
        <v>0.45999999999999996</v>
      </c>
      <c r="O147" s="619">
        <v>4072.84</v>
      </c>
      <c r="P147" s="640">
        <v>0.14510405113791627</v>
      </c>
      <c r="Q147" s="620">
        <v>8854.0000000000018</v>
      </c>
    </row>
    <row r="148" spans="1:17" ht="14.4" customHeight="1" x14ac:dyDescent="0.3">
      <c r="A148" s="615" t="s">
        <v>4570</v>
      </c>
      <c r="B148" s="616" t="s">
        <v>4126</v>
      </c>
      <c r="C148" s="616" t="s">
        <v>3496</v>
      </c>
      <c r="D148" s="616" t="s">
        <v>4580</v>
      </c>
      <c r="E148" s="616" t="s">
        <v>4581</v>
      </c>
      <c r="F148" s="619">
        <v>2</v>
      </c>
      <c r="G148" s="619">
        <v>3912.2000000000003</v>
      </c>
      <c r="H148" s="619">
        <v>1</v>
      </c>
      <c r="I148" s="619">
        <v>1956.1000000000001</v>
      </c>
      <c r="J148" s="619">
        <v>2.5</v>
      </c>
      <c r="K148" s="619">
        <v>4873.25</v>
      </c>
      <c r="L148" s="619">
        <v>1.245654618884515</v>
      </c>
      <c r="M148" s="619">
        <v>1949.3</v>
      </c>
      <c r="N148" s="619">
        <v>1.9000000000000001</v>
      </c>
      <c r="O148" s="619">
        <v>3703.6699999999996</v>
      </c>
      <c r="P148" s="640">
        <v>0.94669751035223126</v>
      </c>
      <c r="Q148" s="620">
        <v>1949.2999999999997</v>
      </c>
    </row>
    <row r="149" spans="1:17" ht="14.4" customHeight="1" x14ac:dyDescent="0.3">
      <c r="A149" s="615" t="s">
        <v>4570</v>
      </c>
      <c r="B149" s="616" t="s">
        <v>4126</v>
      </c>
      <c r="C149" s="616" t="s">
        <v>3496</v>
      </c>
      <c r="D149" s="616" t="s">
        <v>4582</v>
      </c>
      <c r="E149" s="616" t="s">
        <v>3546</v>
      </c>
      <c r="F149" s="619">
        <v>10.43</v>
      </c>
      <c r="G149" s="619">
        <v>22782.34</v>
      </c>
      <c r="H149" s="619">
        <v>1</v>
      </c>
      <c r="I149" s="619">
        <v>2184.3087248322149</v>
      </c>
      <c r="J149" s="619">
        <v>14.799999999999999</v>
      </c>
      <c r="K149" s="619">
        <v>26207.839999999997</v>
      </c>
      <c r="L149" s="619">
        <v>1.1503576893330534</v>
      </c>
      <c r="M149" s="619">
        <v>1770.8</v>
      </c>
      <c r="N149" s="619">
        <v>15.4</v>
      </c>
      <c r="O149" s="619">
        <v>27677.929999999997</v>
      </c>
      <c r="P149" s="640">
        <v>1.2148853015098535</v>
      </c>
      <c r="Q149" s="620">
        <v>1797.2681818181816</v>
      </c>
    </row>
    <row r="150" spans="1:17" ht="14.4" customHeight="1" x14ac:dyDescent="0.3">
      <c r="A150" s="615" t="s">
        <v>4570</v>
      </c>
      <c r="B150" s="616" t="s">
        <v>4126</v>
      </c>
      <c r="C150" s="616" t="s">
        <v>3496</v>
      </c>
      <c r="D150" s="616" t="s">
        <v>4583</v>
      </c>
      <c r="E150" s="616" t="s">
        <v>4584</v>
      </c>
      <c r="F150" s="619">
        <v>0.75</v>
      </c>
      <c r="G150" s="619">
        <v>284.49</v>
      </c>
      <c r="H150" s="619">
        <v>1</v>
      </c>
      <c r="I150" s="619">
        <v>379.32</v>
      </c>
      <c r="J150" s="619">
        <v>0.95</v>
      </c>
      <c r="K150" s="619">
        <v>491.72</v>
      </c>
      <c r="L150" s="619">
        <v>1.7284263067243137</v>
      </c>
      <c r="M150" s="619">
        <v>517.6</v>
      </c>
      <c r="N150" s="619">
        <v>0.63</v>
      </c>
      <c r="O150" s="619">
        <v>326.08</v>
      </c>
      <c r="P150" s="640">
        <v>1.1461914302787444</v>
      </c>
      <c r="Q150" s="620">
        <v>517.58730158730157</v>
      </c>
    </row>
    <row r="151" spans="1:17" ht="14.4" customHeight="1" x14ac:dyDescent="0.3">
      <c r="A151" s="615" t="s">
        <v>4570</v>
      </c>
      <c r="B151" s="616" t="s">
        <v>4126</v>
      </c>
      <c r="C151" s="616" t="s">
        <v>3496</v>
      </c>
      <c r="D151" s="616" t="s">
        <v>4585</v>
      </c>
      <c r="E151" s="616" t="s">
        <v>4586</v>
      </c>
      <c r="F151" s="619">
        <v>0.1</v>
      </c>
      <c r="G151" s="619">
        <v>94.48</v>
      </c>
      <c r="H151" s="619">
        <v>1</v>
      </c>
      <c r="I151" s="619">
        <v>944.8</v>
      </c>
      <c r="J151" s="619">
        <v>0.1</v>
      </c>
      <c r="K151" s="619">
        <v>90.38</v>
      </c>
      <c r="L151" s="619">
        <v>0.95660457239627428</v>
      </c>
      <c r="M151" s="619">
        <v>903.8</v>
      </c>
      <c r="N151" s="619">
        <v>0.25</v>
      </c>
      <c r="O151" s="619">
        <v>225.95</v>
      </c>
      <c r="P151" s="640">
        <v>2.3915114309906857</v>
      </c>
      <c r="Q151" s="620">
        <v>903.8</v>
      </c>
    </row>
    <row r="152" spans="1:17" ht="14.4" customHeight="1" x14ac:dyDescent="0.3">
      <c r="A152" s="615" t="s">
        <v>4570</v>
      </c>
      <c r="B152" s="616" t="s">
        <v>4126</v>
      </c>
      <c r="C152" s="616" t="s">
        <v>3496</v>
      </c>
      <c r="D152" s="616" t="s">
        <v>4587</v>
      </c>
      <c r="E152" s="616" t="s">
        <v>3546</v>
      </c>
      <c r="F152" s="619"/>
      <c r="G152" s="619"/>
      <c r="H152" s="619"/>
      <c r="I152" s="619"/>
      <c r="J152" s="619">
        <v>0.49</v>
      </c>
      <c r="K152" s="619">
        <v>16185.14</v>
      </c>
      <c r="L152" s="619"/>
      <c r="M152" s="619">
        <v>33030.897959183676</v>
      </c>
      <c r="N152" s="619">
        <v>0.78000000000000014</v>
      </c>
      <c r="O152" s="619">
        <v>25347.78</v>
      </c>
      <c r="P152" s="640"/>
      <c r="Q152" s="620">
        <v>32497.15384615384</v>
      </c>
    </row>
    <row r="153" spans="1:17" ht="14.4" customHeight="1" x14ac:dyDescent="0.3">
      <c r="A153" s="615" t="s">
        <v>4570</v>
      </c>
      <c r="B153" s="616" t="s">
        <v>4126</v>
      </c>
      <c r="C153" s="616" t="s">
        <v>3643</v>
      </c>
      <c r="D153" s="616" t="s">
        <v>4588</v>
      </c>
      <c r="E153" s="616" t="s">
        <v>4589</v>
      </c>
      <c r="F153" s="619">
        <v>3</v>
      </c>
      <c r="G153" s="619">
        <v>1768.77</v>
      </c>
      <c r="H153" s="619">
        <v>1</v>
      </c>
      <c r="I153" s="619">
        <v>589.59</v>
      </c>
      <c r="J153" s="619"/>
      <c r="K153" s="619"/>
      <c r="L153" s="619"/>
      <c r="M153" s="619"/>
      <c r="N153" s="619">
        <v>2</v>
      </c>
      <c r="O153" s="619">
        <v>1179.18</v>
      </c>
      <c r="P153" s="640">
        <v>0.66666666666666674</v>
      </c>
      <c r="Q153" s="620">
        <v>589.59</v>
      </c>
    </row>
    <row r="154" spans="1:17" ht="14.4" customHeight="1" x14ac:dyDescent="0.3">
      <c r="A154" s="615" t="s">
        <v>4570</v>
      </c>
      <c r="B154" s="616" t="s">
        <v>4126</v>
      </c>
      <c r="C154" s="616" t="s">
        <v>3643</v>
      </c>
      <c r="D154" s="616" t="s">
        <v>4590</v>
      </c>
      <c r="E154" s="616" t="s">
        <v>4591</v>
      </c>
      <c r="F154" s="619"/>
      <c r="G154" s="619"/>
      <c r="H154" s="619"/>
      <c r="I154" s="619"/>
      <c r="J154" s="619">
        <v>1</v>
      </c>
      <c r="K154" s="619">
        <v>1707.1</v>
      </c>
      <c r="L154" s="619"/>
      <c r="M154" s="619">
        <v>1707.1</v>
      </c>
      <c r="N154" s="619"/>
      <c r="O154" s="619"/>
      <c r="P154" s="640"/>
      <c r="Q154" s="620"/>
    </row>
    <row r="155" spans="1:17" ht="14.4" customHeight="1" x14ac:dyDescent="0.3">
      <c r="A155" s="615" t="s">
        <v>4570</v>
      </c>
      <c r="B155" s="616" t="s">
        <v>4126</v>
      </c>
      <c r="C155" s="616" t="s">
        <v>3643</v>
      </c>
      <c r="D155" s="616" t="s">
        <v>4592</v>
      </c>
      <c r="E155" s="616" t="s">
        <v>4593</v>
      </c>
      <c r="F155" s="619"/>
      <c r="G155" s="619"/>
      <c r="H155" s="619"/>
      <c r="I155" s="619"/>
      <c r="J155" s="619">
        <v>1</v>
      </c>
      <c r="K155" s="619">
        <v>1447.28</v>
      </c>
      <c r="L155" s="619"/>
      <c r="M155" s="619">
        <v>1447.28</v>
      </c>
      <c r="N155" s="619"/>
      <c r="O155" s="619"/>
      <c r="P155" s="640"/>
      <c r="Q155" s="620"/>
    </row>
    <row r="156" spans="1:17" ht="14.4" customHeight="1" x14ac:dyDescent="0.3">
      <c r="A156" s="615" t="s">
        <v>4570</v>
      </c>
      <c r="B156" s="616" t="s">
        <v>4126</v>
      </c>
      <c r="C156" s="616" t="s">
        <v>3643</v>
      </c>
      <c r="D156" s="616" t="s">
        <v>4594</v>
      </c>
      <c r="E156" s="616" t="s">
        <v>4595</v>
      </c>
      <c r="F156" s="619">
        <v>3</v>
      </c>
      <c r="G156" s="619">
        <v>2916.96</v>
      </c>
      <c r="H156" s="619">
        <v>1</v>
      </c>
      <c r="I156" s="619">
        <v>972.32</v>
      </c>
      <c r="J156" s="619">
        <v>9</v>
      </c>
      <c r="K156" s="619">
        <v>8750.8799999999992</v>
      </c>
      <c r="L156" s="619">
        <v>2.9999999999999996</v>
      </c>
      <c r="M156" s="619">
        <v>972.31999999999994</v>
      </c>
      <c r="N156" s="619">
        <v>9</v>
      </c>
      <c r="O156" s="619">
        <v>8750.880000000001</v>
      </c>
      <c r="P156" s="640">
        <v>3.0000000000000004</v>
      </c>
      <c r="Q156" s="620">
        <v>972.32000000000016</v>
      </c>
    </row>
    <row r="157" spans="1:17" ht="14.4" customHeight="1" x14ac:dyDescent="0.3">
      <c r="A157" s="615" t="s">
        <v>4570</v>
      </c>
      <c r="B157" s="616" t="s">
        <v>4126</v>
      </c>
      <c r="C157" s="616" t="s">
        <v>3643</v>
      </c>
      <c r="D157" s="616" t="s">
        <v>4596</v>
      </c>
      <c r="E157" s="616" t="s">
        <v>4595</v>
      </c>
      <c r="F157" s="619"/>
      <c r="G157" s="619"/>
      <c r="H157" s="619"/>
      <c r="I157" s="619"/>
      <c r="J157" s="619"/>
      <c r="K157" s="619"/>
      <c r="L157" s="619"/>
      <c r="M157" s="619"/>
      <c r="N157" s="619">
        <v>1</v>
      </c>
      <c r="O157" s="619">
        <v>1408.42</v>
      </c>
      <c r="P157" s="640"/>
      <c r="Q157" s="620">
        <v>1408.42</v>
      </c>
    </row>
    <row r="158" spans="1:17" ht="14.4" customHeight="1" x14ac:dyDescent="0.3">
      <c r="A158" s="615" t="s">
        <v>4570</v>
      </c>
      <c r="B158" s="616" t="s">
        <v>4126</v>
      </c>
      <c r="C158" s="616" t="s">
        <v>3643</v>
      </c>
      <c r="D158" s="616" t="s">
        <v>4597</v>
      </c>
      <c r="E158" s="616" t="s">
        <v>4595</v>
      </c>
      <c r="F158" s="619">
        <v>26</v>
      </c>
      <c r="G158" s="619">
        <v>44390.06</v>
      </c>
      <c r="H158" s="619">
        <v>1</v>
      </c>
      <c r="I158" s="619">
        <v>1707.31</v>
      </c>
      <c r="J158" s="619">
        <v>12</v>
      </c>
      <c r="K158" s="619">
        <v>20487.720000000005</v>
      </c>
      <c r="L158" s="619">
        <v>0.46153846153846168</v>
      </c>
      <c r="M158" s="619">
        <v>1707.3100000000004</v>
      </c>
      <c r="N158" s="619">
        <v>25</v>
      </c>
      <c r="O158" s="619">
        <v>42682.75</v>
      </c>
      <c r="P158" s="640">
        <v>0.96153846153846156</v>
      </c>
      <c r="Q158" s="620">
        <v>1707.31</v>
      </c>
    </row>
    <row r="159" spans="1:17" ht="14.4" customHeight="1" x14ac:dyDescent="0.3">
      <c r="A159" s="615" t="s">
        <v>4570</v>
      </c>
      <c r="B159" s="616" t="s">
        <v>4126</v>
      </c>
      <c r="C159" s="616" t="s">
        <v>3643</v>
      </c>
      <c r="D159" s="616" t="s">
        <v>4598</v>
      </c>
      <c r="E159" s="616" t="s">
        <v>4595</v>
      </c>
      <c r="F159" s="619">
        <v>5</v>
      </c>
      <c r="G159" s="619">
        <v>10331.5</v>
      </c>
      <c r="H159" s="619">
        <v>1</v>
      </c>
      <c r="I159" s="619">
        <v>2066.3000000000002</v>
      </c>
      <c r="J159" s="619">
        <v>1</v>
      </c>
      <c r="K159" s="619">
        <v>2066.3000000000002</v>
      </c>
      <c r="L159" s="619">
        <v>0.2</v>
      </c>
      <c r="M159" s="619">
        <v>2066.3000000000002</v>
      </c>
      <c r="N159" s="619">
        <v>4</v>
      </c>
      <c r="O159" s="619">
        <v>8265.2000000000007</v>
      </c>
      <c r="P159" s="640">
        <v>0.8</v>
      </c>
      <c r="Q159" s="620">
        <v>2066.3000000000002</v>
      </c>
    </row>
    <row r="160" spans="1:17" ht="14.4" customHeight="1" x14ac:dyDescent="0.3">
      <c r="A160" s="615" t="s">
        <v>4570</v>
      </c>
      <c r="B160" s="616" t="s">
        <v>4126</v>
      </c>
      <c r="C160" s="616" t="s">
        <v>3643</v>
      </c>
      <c r="D160" s="616" t="s">
        <v>4599</v>
      </c>
      <c r="E160" s="616" t="s">
        <v>4600</v>
      </c>
      <c r="F160" s="619"/>
      <c r="G160" s="619"/>
      <c r="H160" s="619"/>
      <c r="I160" s="619"/>
      <c r="J160" s="619">
        <v>1</v>
      </c>
      <c r="K160" s="619">
        <v>1932.09</v>
      </c>
      <c r="L160" s="619"/>
      <c r="M160" s="619">
        <v>1932.09</v>
      </c>
      <c r="N160" s="619">
        <v>3</v>
      </c>
      <c r="O160" s="619">
        <v>5796.2699999999995</v>
      </c>
      <c r="P160" s="640"/>
      <c r="Q160" s="620">
        <v>1932.09</v>
      </c>
    </row>
    <row r="161" spans="1:17" ht="14.4" customHeight="1" x14ac:dyDescent="0.3">
      <c r="A161" s="615" t="s">
        <v>4570</v>
      </c>
      <c r="B161" s="616" t="s">
        <v>4126</v>
      </c>
      <c r="C161" s="616" t="s">
        <v>3643</v>
      </c>
      <c r="D161" s="616" t="s">
        <v>4601</v>
      </c>
      <c r="E161" s="616" t="s">
        <v>4602</v>
      </c>
      <c r="F161" s="619">
        <v>24</v>
      </c>
      <c r="G161" s="619">
        <v>24666.239999999998</v>
      </c>
      <c r="H161" s="619">
        <v>1</v>
      </c>
      <c r="I161" s="619">
        <v>1027.76</v>
      </c>
      <c r="J161" s="619">
        <v>9</v>
      </c>
      <c r="K161" s="619">
        <v>9249.84</v>
      </c>
      <c r="L161" s="619">
        <v>0.37500000000000006</v>
      </c>
      <c r="M161" s="619">
        <v>1027.76</v>
      </c>
      <c r="N161" s="619">
        <v>17</v>
      </c>
      <c r="O161" s="619">
        <v>17471.920000000002</v>
      </c>
      <c r="P161" s="640">
        <v>0.70833333333333348</v>
      </c>
      <c r="Q161" s="620">
        <v>1027.7600000000002</v>
      </c>
    </row>
    <row r="162" spans="1:17" ht="14.4" customHeight="1" x14ac:dyDescent="0.3">
      <c r="A162" s="615" t="s">
        <v>4570</v>
      </c>
      <c r="B162" s="616" t="s">
        <v>4126</v>
      </c>
      <c r="C162" s="616" t="s">
        <v>3643</v>
      </c>
      <c r="D162" s="616" t="s">
        <v>4603</v>
      </c>
      <c r="E162" s="616" t="s">
        <v>4602</v>
      </c>
      <c r="F162" s="619">
        <v>6</v>
      </c>
      <c r="G162" s="619">
        <v>12851.099999999999</v>
      </c>
      <c r="H162" s="619">
        <v>1</v>
      </c>
      <c r="I162" s="619">
        <v>2141.85</v>
      </c>
      <c r="J162" s="619">
        <v>4</v>
      </c>
      <c r="K162" s="619">
        <v>8567.4</v>
      </c>
      <c r="L162" s="619">
        <v>0.66666666666666674</v>
      </c>
      <c r="M162" s="619">
        <v>2141.85</v>
      </c>
      <c r="N162" s="619">
        <v>8</v>
      </c>
      <c r="O162" s="619">
        <v>17134.8</v>
      </c>
      <c r="P162" s="640">
        <v>1.3333333333333335</v>
      </c>
      <c r="Q162" s="620">
        <v>2141.85</v>
      </c>
    </row>
    <row r="163" spans="1:17" ht="14.4" customHeight="1" x14ac:dyDescent="0.3">
      <c r="A163" s="615" t="s">
        <v>4570</v>
      </c>
      <c r="B163" s="616" t="s">
        <v>4126</v>
      </c>
      <c r="C163" s="616" t="s">
        <v>3643</v>
      </c>
      <c r="D163" s="616" t="s">
        <v>4604</v>
      </c>
      <c r="E163" s="616" t="s">
        <v>4605</v>
      </c>
      <c r="F163" s="619">
        <v>1</v>
      </c>
      <c r="G163" s="619">
        <v>466.78</v>
      </c>
      <c r="H163" s="619">
        <v>1</v>
      </c>
      <c r="I163" s="619">
        <v>466.78</v>
      </c>
      <c r="J163" s="619"/>
      <c r="K163" s="619"/>
      <c r="L163" s="619"/>
      <c r="M163" s="619"/>
      <c r="N163" s="619"/>
      <c r="O163" s="619"/>
      <c r="P163" s="640"/>
      <c r="Q163" s="620"/>
    </row>
    <row r="164" spans="1:17" ht="14.4" customHeight="1" x14ac:dyDescent="0.3">
      <c r="A164" s="615" t="s">
        <v>4570</v>
      </c>
      <c r="B164" s="616" t="s">
        <v>4126</v>
      </c>
      <c r="C164" s="616" t="s">
        <v>3643</v>
      </c>
      <c r="D164" s="616" t="s">
        <v>4606</v>
      </c>
      <c r="E164" s="616" t="s">
        <v>4607</v>
      </c>
      <c r="F164" s="619"/>
      <c r="G164" s="619"/>
      <c r="H164" s="619"/>
      <c r="I164" s="619"/>
      <c r="J164" s="619"/>
      <c r="K164" s="619"/>
      <c r="L164" s="619"/>
      <c r="M164" s="619"/>
      <c r="N164" s="619">
        <v>1</v>
      </c>
      <c r="O164" s="619">
        <v>8536.5499999999993</v>
      </c>
      <c r="P164" s="640"/>
      <c r="Q164" s="620">
        <v>8536.5499999999993</v>
      </c>
    </row>
    <row r="165" spans="1:17" ht="14.4" customHeight="1" x14ac:dyDescent="0.3">
      <c r="A165" s="615" t="s">
        <v>4570</v>
      </c>
      <c r="B165" s="616" t="s">
        <v>4126</v>
      </c>
      <c r="C165" s="616" t="s">
        <v>3643</v>
      </c>
      <c r="D165" s="616" t="s">
        <v>4608</v>
      </c>
      <c r="E165" s="616" t="s">
        <v>4609</v>
      </c>
      <c r="F165" s="619"/>
      <c r="G165" s="619"/>
      <c r="H165" s="619"/>
      <c r="I165" s="619"/>
      <c r="J165" s="619"/>
      <c r="K165" s="619"/>
      <c r="L165" s="619"/>
      <c r="M165" s="619"/>
      <c r="N165" s="619">
        <v>2</v>
      </c>
      <c r="O165" s="619">
        <v>110794.4</v>
      </c>
      <c r="P165" s="640"/>
      <c r="Q165" s="620">
        <v>55397.2</v>
      </c>
    </row>
    <row r="166" spans="1:17" ht="14.4" customHeight="1" x14ac:dyDescent="0.3">
      <c r="A166" s="615" t="s">
        <v>4570</v>
      </c>
      <c r="B166" s="616" t="s">
        <v>4126</v>
      </c>
      <c r="C166" s="616" t="s">
        <v>3643</v>
      </c>
      <c r="D166" s="616" t="s">
        <v>4610</v>
      </c>
      <c r="E166" s="616" t="s">
        <v>4611</v>
      </c>
      <c r="F166" s="619">
        <v>2</v>
      </c>
      <c r="G166" s="619">
        <v>5166</v>
      </c>
      <c r="H166" s="619">
        <v>1</v>
      </c>
      <c r="I166" s="619">
        <v>2583</v>
      </c>
      <c r="J166" s="619"/>
      <c r="K166" s="619"/>
      <c r="L166" s="619"/>
      <c r="M166" s="619"/>
      <c r="N166" s="619"/>
      <c r="O166" s="619"/>
      <c r="P166" s="640"/>
      <c r="Q166" s="620"/>
    </row>
    <row r="167" spans="1:17" ht="14.4" customHeight="1" x14ac:dyDescent="0.3">
      <c r="A167" s="615" t="s">
        <v>4570</v>
      </c>
      <c r="B167" s="616" t="s">
        <v>4126</v>
      </c>
      <c r="C167" s="616" t="s">
        <v>3643</v>
      </c>
      <c r="D167" s="616" t="s">
        <v>4612</v>
      </c>
      <c r="E167" s="616" t="s">
        <v>4613</v>
      </c>
      <c r="F167" s="619">
        <v>4</v>
      </c>
      <c r="G167" s="619">
        <v>12013.52</v>
      </c>
      <c r="H167" s="619">
        <v>1</v>
      </c>
      <c r="I167" s="619">
        <v>3003.38</v>
      </c>
      <c r="J167" s="619">
        <v>1</v>
      </c>
      <c r="K167" s="619">
        <v>3003.38</v>
      </c>
      <c r="L167" s="619">
        <v>0.25</v>
      </c>
      <c r="M167" s="619">
        <v>3003.38</v>
      </c>
      <c r="N167" s="619">
        <v>4</v>
      </c>
      <c r="O167" s="619">
        <v>12013.52</v>
      </c>
      <c r="P167" s="640">
        <v>1</v>
      </c>
      <c r="Q167" s="620">
        <v>3003.38</v>
      </c>
    </row>
    <row r="168" spans="1:17" ht="14.4" customHeight="1" x14ac:dyDescent="0.3">
      <c r="A168" s="615" t="s">
        <v>4570</v>
      </c>
      <c r="B168" s="616" t="s">
        <v>4126</v>
      </c>
      <c r="C168" s="616" t="s">
        <v>3643</v>
      </c>
      <c r="D168" s="616" t="s">
        <v>4614</v>
      </c>
      <c r="E168" s="616" t="s">
        <v>4615</v>
      </c>
      <c r="F168" s="619">
        <v>1</v>
      </c>
      <c r="G168" s="619">
        <v>2236.5</v>
      </c>
      <c r="H168" s="619">
        <v>1</v>
      </c>
      <c r="I168" s="619">
        <v>2236.5</v>
      </c>
      <c r="J168" s="619">
        <v>1</v>
      </c>
      <c r="K168" s="619">
        <v>2236.5</v>
      </c>
      <c r="L168" s="619">
        <v>1</v>
      </c>
      <c r="M168" s="619">
        <v>2236.5</v>
      </c>
      <c r="N168" s="619">
        <v>2</v>
      </c>
      <c r="O168" s="619">
        <v>4473</v>
      </c>
      <c r="P168" s="640">
        <v>2</v>
      </c>
      <c r="Q168" s="620">
        <v>2236.5</v>
      </c>
    </row>
    <row r="169" spans="1:17" ht="14.4" customHeight="1" x14ac:dyDescent="0.3">
      <c r="A169" s="615" t="s">
        <v>4570</v>
      </c>
      <c r="B169" s="616" t="s">
        <v>4126</v>
      </c>
      <c r="C169" s="616" t="s">
        <v>3643</v>
      </c>
      <c r="D169" s="616" t="s">
        <v>4616</v>
      </c>
      <c r="E169" s="616" t="s">
        <v>4617</v>
      </c>
      <c r="F169" s="619"/>
      <c r="G169" s="619"/>
      <c r="H169" s="619"/>
      <c r="I169" s="619"/>
      <c r="J169" s="619">
        <v>1</v>
      </c>
      <c r="K169" s="619">
        <v>3991.04</v>
      </c>
      <c r="L169" s="619"/>
      <c r="M169" s="619">
        <v>3991.04</v>
      </c>
      <c r="N169" s="619"/>
      <c r="O169" s="619"/>
      <c r="P169" s="640"/>
      <c r="Q169" s="620"/>
    </row>
    <row r="170" spans="1:17" ht="14.4" customHeight="1" x14ac:dyDescent="0.3">
      <c r="A170" s="615" t="s">
        <v>4570</v>
      </c>
      <c r="B170" s="616" t="s">
        <v>4126</v>
      </c>
      <c r="C170" s="616" t="s">
        <v>3643</v>
      </c>
      <c r="D170" s="616" t="s">
        <v>4618</v>
      </c>
      <c r="E170" s="616" t="s">
        <v>4619</v>
      </c>
      <c r="F170" s="619">
        <v>23</v>
      </c>
      <c r="G170" s="619">
        <v>158487.94</v>
      </c>
      <c r="H170" s="619">
        <v>1</v>
      </c>
      <c r="I170" s="619">
        <v>6890.78</v>
      </c>
      <c r="J170" s="619">
        <v>7</v>
      </c>
      <c r="K170" s="619">
        <v>48235.46</v>
      </c>
      <c r="L170" s="619">
        <v>0.30434782608695649</v>
      </c>
      <c r="M170" s="619">
        <v>6890.78</v>
      </c>
      <c r="N170" s="619">
        <v>30</v>
      </c>
      <c r="O170" s="619">
        <v>206723.4</v>
      </c>
      <c r="P170" s="640">
        <v>1.3043478260869565</v>
      </c>
      <c r="Q170" s="620">
        <v>6890.78</v>
      </c>
    </row>
    <row r="171" spans="1:17" ht="14.4" customHeight="1" x14ac:dyDescent="0.3">
      <c r="A171" s="615" t="s">
        <v>4570</v>
      </c>
      <c r="B171" s="616" t="s">
        <v>4126</v>
      </c>
      <c r="C171" s="616" t="s">
        <v>3643</v>
      </c>
      <c r="D171" s="616" t="s">
        <v>3770</v>
      </c>
      <c r="E171" s="616" t="s">
        <v>3771</v>
      </c>
      <c r="F171" s="619"/>
      <c r="G171" s="619"/>
      <c r="H171" s="619"/>
      <c r="I171" s="619"/>
      <c r="J171" s="619">
        <v>1</v>
      </c>
      <c r="K171" s="619">
        <v>19196.8</v>
      </c>
      <c r="L171" s="619"/>
      <c r="M171" s="619">
        <v>19196.8</v>
      </c>
      <c r="N171" s="619">
        <v>1</v>
      </c>
      <c r="O171" s="619">
        <v>19196.8</v>
      </c>
      <c r="P171" s="640"/>
      <c r="Q171" s="620">
        <v>19196.8</v>
      </c>
    </row>
    <row r="172" spans="1:17" ht="14.4" customHeight="1" x14ac:dyDescent="0.3">
      <c r="A172" s="615" t="s">
        <v>4570</v>
      </c>
      <c r="B172" s="616" t="s">
        <v>4126</v>
      </c>
      <c r="C172" s="616" t="s">
        <v>3643</v>
      </c>
      <c r="D172" s="616" t="s">
        <v>4620</v>
      </c>
      <c r="E172" s="616" t="s">
        <v>4621</v>
      </c>
      <c r="F172" s="619">
        <v>5</v>
      </c>
      <c r="G172" s="619">
        <v>20689.45</v>
      </c>
      <c r="H172" s="619">
        <v>1</v>
      </c>
      <c r="I172" s="619">
        <v>4137.8900000000003</v>
      </c>
      <c r="J172" s="619">
        <v>2</v>
      </c>
      <c r="K172" s="619">
        <v>8275.7800000000007</v>
      </c>
      <c r="L172" s="619">
        <v>0.4</v>
      </c>
      <c r="M172" s="619">
        <v>4137.8900000000003</v>
      </c>
      <c r="N172" s="619">
        <v>3</v>
      </c>
      <c r="O172" s="619">
        <v>12413.670000000002</v>
      </c>
      <c r="P172" s="640">
        <v>0.60000000000000009</v>
      </c>
      <c r="Q172" s="620">
        <v>4137.8900000000003</v>
      </c>
    </row>
    <row r="173" spans="1:17" ht="14.4" customHeight="1" x14ac:dyDescent="0.3">
      <c r="A173" s="615" t="s">
        <v>4570</v>
      </c>
      <c r="B173" s="616" t="s">
        <v>4126</v>
      </c>
      <c r="C173" s="616" t="s">
        <v>3643</v>
      </c>
      <c r="D173" s="616" t="s">
        <v>4622</v>
      </c>
      <c r="E173" s="616" t="s">
        <v>4623</v>
      </c>
      <c r="F173" s="619">
        <v>1</v>
      </c>
      <c r="G173" s="619">
        <v>1123.73</v>
      </c>
      <c r="H173" s="619">
        <v>1</v>
      </c>
      <c r="I173" s="619">
        <v>1123.73</v>
      </c>
      <c r="J173" s="619"/>
      <c r="K173" s="619"/>
      <c r="L173" s="619"/>
      <c r="M173" s="619"/>
      <c r="N173" s="619"/>
      <c r="O173" s="619"/>
      <c r="P173" s="640"/>
      <c r="Q173" s="620"/>
    </row>
    <row r="174" spans="1:17" ht="14.4" customHeight="1" x14ac:dyDescent="0.3">
      <c r="A174" s="615" t="s">
        <v>4570</v>
      </c>
      <c r="B174" s="616" t="s">
        <v>4126</v>
      </c>
      <c r="C174" s="616" t="s">
        <v>3643</v>
      </c>
      <c r="D174" s="616" t="s">
        <v>4624</v>
      </c>
      <c r="E174" s="616" t="s">
        <v>4625</v>
      </c>
      <c r="F174" s="619">
        <v>3</v>
      </c>
      <c r="G174" s="619">
        <v>51219.149999999994</v>
      </c>
      <c r="H174" s="619">
        <v>1</v>
      </c>
      <c r="I174" s="619">
        <v>17073.05</v>
      </c>
      <c r="J174" s="619">
        <v>1</v>
      </c>
      <c r="K174" s="619">
        <v>17073.05</v>
      </c>
      <c r="L174" s="619">
        <v>0.33333333333333337</v>
      </c>
      <c r="M174" s="619">
        <v>17073.05</v>
      </c>
      <c r="N174" s="619"/>
      <c r="O174" s="619"/>
      <c r="P174" s="640"/>
      <c r="Q174" s="620"/>
    </row>
    <row r="175" spans="1:17" ht="14.4" customHeight="1" x14ac:dyDescent="0.3">
      <c r="A175" s="615" t="s">
        <v>4570</v>
      </c>
      <c r="B175" s="616" t="s">
        <v>4126</v>
      </c>
      <c r="C175" s="616" t="s">
        <v>3643</v>
      </c>
      <c r="D175" s="616" t="s">
        <v>4626</v>
      </c>
      <c r="E175" s="616" t="s">
        <v>4627</v>
      </c>
      <c r="F175" s="619">
        <v>6</v>
      </c>
      <c r="G175" s="619">
        <v>6016.8</v>
      </c>
      <c r="H175" s="619">
        <v>1</v>
      </c>
      <c r="I175" s="619">
        <v>1002.8000000000001</v>
      </c>
      <c r="J175" s="619">
        <v>4</v>
      </c>
      <c r="K175" s="619">
        <v>4011.2</v>
      </c>
      <c r="L175" s="619">
        <v>0.66666666666666663</v>
      </c>
      <c r="M175" s="619">
        <v>1002.8</v>
      </c>
      <c r="N175" s="619">
        <v>18</v>
      </c>
      <c r="O175" s="619">
        <v>18050.399999999998</v>
      </c>
      <c r="P175" s="640">
        <v>2.9999999999999996</v>
      </c>
      <c r="Q175" s="620">
        <v>1002.7999999999998</v>
      </c>
    </row>
    <row r="176" spans="1:17" ht="14.4" customHeight="1" x14ac:dyDescent="0.3">
      <c r="A176" s="615" t="s">
        <v>4570</v>
      </c>
      <c r="B176" s="616" t="s">
        <v>4126</v>
      </c>
      <c r="C176" s="616" t="s">
        <v>3643</v>
      </c>
      <c r="D176" s="616" t="s">
        <v>4628</v>
      </c>
      <c r="E176" s="616" t="s">
        <v>4629</v>
      </c>
      <c r="F176" s="619">
        <v>7</v>
      </c>
      <c r="G176" s="619">
        <v>53550</v>
      </c>
      <c r="H176" s="619">
        <v>1</v>
      </c>
      <c r="I176" s="619">
        <v>7650</v>
      </c>
      <c r="J176" s="619">
        <v>4</v>
      </c>
      <c r="K176" s="619">
        <v>30600</v>
      </c>
      <c r="L176" s="619">
        <v>0.5714285714285714</v>
      </c>
      <c r="M176" s="619">
        <v>7650</v>
      </c>
      <c r="N176" s="619">
        <v>10</v>
      </c>
      <c r="O176" s="619">
        <v>76500</v>
      </c>
      <c r="P176" s="640">
        <v>1.4285714285714286</v>
      </c>
      <c r="Q176" s="620">
        <v>7650</v>
      </c>
    </row>
    <row r="177" spans="1:17" ht="14.4" customHeight="1" x14ac:dyDescent="0.3">
      <c r="A177" s="615" t="s">
        <v>4570</v>
      </c>
      <c r="B177" s="616" t="s">
        <v>4126</v>
      </c>
      <c r="C177" s="616" t="s">
        <v>3643</v>
      </c>
      <c r="D177" s="616" t="s">
        <v>4630</v>
      </c>
      <c r="E177" s="616" t="s">
        <v>4631</v>
      </c>
      <c r="F177" s="619">
        <v>3</v>
      </c>
      <c r="G177" s="619">
        <v>39853.56</v>
      </c>
      <c r="H177" s="619">
        <v>1</v>
      </c>
      <c r="I177" s="619">
        <v>13284.519999999999</v>
      </c>
      <c r="J177" s="619">
        <v>1</v>
      </c>
      <c r="K177" s="619">
        <v>13284.52</v>
      </c>
      <c r="L177" s="619">
        <v>0.33333333333333337</v>
      </c>
      <c r="M177" s="619">
        <v>13284.52</v>
      </c>
      <c r="N177" s="619"/>
      <c r="O177" s="619"/>
      <c r="P177" s="640"/>
      <c r="Q177" s="620"/>
    </row>
    <row r="178" spans="1:17" ht="14.4" customHeight="1" x14ac:dyDescent="0.3">
      <c r="A178" s="615" t="s">
        <v>4570</v>
      </c>
      <c r="B178" s="616" t="s">
        <v>4126</v>
      </c>
      <c r="C178" s="616" t="s">
        <v>3643</v>
      </c>
      <c r="D178" s="616" t="s">
        <v>4632</v>
      </c>
      <c r="E178" s="616" t="s">
        <v>4633</v>
      </c>
      <c r="F178" s="619">
        <v>4</v>
      </c>
      <c r="G178" s="619">
        <v>8683.8799999999992</v>
      </c>
      <c r="H178" s="619">
        <v>1</v>
      </c>
      <c r="I178" s="619">
        <v>2170.9699999999998</v>
      </c>
      <c r="J178" s="619">
        <v>1</v>
      </c>
      <c r="K178" s="619">
        <v>2170.9699999999998</v>
      </c>
      <c r="L178" s="619">
        <v>0.25</v>
      </c>
      <c r="M178" s="619">
        <v>2170.9699999999998</v>
      </c>
      <c r="N178" s="619">
        <v>4</v>
      </c>
      <c r="O178" s="619">
        <v>8683.8799999999992</v>
      </c>
      <c r="P178" s="640">
        <v>1</v>
      </c>
      <c r="Q178" s="620">
        <v>2170.9699999999998</v>
      </c>
    </row>
    <row r="179" spans="1:17" ht="14.4" customHeight="1" x14ac:dyDescent="0.3">
      <c r="A179" s="615" t="s">
        <v>4570</v>
      </c>
      <c r="B179" s="616" t="s">
        <v>4126</v>
      </c>
      <c r="C179" s="616" t="s">
        <v>3643</v>
      </c>
      <c r="D179" s="616" t="s">
        <v>4634</v>
      </c>
      <c r="E179" s="616" t="s">
        <v>4635</v>
      </c>
      <c r="F179" s="619">
        <v>5</v>
      </c>
      <c r="G179" s="619">
        <v>3985</v>
      </c>
      <c r="H179" s="619">
        <v>1</v>
      </c>
      <c r="I179" s="619">
        <v>797</v>
      </c>
      <c r="J179" s="619">
        <v>1</v>
      </c>
      <c r="K179" s="619">
        <v>797</v>
      </c>
      <c r="L179" s="619">
        <v>0.2</v>
      </c>
      <c r="M179" s="619">
        <v>797</v>
      </c>
      <c r="N179" s="619">
        <v>6</v>
      </c>
      <c r="O179" s="619">
        <v>4782</v>
      </c>
      <c r="P179" s="640">
        <v>1.2</v>
      </c>
      <c r="Q179" s="620">
        <v>797</v>
      </c>
    </row>
    <row r="180" spans="1:17" ht="14.4" customHeight="1" x14ac:dyDescent="0.3">
      <c r="A180" s="615" t="s">
        <v>4570</v>
      </c>
      <c r="B180" s="616" t="s">
        <v>4126</v>
      </c>
      <c r="C180" s="616" t="s">
        <v>3643</v>
      </c>
      <c r="D180" s="616" t="s">
        <v>4636</v>
      </c>
      <c r="E180" s="616" t="s">
        <v>4637</v>
      </c>
      <c r="F180" s="619">
        <v>1</v>
      </c>
      <c r="G180" s="619">
        <v>10072.94</v>
      </c>
      <c r="H180" s="619">
        <v>1</v>
      </c>
      <c r="I180" s="619">
        <v>10072.94</v>
      </c>
      <c r="J180" s="619"/>
      <c r="K180" s="619"/>
      <c r="L180" s="619"/>
      <c r="M180" s="619"/>
      <c r="N180" s="619">
        <v>1</v>
      </c>
      <c r="O180" s="619">
        <v>10072.94</v>
      </c>
      <c r="P180" s="640">
        <v>1</v>
      </c>
      <c r="Q180" s="620">
        <v>10072.94</v>
      </c>
    </row>
    <row r="181" spans="1:17" ht="14.4" customHeight="1" x14ac:dyDescent="0.3">
      <c r="A181" s="615" t="s">
        <v>4570</v>
      </c>
      <c r="B181" s="616" t="s">
        <v>4126</v>
      </c>
      <c r="C181" s="616" t="s">
        <v>3643</v>
      </c>
      <c r="D181" s="616" t="s">
        <v>4638</v>
      </c>
      <c r="E181" s="616" t="s">
        <v>4639</v>
      </c>
      <c r="F181" s="619">
        <v>3</v>
      </c>
      <c r="G181" s="619">
        <v>8923.08</v>
      </c>
      <c r="H181" s="619">
        <v>1</v>
      </c>
      <c r="I181" s="619">
        <v>2974.36</v>
      </c>
      <c r="J181" s="619">
        <v>1</v>
      </c>
      <c r="K181" s="619">
        <v>2974.36</v>
      </c>
      <c r="L181" s="619">
        <v>0.33333333333333337</v>
      </c>
      <c r="M181" s="619">
        <v>2974.36</v>
      </c>
      <c r="N181" s="619">
        <v>1</v>
      </c>
      <c r="O181" s="619">
        <v>2974.36</v>
      </c>
      <c r="P181" s="640">
        <v>0.33333333333333337</v>
      </c>
      <c r="Q181" s="620">
        <v>2974.36</v>
      </c>
    </row>
    <row r="182" spans="1:17" ht="14.4" customHeight="1" x14ac:dyDescent="0.3">
      <c r="A182" s="615" t="s">
        <v>4570</v>
      </c>
      <c r="B182" s="616" t="s">
        <v>4126</v>
      </c>
      <c r="C182" s="616" t="s">
        <v>3643</v>
      </c>
      <c r="D182" s="616" t="s">
        <v>3796</v>
      </c>
      <c r="E182" s="616" t="s">
        <v>3797</v>
      </c>
      <c r="F182" s="619"/>
      <c r="G182" s="619"/>
      <c r="H182" s="619"/>
      <c r="I182" s="619"/>
      <c r="J182" s="619">
        <v>1</v>
      </c>
      <c r="K182" s="619">
        <v>3360</v>
      </c>
      <c r="L182" s="619"/>
      <c r="M182" s="619">
        <v>3360</v>
      </c>
      <c r="N182" s="619"/>
      <c r="O182" s="619"/>
      <c r="P182" s="640"/>
      <c r="Q182" s="620"/>
    </row>
    <row r="183" spans="1:17" ht="14.4" customHeight="1" x14ac:dyDescent="0.3">
      <c r="A183" s="615" t="s">
        <v>4570</v>
      </c>
      <c r="B183" s="616" t="s">
        <v>4126</v>
      </c>
      <c r="C183" s="616" t="s">
        <v>3643</v>
      </c>
      <c r="D183" s="616" t="s">
        <v>4640</v>
      </c>
      <c r="E183" s="616" t="s">
        <v>4641</v>
      </c>
      <c r="F183" s="619">
        <v>3</v>
      </c>
      <c r="G183" s="619">
        <v>15777.689999999999</v>
      </c>
      <c r="H183" s="619">
        <v>1</v>
      </c>
      <c r="I183" s="619">
        <v>5259.23</v>
      </c>
      <c r="J183" s="619">
        <v>8</v>
      </c>
      <c r="K183" s="619">
        <v>42073.84</v>
      </c>
      <c r="L183" s="619">
        <v>2.6666666666666665</v>
      </c>
      <c r="M183" s="619">
        <v>5259.23</v>
      </c>
      <c r="N183" s="619">
        <v>9</v>
      </c>
      <c r="O183" s="619">
        <v>47333.07</v>
      </c>
      <c r="P183" s="640">
        <v>3.0000000000000004</v>
      </c>
      <c r="Q183" s="620">
        <v>5259.23</v>
      </c>
    </row>
    <row r="184" spans="1:17" ht="14.4" customHeight="1" x14ac:dyDescent="0.3">
      <c r="A184" s="615" t="s">
        <v>4570</v>
      </c>
      <c r="B184" s="616" t="s">
        <v>4126</v>
      </c>
      <c r="C184" s="616" t="s">
        <v>3643</v>
      </c>
      <c r="D184" s="616" t="s">
        <v>4642</v>
      </c>
      <c r="E184" s="616" t="s">
        <v>4643</v>
      </c>
      <c r="F184" s="619"/>
      <c r="G184" s="619"/>
      <c r="H184" s="619"/>
      <c r="I184" s="619"/>
      <c r="J184" s="619"/>
      <c r="K184" s="619"/>
      <c r="L184" s="619"/>
      <c r="M184" s="619"/>
      <c r="N184" s="619">
        <v>1</v>
      </c>
      <c r="O184" s="619">
        <v>1497.44</v>
      </c>
      <c r="P184" s="640"/>
      <c r="Q184" s="620">
        <v>1497.44</v>
      </c>
    </row>
    <row r="185" spans="1:17" ht="14.4" customHeight="1" x14ac:dyDescent="0.3">
      <c r="A185" s="615" t="s">
        <v>4570</v>
      </c>
      <c r="B185" s="616" t="s">
        <v>4126</v>
      </c>
      <c r="C185" s="616" t="s">
        <v>3643</v>
      </c>
      <c r="D185" s="616" t="s">
        <v>4644</v>
      </c>
      <c r="E185" s="616" t="s">
        <v>4645</v>
      </c>
      <c r="F185" s="619">
        <v>1</v>
      </c>
      <c r="G185" s="619">
        <v>605.65</v>
      </c>
      <c r="H185" s="619">
        <v>1</v>
      </c>
      <c r="I185" s="619">
        <v>605.65</v>
      </c>
      <c r="J185" s="619">
        <v>2</v>
      </c>
      <c r="K185" s="619">
        <v>1211.3</v>
      </c>
      <c r="L185" s="619">
        <v>2</v>
      </c>
      <c r="M185" s="619">
        <v>605.65</v>
      </c>
      <c r="N185" s="619">
        <v>2</v>
      </c>
      <c r="O185" s="619">
        <v>1211.3</v>
      </c>
      <c r="P185" s="640">
        <v>2</v>
      </c>
      <c r="Q185" s="620">
        <v>605.65</v>
      </c>
    </row>
    <row r="186" spans="1:17" ht="14.4" customHeight="1" x14ac:dyDescent="0.3">
      <c r="A186" s="615" t="s">
        <v>4570</v>
      </c>
      <c r="B186" s="616" t="s">
        <v>4126</v>
      </c>
      <c r="C186" s="616" t="s">
        <v>3643</v>
      </c>
      <c r="D186" s="616" t="s">
        <v>4646</v>
      </c>
      <c r="E186" s="616" t="s">
        <v>4647</v>
      </c>
      <c r="F186" s="619">
        <v>2</v>
      </c>
      <c r="G186" s="619">
        <v>34763.980000000003</v>
      </c>
      <c r="H186" s="619">
        <v>1</v>
      </c>
      <c r="I186" s="619">
        <v>17381.990000000002</v>
      </c>
      <c r="J186" s="619">
        <v>1</v>
      </c>
      <c r="K186" s="619">
        <v>17381.990000000002</v>
      </c>
      <c r="L186" s="619">
        <v>0.5</v>
      </c>
      <c r="M186" s="619">
        <v>17381.990000000002</v>
      </c>
      <c r="N186" s="619"/>
      <c r="O186" s="619"/>
      <c r="P186" s="640"/>
      <c r="Q186" s="620"/>
    </row>
    <row r="187" spans="1:17" ht="14.4" customHeight="1" x14ac:dyDescent="0.3">
      <c r="A187" s="615" t="s">
        <v>4570</v>
      </c>
      <c r="B187" s="616" t="s">
        <v>4126</v>
      </c>
      <c r="C187" s="616" t="s">
        <v>3643</v>
      </c>
      <c r="D187" s="616" t="s">
        <v>4648</v>
      </c>
      <c r="E187" s="616" t="s">
        <v>4649</v>
      </c>
      <c r="F187" s="619">
        <v>2</v>
      </c>
      <c r="G187" s="619">
        <v>1662.32</v>
      </c>
      <c r="H187" s="619">
        <v>1</v>
      </c>
      <c r="I187" s="619">
        <v>831.16</v>
      </c>
      <c r="J187" s="619">
        <v>1</v>
      </c>
      <c r="K187" s="619">
        <v>831.16</v>
      </c>
      <c r="L187" s="619">
        <v>0.5</v>
      </c>
      <c r="M187" s="619">
        <v>831.16</v>
      </c>
      <c r="N187" s="619">
        <v>2</v>
      </c>
      <c r="O187" s="619">
        <v>1662.32</v>
      </c>
      <c r="P187" s="640">
        <v>1</v>
      </c>
      <c r="Q187" s="620">
        <v>831.16</v>
      </c>
    </row>
    <row r="188" spans="1:17" ht="14.4" customHeight="1" x14ac:dyDescent="0.3">
      <c r="A188" s="615" t="s">
        <v>4570</v>
      </c>
      <c r="B188" s="616" t="s">
        <v>4126</v>
      </c>
      <c r="C188" s="616" t="s">
        <v>3643</v>
      </c>
      <c r="D188" s="616" t="s">
        <v>4650</v>
      </c>
      <c r="E188" s="616" t="s">
        <v>4649</v>
      </c>
      <c r="F188" s="619">
        <v>9</v>
      </c>
      <c r="G188" s="619">
        <v>7992.5399999999991</v>
      </c>
      <c r="H188" s="619">
        <v>1</v>
      </c>
      <c r="I188" s="619">
        <v>888.06</v>
      </c>
      <c r="J188" s="619">
        <v>11</v>
      </c>
      <c r="K188" s="619">
        <v>9768.659999999998</v>
      </c>
      <c r="L188" s="619">
        <v>1.2222222222222221</v>
      </c>
      <c r="M188" s="619">
        <v>888.05999999999983</v>
      </c>
      <c r="N188" s="619">
        <v>9</v>
      </c>
      <c r="O188" s="619">
        <v>7992.54</v>
      </c>
      <c r="P188" s="640">
        <v>1.0000000000000002</v>
      </c>
      <c r="Q188" s="620">
        <v>888.06</v>
      </c>
    </row>
    <row r="189" spans="1:17" ht="14.4" customHeight="1" x14ac:dyDescent="0.3">
      <c r="A189" s="615" t="s">
        <v>4570</v>
      </c>
      <c r="B189" s="616" t="s">
        <v>4126</v>
      </c>
      <c r="C189" s="616" t="s">
        <v>3643</v>
      </c>
      <c r="D189" s="616" t="s">
        <v>4651</v>
      </c>
      <c r="E189" s="616" t="s">
        <v>4652</v>
      </c>
      <c r="F189" s="619">
        <v>7</v>
      </c>
      <c r="G189" s="619">
        <v>6216.4199999999992</v>
      </c>
      <c r="H189" s="619">
        <v>1</v>
      </c>
      <c r="I189" s="619">
        <v>888.05999999999983</v>
      </c>
      <c r="J189" s="619">
        <v>3</v>
      </c>
      <c r="K189" s="619">
        <v>2664.18</v>
      </c>
      <c r="L189" s="619">
        <v>0.4285714285714286</v>
      </c>
      <c r="M189" s="619">
        <v>888.06</v>
      </c>
      <c r="N189" s="619">
        <v>3</v>
      </c>
      <c r="O189" s="619">
        <v>2664.18</v>
      </c>
      <c r="P189" s="640">
        <v>0.4285714285714286</v>
      </c>
      <c r="Q189" s="620">
        <v>888.06</v>
      </c>
    </row>
    <row r="190" spans="1:17" ht="14.4" customHeight="1" x14ac:dyDescent="0.3">
      <c r="A190" s="615" t="s">
        <v>4570</v>
      </c>
      <c r="B190" s="616" t="s">
        <v>4126</v>
      </c>
      <c r="C190" s="616" t="s">
        <v>3643</v>
      </c>
      <c r="D190" s="616" t="s">
        <v>4653</v>
      </c>
      <c r="E190" s="616" t="s">
        <v>4654</v>
      </c>
      <c r="F190" s="619">
        <v>2</v>
      </c>
      <c r="G190" s="619">
        <v>1662.32</v>
      </c>
      <c r="H190" s="619">
        <v>1</v>
      </c>
      <c r="I190" s="619">
        <v>831.16</v>
      </c>
      <c r="J190" s="619">
        <v>1</v>
      </c>
      <c r="K190" s="619">
        <v>831.16</v>
      </c>
      <c r="L190" s="619">
        <v>0.5</v>
      </c>
      <c r="M190" s="619">
        <v>831.16</v>
      </c>
      <c r="N190" s="619"/>
      <c r="O190" s="619"/>
      <c r="P190" s="640"/>
      <c r="Q190" s="620"/>
    </row>
    <row r="191" spans="1:17" ht="14.4" customHeight="1" x14ac:dyDescent="0.3">
      <c r="A191" s="615" t="s">
        <v>4570</v>
      </c>
      <c r="B191" s="616" t="s">
        <v>4126</v>
      </c>
      <c r="C191" s="616" t="s">
        <v>3643</v>
      </c>
      <c r="D191" s="616" t="s">
        <v>4655</v>
      </c>
      <c r="E191" s="616" t="s">
        <v>4656</v>
      </c>
      <c r="F191" s="619"/>
      <c r="G191" s="619"/>
      <c r="H191" s="619"/>
      <c r="I191" s="619"/>
      <c r="J191" s="619"/>
      <c r="K191" s="619"/>
      <c r="L191" s="619"/>
      <c r="M191" s="619"/>
      <c r="N191" s="619">
        <v>2</v>
      </c>
      <c r="O191" s="619">
        <v>2187.7600000000002</v>
      </c>
      <c r="P191" s="640"/>
      <c r="Q191" s="620">
        <v>1093.8800000000001</v>
      </c>
    </row>
    <row r="192" spans="1:17" ht="14.4" customHeight="1" x14ac:dyDescent="0.3">
      <c r="A192" s="615" t="s">
        <v>4570</v>
      </c>
      <c r="B192" s="616" t="s">
        <v>4126</v>
      </c>
      <c r="C192" s="616" t="s">
        <v>3643</v>
      </c>
      <c r="D192" s="616" t="s">
        <v>4657</v>
      </c>
      <c r="E192" s="616" t="s">
        <v>4658</v>
      </c>
      <c r="F192" s="619">
        <v>6</v>
      </c>
      <c r="G192" s="619">
        <v>23392.799999999999</v>
      </c>
      <c r="H192" s="619">
        <v>1</v>
      </c>
      <c r="I192" s="619">
        <v>3898.7999999999997</v>
      </c>
      <c r="J192" s="619">
        <v>2</v>
      </c>
      <c r="K192" s="619">
        <v>7797.6</v>
      </c>
      <c r="L192" s="619">
        <v>0.33333333333333337</v>
      </c>
      <c r="M192" s="619">
        <v>3898.8</v>
      </c>
      <c r="N192" s="619"/>
      <c r="O192" s="619"/>
      <c r="P192" s="640"/>
      <c r="Q192" s="620"/>
    </row>
    <row r="193" spans="1:17" ht="14.4" customHeight="1" x14ac:dyDescent="0.3">
      <c r="A193" s="615" t="s">
        <v>4570</v>
      </c>
      <c r="B193" s="616" t="s">
        <v>4126</v>
      </c>
      <c r="C193" s="616" t="s">
        <v>3643</v>
      </c>
      <c r="D193" s="616" t="s">
        <v>4659</v>
      </c>
      <c r="E193" s="616" t="s">
        <v>4660</v>
      </c>
      <c r="F193" s="619">
        <v>4</v>
      </c>
      <c r="G193" s="619">
        <v>5891.52</v>
      </c>
      <c r="H193" s="619">
        <v>1</v>
      </c>
      <c r="I193" s="619">
        <v>1472.88</v>
      </c>
      <c r="J193" s="619"/>
      <c r="K193" s="619"/>
      <c r="L193" s="619"/>
      <c r="M193" s="619"/>
      <c r="N193" s="619"/>
      <c r="O193" s="619"/>
      <c r="P193" s="640"/>
      <c r="Q193" s="620"/>
    </row>
    <row r="194" spans="1:17" ht="14.4" customHeight="1" x14ac:dyDescent="0.3">
      <c r="A194" s="615" t="s">
        <v>4570</v>
      </c>
      <c r="B194" s="616" t="s">
        <v>4126</v>
      </c>
      <c r="C194" s="616" t="s">
        <v>3643</v>
      </c>
      <c r="D194" s="616" t="s">
        <v>4661</v>
      </c>
      <c r="E194" s="616" t="s">
        <v>4662</v>
      </c>
      <c r="F194" s="619">
        <v>5</v>
      </c>
      <c r="G194" s="619">
        <v>6560.7000000000007</v>
      </c>
      <c r="H194" s="619">
        <v>1</v>
      </c>
      <c r="I194" s="619">
        <v>1312.14</v>
      </c>
      <c r="J194" s="619">
        <v>3</v>
      </c>
      <c r="K194" s="619">
        <v>3936.42</v>
      </c>
      <c r="L194" s="619">
        <v>0.6</v>
      </c>
      <c r="M194" s="619">
        <v>1312.14</v>
      </c>
      <c r="N194" s="619">
        <v>1</v>
      </c>
      <c r="O194" s="619">
        <v>1312.14</v>
      </c>
      <c r="P194" s="640">
        <v>0.19999999999999998</v>
      </c>
      <c r="Q194" s="620">
        <v>1312.14</v>
      </c>
    </row>
    <row r="195" spans="1:17" ht="14.4" customHeight="1" x14ac:dyDescent="0.3">
      <c r="A195" s="615" t="s">
        <v>4570</v>
      </c>
      <c r="B195" s="616" t="s">
        <v>4126</v>
      </c>
      <c r="C195" s="616" t="s">
        <v>3643</v>
      </c>
      <c r="D195" s="616" t="s">
        <v>4663</v>
      </c>
      <c r="E195" s="616" t="s">
        <v>4664</v>
      </c>
      <c r="F195" s="619">
        <v>23</v>
      </c>
      <c r="G195" s="619">
        <v>83825.34</v>
      </c>
      <c r="H195" s="619">
        <v>1</v>
      </c>
      <c r="I195" s="619">
        <v>3644.58</v>
      </c>
      <c r="J195" s="619">
        <v>10</v>
      </c>
      <c r="K195" s="619">
        <v>36445.800000000003</v>
      </c>
      <c r="L195" s="619">
        <v>0.43478260869565222</v>
      </c>
      <c r="M195" s="619">
        <v>3644.5800000000004</v>
      </c>
      <c r="N195" s="619">
        <v>22</v>
      </c>
      <c r="O195" s="619">
        <v>80180.760000000009</v>
      </c>
      <c r="P195" s="640">
        <v>0.95652173913043492</v>
      </c>
      <c r="Q195" s="620">
        <v>3644.5800000000004</v>
      </c>
    </row>
    <row r="196" spans="1:17" ht="14.4" customHeight="1" x14ac:dyDescent="0.3">
      <c r="A196" s="615" t="s">
        <v>4570</v>
      </c>
      <c r="B196" s="616" t="s">
        <v>4126</v>
      </c>
      <c r="C196" s="616" t="s">
        <v>3643</v>
      </c>
      <c r="D196" s="616" t="s">
        <v>4665</v>
      </c>
      <c r="E196" s="616" t="s">
        <v>4666</v>
      </c>
      <c r="F196" s="619">
        <v>1</v>
      </c>
      <c r="G196" s="619">
        <v>81091.31</v>
      </c>
      <c r="H196" s="619">
        <v>1</v>
      </c>
      <c r="I196" s="619">
        <v>81091.31</v>
      </c>
      <c r="J196" s="619"/>
      <c r="K196" s="619"/>
      <c r="L196" s="619"/>
      <c r="M196" s="619"/>
      <c r="N196" s="619"/>
      <c r="O196" s="619"/>
      <c r="P196" s="640"/>
      <c r="Q196" s="620"/>
    </row>
    <row r="197" spans="1:17" ht="14.4" customHeight="1" x14ac:dyDescent="0.3">
      <c r="A197" s="615" t="s">
        <v>4570</v>
      </c>
      <c r="B197" s="616" t="s">
        <v>4126</v>
      </c>
      <c r="C197" s="616" t="s">
        <v>3643</v>
      </c>
      <c r="D197" s="616" t="s">
        <v>4667</v>
      </c>
      <c r="E197" s="616" t="s">
        <v>4668</v>
      </c>
      <c r="F197" s="619">
        <v>22</v>
      </c>
      <c r="G197" s="619">
        <v>27292.629999999997</v>
      </c>
      <c r="H197" s="619">
        <v>1</v>
      </c>
      <c r="I197" s="619">
        <v>1240.5740909090907</v>
      </c>
      <c r="J197" s="619">
        <v>10</v>
      </c>
      <c r="K197" s="619">
        <v>11463.3</v>
      </c>
      <c r="L197" s="619">
        <v>0.42001448742755831</v>
      </c>
      <c r="M197" s="619">
        <v>1146.33</v>
      </c>
      <c r="N197" s="619">
        <v>20</v>
      </c>
      <c r="O197" s="619">
        <v>22926.6</v>
      </c>
      <c r="P197" s="640">
        <v>0.84002897485511663</v>
      </c>
      <c r="Q197" s="620">
        <v>1146.33</v>
      </c>
    </row>
    <row r="198" spans="1:17" ht="14.4" customHeight="1" x14ac:dyDescent="0.3">
      <c r="A198" s="615" t="s">
        <v>4570</v>
      </c>
      <c r="B198" s="616" t="s">
        <v>4126</v>
      </c>
      <c r="C198" s="616" t="s">
        <v>3643</v>
      </c>
      <c r="D198" s="616" t="s">
        <v>4669</v>
      </c>
      <c r="E198" s="616" t="s">
        <v>4670</v>
      </c>
      <c r="F198" s="619">
        <v>2</v>
      </c>
      <c r="G198" s="619">
        <v>160000</v>
      </c>
      <c r="H198" s="619">
        <v>1</v>
      </c>
      <c r="I198" s="619">
        <v>80000</v>
      </c>
      <c r="J198" s="619">
        <v>1</v>
      </c>
      <c r="K198" s="619">
        <v>80000</v>
      </c>
      <c r="L198" s="619">
        <v>0.5</v>
      </c>
      <c r="M198" s="619">
        <v>80000</v>
      </c>
      <c r="N198" s="619"/>
      <c r="O198" s="619"/>
      <c r="P198" s="640"/>
      <c r="Q198" s="620"/>
    </row>
    <row r="199" spans="1:17" ht="14.4" customHeight="1" x14ac:dyDescent="0.3">
      <c r="A199" s="615" t="s">
        <v>4570</v>
      </c>
      <c r="B199" s="616" t="s">
        <v>4126</v>
      </c>
      <c r="C199" s="616" t="s">
        <v>3643</v>
      </c>
      <c r="D199" s="616" t="s">
        <v>4671</v>
      </c>
      <c r="E199" s="616" t="s">
        <v>4672</v>
      </c>
      <c r="F199" s="619">
        <v>12</v>
      </c>
      <c r="G199" s="619">
        <v>4309.2</v>
      </c>
      <c r="H199" s="619">
        <v>1</v>
      </c>
      <c r="I199" s="619">
        <v>359.09999999999997</v>
      </c>
      <c r="J199" s="619">
        <v>11</v>
      </c>
      <c r="K199" s="619">
        <v>3950.1000000000004</v>
      </c>
      <c r="L199" s="619">
        <v>0.91666666666666674</v>
      </c>
      <c r="M199" s="619">
        <v>359.1</v>
      </c>
      <c r="N199" s="619">
        <v>11</v>
      </c>
      <c r="O199" s="619">
        <v>3950.1</v>
      </c>
      <c r="P199" s="640">
        <v>0.91666666666666663</v>
      </c>
      <c r="Q199" s="620">
        <v>359.09999999999997</v>
      </c>
    </row>
    <row r="200" spans="1:17" ht="14.4" customHeight="1" x14ac:dyDescent="0.3">
      <c r="A200" s="615" t="s">
        <v>4570</v>
      </c>
      <c r="B200" s="616" t="s">
        <v>4126</v>
      </c>
      <c r="C200" s="616" t="s">
        <v>3643</v>
      </c>
      <c r="D200" s="616" t="s">
        <v>4673</v>
      </c>
      <c r="E200" s="616" t="s">
        <v>4674</v>
      </c>
      <c r="F200" s="619">
        <v>2</v>
      </c>
      <c r="G200" s="619">
        <v>33663.379999999997</v>
      </c>
      <c r="H200" s="619">
        <v>1</v>
      </c>
      <c r="I200" s="619">
        <v>16831.689999999999</v>
      </c>
      <c r="J200" s="619">
        <v>7</v>
      </c>
      <c r="K200" s="619">
        <v>117821.82999999999</v>
      </c>
      <c r="L200" s="619">
        <v>3.5</v>
      </c>
      <c r="M200" s="619">
        <v>16831.689999999999</v>
      </c>
      <c r="N200" s="619">
        <v>4</v>
      </c>
      <c r="O200" s="619">
        <v>67326.759999999995</v>
      </c>
      <c r="P200" s="640">
        <v>2</v>
      </c>
      <c r="Q200" s="620">
        <v>16831.689999999999</v>
      </c>
    </row>
    <row r="201" spans="1:17" ht="14.4" customHeight="1" x14ac:dyDescent="0.3">
      <c r="A201" s="615" t="s">
        <v>4570</v>
      </c>
      <c r="B201" s="616" t="s">
        <v>4126</v>
      </c>
      <c r="C201" s="616" t="s">
        <v>3643</v>
      </c>
      <c r="D201" s="616" t="s">
        <v>4675</v>
      </c>
      <c r="E201" s="616" t="s">
        <v>4676</v>
      </c>
      <c r="F201" s="619">
        <v>1</v>
      </c>
      <c r="G201" s="619">
        <v>10645.01</v>
      </c>
      <c r="H201" s="619">
        <v>1</v>
      </c>
      <c r="I201" s="619">
        <v>10645.01</v>
      </c>
      <c r="J201" s="619">
        <v>1</v>
      </c>
      <c r="K201" s="619">
        <v>10645.01</v>
      </c>
      <c r="L201" s="619">
        <v>1</v>
      </c>
      <c r="M201" s="619">
        <v>10645.01</v>
      </c>
      <c r="N201" s="619"/>
      <c r="O201" s="619"/>
      <c r="P201" s="640"/>
      <c r="Q201" s="620"/>
    </row>
    <row r="202" spans="1:17" ht="14.4" customHeight="1" x14ac:dyDescent="0.3">
      <c r="A202" s="615" t="s">
        <v>4570</v>
      </c>
      <c r="B202" s="616" t="s">
        <v>4126</v>
      </c>
      <c r="C202" s="616" t="s">
        <v>3643</v>
      </c>
      <c r="D202" s="616" t="s">
        <v>4677</v>
      </c>
      <c r="E202" s="616" t="s">
        <v>4678</v>
      </c>
      <c r="F202" s="619"/>
      <c r="G202" s="619"/>
      <c r="H202" s="619"/>
      <c r="I202" s="619"/>
      <c r="J202" s="619"/>
      <c r="K202" s="619"/>
      <c r="L202" s="619"/>
      <c r="M202" s="619"/>
      <c r="N202" s="619">
        <v>2</v>
      </c>
      <c r="O202" s="619">
        <v>10401.36</v>
      </c>
      <c r="P202" s="640"/>
      <c r="Q202" s="620">
        <v>5200.68</v>
      </c>
    </row>
    <row r="203" spans="1:17" ht="14.4" customHeight="1" x14ac:dyDescent="0.3">
      <c r="A203" s="615" t="s">
        <v>4570</v>
      </c>
      <c r="B203" s="616" t="s">
        <v>4126</v>
      </c>
      <c r="C203" s="616" t="s">
        <v>3643</v>
      </c>
      <c r="D203" s="616" t="s">
        <v>4679</v>
      </c>
      <c r="E203" s="616" t="s">
        <v>4680</v>
      </c>
      <c r="F203" s="619">
        <v>2</v>
      </c>
      <c r="G203" s="619">
        <v>64358.18</v>
      </c>
      <c r="H203" s="619">
        <v>1</v>
      </c>
      <c r="I203" s="619">
        <v>32179.09</v>
      </c>
      <c r="J203" s="619">
        <v>2</v>
      </c>
      <c r="K203" s="619">
        <v>64358.18</v>
      </c>
      <c r="L203" s="619">
        <v>1</v>
      </c>
      <c r="M203" s="619">
        <v>32179.09</v>
      </c>
      <c r="N203" s="619">
        <v>2</v>
      </c>
      <c r="O203" s="619">
        <v>51486.54</v>
      </c>
      <c r="P203" s="640">
        <v>0.79999993784783852</v>
      </c>
      <c r="Q203" s="620">
        <v>25743.27</v>
      </c>
    </row>
    <row r="204" spans="1:17" ht="14.4" customHeight="1" x14ac:dyDescent="0.3">
      <c r="A204" s="615" t="s">
        <v>4570</v>
      </c>
      <c r="B204" s="616" t="s">
        <v>4126</v>
      </c>
      <c r="C204" s="616" t="s">
        <v>3643</v>
      </c>
      <c r="D204" s="616" t="s">
        <v>4681</v>
      </c>
      <c r="E204" s="616" t="s">
        <v>4682</v>
      </c>
      <c r="F204" s="619">
        <v>8</v>
      </c>
      <c r="G204" s="619">
        <v>52697.04</v>
      </c>
      <c r="H204" s="619">
        <v>1</v>
      </c>
      <c r="I204" s="619">
        <v>6587.13</v>
      </c>
      <c r="J204" s="619">
        <v>11</v>
      </c>
      <c r="K204" s="619">
        <v>72458.429999999993</v>
      </c>
      <c r="L204" s="619">
        <v>1.3749999999999998</v>
      </c>
      <c r="M204" s="619">
        <v>6587.1299999999992</v>
      </c>
      <c r="N204" s="619">
        <v>13</v>
      </c>
      <c r="O204" s="619">
        <v>85632.689999999988</v>
      </c>
      <c r="P204" s="640">
        <v>1.6249999999999998</v>
      </c>
      <c r="Q204" s="620">
        <v>6587.1299999999992</v>
      </c>
    </row>
    <row r="205" spans="1:17" ht="14.4" customHeight="1" x14ac:dyDescent="0.3">
      <c r="A205" s="615" t="s">
        <v>4570</v>
      </c>
      <c r="B205" s="616" t="s">
        <v>4126</v>
      </c>
      <c r="C205" s="616" t="s">
        <v>3643</v>
      </c>
      <c r="D205" s="616" t="s">
        <v>4683</v>
      </c>
      <c r="E205" s="616" t="s">
        <v>4684</v>
      </c>
      <c r="F205" s="619">
        <v>2</v>
      </c>
      <c r="G205" s="619">
        <v>3683.24</v>
      </c>
      <c r="H205" s="619">
        <v>1</v>
      </c>
      <c r="I205" s="619">
        <v>1841.62</v>
      </c>
      <c r="J205" s="619">
        <v>1</v>
      </c>
      <c r="K205" s="619">
        <v>1841.62</v>
      </c>
      <c r="L205" s="619">
        <v>0.5</v>
      </c>
      <c r="M205" s="619">
        <v>1841.62</v>
      </c>
      <c r="N205" s="619">
        <v>3</v>
      </c>
      <c r="O205" s="619">
        <v>5524.86</v>
      </c>
      <c r="P205" s="640">
        <v>1.5</v>
      </c>
      <c r="Q205" s="620">
        <v>1841.62</v>
      </c>
    </row>
    <row r="206" spans="1:17" ht="14.4" customHeight="1" x14ac:dyDescent="0.3">
      <c r="A206" s="615" t="s">
        <v>4570</v>
      </c>
      <c r="B206" s="616" t="s">
        <v>4126</v>
      </c>
      <c r="C206" s="616" t="s">
        <v>3643</v>
      </c>
      <c r="D206" s="616" t="s">
        <v>4685</v>
      </c>
      <c r="E206" s="616" t="s">
        <v>4686</v>
      </c>
      <c r="F206" s="619">
        <v>1</v>
      </c>
      <c r="G206" s="619">
        <v>31629.82</v>
      </c>
      <c r="H206" s="619">
        <v>1</v>
      </c>
      <c r="I206" s="619">
        <v>31629.82</v>
      </c>
      <c r="J206" s="619"/>
      <c r="K206" s="619"/>
      <c r="L206" s="619"/>
      <c r="M206" s="619"/>
      <c r="N206" s="619"/>
      <c r="O206" s="619"/>
      <c r="P206" s="640"/>
      <c r="Q206" s="620"/>
    </row>
    <row r="207" spans="1:17" ht="14.4" customHeight="1" x14ac:dyDescent="0.3">
      <c r="A207" s="615" t="s">
        <v>4570</v>
      </c>
      <c r="B207" s="616" t="s">
        <v>4126</v>
      </c>
      <c r="C207" s="616" t="s">
        <v>3643</v>
      </c>
      <c r="D207" s="616" t="s">
        <v>4687</v>
      </c>
      <c r="E207" s="616" t="s">
        <v>4688</v>
      </c>
      <c r="F207" s="619">
        <v>1</v>
      </c>
      <c r="G207" s="619">
        <v>15954.82</v>
      </c>
      <c r="H207" s="619">
        <v>1</v>
      </c>
      <c r="I207" s="619">
        <v>15954.82</v>
      </c>
      <c r="J207" s="619"/>
      <c r="K207" s="619"/>
      <c r="L207" s="619"/>
      <c r="M207" s="619"/>
      <c r="N207" s="619"/>
      <c r="O207" s="619"/>
      <c r="P207" s="640"/>
      <c r="Q207" s="620"/>
    </row>
    <row r="208" spans="1:17" ht="14.4" customHeight="1" x14ac:dyDescent="0.3">
      <c r="A208" s="615" t="s">
        <v>4570</v>
      </c>
      <c r="B208" s="616" t="s">
        <v>4126</v>
      </c>
      <c r="C208" s="616" t="s">
        <v>3643</v>
      </c>
      <c r="D208" s="616" t="s">
        <v>4689</v>
      </c>
      <c r="E208" s="616" t="s">
        <v>4690</v>
      </c>
      <c r="F208" s="619">
        <v>1</v>
      </c>
      <c r="G208" s="619">
        <v>25375.88</v>
      </c>
      <c r="H208" s="619">
        <v>1</v>
      </c>
      <c r="I208" s="619">
        <v>25375.88</v>
      </c>
      <c r="J208" s="619"/>
      <c r="K208" s="619"/>
      <c r="L208" s="619"/>
      <c r="M208" s="619"/>
      <c r="N208" s="619"/>
      <c r="O208" s="619"/>
      <c r="P208" s="640"/>
      <c r="Q208" s="620"/>
    </row>
    <row r="209" spans="1:17" ht="14.4" customHeight="1" x14ac:dyDescent="0.3">
      <c r="A209" s="615" t="s">
        <v>4570</v>
      </c>
      <c r="B209" s="616" t="s">
        <v>4126</v>
      </c>
      <c r="C209" s="616" t="s">
        <v>3643</v>
      </c>
      <c r="D209" s="616" t="s">
        <v>4691</v>
      </c>
      <c r="E209" s="616" t="s">
        <v>4692</v>
      </c>
      <c r="F209" s="619">
        <v>2</v>
      </c>
      <c r="G209" s="619">
        <v>52999.64</v>
      </c>
      <c r="H209" s="619">
        <v>1</v>
      </c>
      <c r="I209" s="619">
        <v>26499.82</v>
      </c>
      <c r="J209" s="619">
        <v>2</v>
      </c>
      <c r="K209" s="619">
        <v>52999.64</v>
      </c>
      <c r="L209" s="619">
        <v>1</v>
      </c>
      <c r="M209" s="619">
        <v>26499.82</v>
      </c>
      <c r="N209" s="619"/>
      <c r="O209" s="619"/>
      <c r="P209" s="640"/>
      <c r="Q209" s="620"/>
    </row>
    <row r="210" spans="1:17" ht="14.4" customHeight="1" x14ac:dyDescent="0.3">
      <c r="A210" s="615" t="s">
        <v>4570</v>
      </c>
      <c r="B210" s="616" t="s">
        <v>4126</v>
      </c>
      <c r="C210" s="616" t="s">
        <v>3643</v>
      </c>
      <c r="D210" s="616" t="s">
        <v>4693</v>
      </c>
      <c r="E210" s="616" t="s">
        <v>4694</v>
      </c>
      <c r="F210" s="619">
        <v>1</v>
      </c>
      <c r="G210" s="619">
        <v>79864.77</v>
      </c>
      <c r="H210" s="619">
        <v>1</v>
      </c>
      <c r="I210" s="619">
        <v>79864.77</v>
      </c>
      <c r="J210" s="619"/>
      <c r="K210" s="619"/>
      <c r="L210" s="619"/>
      <c r="M210" s="619"/>
      <c r="N210" s="619"/>
      <c r="O210" s="619"/>
      <c r="P210" s="640"/>
      <c r="Q210" s="620"/>
    </row>
    <row r="211" spans="1:17" ht="14.4" customHeight="1" x14ac:dyDescent="0.3">
      <c r="A211" s="615" t="s">
        <v>4570</v>
      </c>
      <c r="B211" s="616" t="s">
        <v>4126</v>
      </c>
      <c r="C211" s="616" t="s">
        <v>3643</v>
      </c>
      <c r="D211" s="616" t="s">
        <v>4695</v>
      </c>
      <c r="E211" s="616" t="s">
        <v>4696</v>
      </c>
      <c r="F211" s="619">
        <v>1</v>
      </c>
      <c r="G211" s="619">
        <v>122627</v>
      </c>
      <c r="H211" s="619">
        <v>1</v>
      </c>
      <c r="I211" s="619">
        <v>122627</v>
      </c>
      <c r="J211" s="619"/>
      <c r="K211" s="619"/>
      <c r="L211" s="619"/>
      <c r="M211" s="619"/>
      <c r="N211" s="619"/>
      <c r="O211" s="619"/>
      <c r="P211" s="640"/>
      <c r="Q211" s="620"/>
    </row>
    <row r="212" spans="1:17" ht="14.4" customHeight="1" x14ac:dyDescent="0.3">
      <c r="A212" s="615" t="s">
        <v>4570</v>
      </c>
      <c r="B212" s="616" t="s">
        <v>4126</v>
      </c>
      <c r="C212" s="616" t="s">
        <v>3643</v>
      </c>
      <c r="D212" s="616" t="s">
        <v>4697</v>
      </c>
      <c r="E212" s="616" t="s">
        <v>4698</v>
      </c>
      <c r="F212" s="619">
        <v>2</v>
      </c>
      <c r="G212" s="619">
        <v>148822</v>
      </c>
      <c r="H212" s="619">
        <v>1</v>
      </c>
      <c r="I212" s="619">
        <v>74411</v>
      </c>
      <c r="J212" s="619"/>
      <c r="K212" s="619"/>
      <c r="L212" s="619"/>
      <c r="M212" s="619"/>
      <c r="N212" s="619"/>
      <c r="O212" s="619"/>
      <c r="P212" s="640"/>
      <c r="Q212" s="620"/>
    </row>
    <row r="213" spans="1:17" ht="14.4" customHeight="1" x14ac:dyDescent="0.3">
      <c r="A213" s="615" t="s">
        <v>4570</v>
      </c>
      <c r="B213" s="616" t="s">
        <v>4126</v>
      </c>
      <c r="C213" s="616" t="s">
        <v>3643</v>
      </c>
      <c r="D213" s="616" t="s">
        <v>4699</v>
      </c>
      <c r="E213" s="616" t="s">
        <v>4700</v>
      </c>
      <c r="F213" s="619"/>
      <c r="G213" s="619"/>
      <c r="H213" s="619"/>
      <c r="I213" s="619"/>
      <c r="J213" s="619">
        <v>1</v>
      </c>
      <c r="K213" s="619">
        <v>13065.54</v>
      </c>
      <c r="L213" s="619"/>
      <c r="M213" s="619">
        <v>13065.54</v>
      </c>
      <c r="N213" s="619"/>
      <c r="O213" s="619"/>
      <c r="P213" s="640"/>
      <c r="Q213" s="620"/>
    </row>
    <row r="214" spans="1:17" ht="14.4" customHeight="1" x14ac:dyDescent="0.3">
      <c r="A214" s="615" t="s">
        <v>4570</v>
      </c>
      <c r="B214" s="616" t="s">
        <v>4126</v>
      </c>
      <c r="C214" s="616" t="s">
        <v>3643</v>
      </c>
      <c r="D214" s="616" t="s">
        <v>4701</v>
      </c>
      <c r="E214" s="616" t="s">
        <v>4702</v>
      </c>
      <c r="F214" s="619">
        <v>1</v>
      </c>
      <c r="G214" s="619">
        <v>4360</v>
      </c>
      <c r="H214" s="619">
        <v>1</v>
      </c>
      <c r="I214" s="619">
        <v>4360</v>
      </c>
      <c r="J214" s="619">
        <v>2</v>
      </c>
      <c r="K214" s="619">
        <v>8720</v>
      </c>
      <c r="L214" s="619">
        <v>2</v>
      </c>
      <c r="M214" s="619">
        <v>4360</v>
      </c>
      <c r="N214" s="619">
        <v>14</v>
      </c>
      <c r="O214" s="619">
        <v>61040</v>
      </c>
      <c r="P214" s="640">
        <v>14</v>
      </c>
      <c r="Q214" s="620">
        <v>4360</v>
      </c>
    </row>
    <row r="215" spans="1:17" ht="14.4" customHeight="1" x14ac:dyDescent="0.3">
      <c r="A215" s="615" t="s">
        <v>4570</v>
      </c>
      <c r="B215" s="616" t="s">
        <v>4126</v>
      </c>
      <c r="C215" s="616" t="s">
        <v>3643</v>
      </c>
      <c r="D215" s="616" t="s">
        <v>4703</v>
      </c>
      <c r="E215" s="616" t="s">
        <v>4704</v>
      </c>
      <c r="F215" s="619"/>
      <c r="G215" s="619"/>
      <c r="H215" s="619"/>
      <c r="I215" s="619"/>
      <c r="J215" s="619"/>
      <c r="K215" s="619"/>
      <c r="L215" s="619"/>
      <c r="M215" s="619"/>
      <c r="N215" s="619">
        <v>1</v>
      </c>
      <c r="O215" s="619">
        <v>19969</v>
      </c>
      <c r="P215" s="640"/>
      <c r="Q215" s="620">
        <v>19969</v>
      </c>
    </row>
    <row r="216" spans="1:17" ht="14.4" customHeight="1" x14ac:dyDescent="0.3">
      <c r="A216" s="615" t="s">
        <v>4570</v>
      </c>
      <c r="B216" s="616" t="s">
        <v>4126</v>
      </c>
      <c r="C216" s="616" t="s">
        <v>3643</v>
      </c>
      <c r="D216" s="616" t="s">
        <v>4705</v>
      </c>
      <c r="E216" s="616" t="s">
        <v>4706</v>
      </c>
      <c r="F216" s="619">
        <v>4</v>
      </c>
      <c r="G216" s="619">
        <v>132501.04</v>
      </c>
      <c r="H216" s="619">
        <v>1</v>
      </c>
      <c r="I216" s="619">
        <v>33125.26</v>
      </c>
      <c r="J216" s="619">
        <v>1</v>
      </c>
      <c r="K216" s="619">
        <v>33125.26</v>
      </c>
      <c r="L216" s="619">
        <v>0.25</v>
      </c>
      <c r="M216" s="619">
        <v>33125.26</v>
      </c>
      <c r="N216" s="619">
        <v>3</v>
      </c>
      <c r="O216" s="619">
        <v>79500.63</v>
      </c>
      <c r="P216" s="640">
        <v>0.60000004528266349</v>
      </c>
      <c r="Q216" s="620">
        <v>26500.210000000003</v>
      </c>
    </row>
    <row r="217" spans="1:17" ht="14.4" customHeight="1" x14ac:dyDescent="0.3">
      <c r="A217" s="615" t="s">
        <v>4570</v>
      </c>
      <c r="B217" s="616" t="s">
        <v>4126</v>
      </c>
      <c r="C217" s="616" t="s">
        <v>3643</v>
      </c>
      <c r="D217" s="616" t="s">
        <v>4707</v>
      </c>
      <c r="E217" s="616" t="s">
        <v>4708</v>
      </c>
      <c r="F217" s="619"/>
      <c r="G217" s="619"/>
      <c r="H217" s="619"/>
      <c r="I217" s="619"/>
      <c r="J217" s="619">
        <v>1</v>
      </c>
      <c r="K217" s="619">
        <v>380.86</v>
      </c>
      <c r="L217" s="619"/>
      <c r="M217" s="619">
        <v>380.86</v>
      </c>
      <c r="N217" s="619">
        <v>1</v>
      </c>
      <c r="O217" s="619">
        <v>380.86</v>
      </c>
      <c r="P217" s="640"/>
      <c r="Q217" s="620">
        <v>380.86</v>
      </c>
    </row>
    <row r="218" spans="1:17" ht="14.4" customHeight="1" x14ac:dyDescent="0.3">
      <c r="A218" s="615" t="s">
        <v>4570</v>
      </c>
      <c r="B218" s="616" t="s">
        <v>4126</v>
      </c>
      <c r="C218" s="616" t="s">
        <v>3643</v>
      </c>
      <c r="D218" s="616" t="s">
        <v>4709</v>
      </c>
      <c r="E218" s="616" t="s">
        <v>4710</v>
      </c>
      <c r="F218" s="619">
        <v>1</v>
      </c>
      <c r="G218" s="619">
        <v>38086.36</v>
      </c>
      <c r="H218" s="619">
        <v>1</v>
      </c>
      <c r="I218" s="619">
        <v>38086.36</v>
      </c>
      <c r="J218" s="619"/>
      <c r="K218" s="619"/>
      <c r="L218" s="619"/>
      <c r="M218" s="619"/>
      <c r="N218" s="619"/>
      <c r="O218" s="619"/>
      <c r="P218" s="640"/>
      <c r="Q218" s="620"/>
    </row>
    <row r="219" spans="1:17" ht="14.4" customHeight="1" x14ac:dyDescent="0.3">
      <c r="A219" s="615" t="s">
        <v>4570</v>
      </c>
      <c r="B219" s="616" t="s">
        <v>4126</v>
      </c>
      <c r="C219" s="616" t="s">
        <v>3643</v>
      </c>
      <c r="D219" s="616" t="s">
        <v>4711</v>
      </c>
      <c r="E219" s="616" t="s">
        <v>4712</v>
      </c>
      <c r="F219" s="619"/>
      <c r="G219" s="619"/>
      <c r="H219" s="619"/>
      <c r="I219" s="619"/>
      <c r="J219" s="619">
        <v>9</v>
      </c>
      <c r="K219" s="619">
        <v>28607.67</v>
      </c>
      <c r="L219" s="619"/>
      <c r="M219" s="619">
        <v>3178.6299999999997</v>
      </c>
      <c r="N219" s="619">
        <v>1</v>
      </c>
      <c r="O219" s="619">
        <v>3178.63</v>
      </c>
      <c r="P219" s="640"/>
      <c r="Q219" s="620">
        <v>3178.63</v>
      </c>
    </row>
    <row r="220" spans="1:17" ht="14.4" customHeight="1" x14ac:dyDescent="0.3">
      <c r="A220" s="615" t="s">
        <v>4570</v>
      </c>
      <c r="B220" s="616" t="s">
        <v>4126</v>
      </c>
      <c r="C220" s="616" t="s">
        <v>3643</v>
      </c>
      <c r="D220" s="616" t="s">
        <v>4713</v>
      </c>
      <c r="E220" s="616" t="s">
        <v>4714</v>
      </c>
      <c r="F220" s="619"/>
      <c r="G220" s="619"/>
      <c r="H220" s="619"/>
      <c r="I220" s="619"/>
      <c r="J220" s="619"/>
      <c r="K220" s="619"/>
      <c r="L220" s="619"/>
      <c r="M220" s="619"/>
      <c r="N220" s="619">
        <v>1</v>
      </c>
      <c r="O220" s="619">
        <v>17527.810000000001</v>
      </c>
      <c r="P220" s="640"/>
      <c r="Q220" s="620">
        <v>17527.810000000001</v>
      </c>
    </row>
    <row r="221" spans="1:17" ht="14.4" customHeight="1" x14ac:dyDescent="0.3">
      <c r="A221" s="615" t="s">
        <v>4570</v>
      </c>
      <c r="B221" s="616" t="s">
        <v>4126</v>
      </c>
      <c r="C221" s="616" t="s">
        <v>3643</v>
      </c>
      <c r="D221" s="616" t="s">
        <v>4715</v>
      </c>
      <c r="E221" s="616" t="s">
        <v>4716</v>
      </c>
      <c r="F221" s="619"/>
      <c r="G221" s="619"/>
      <c r="H221" s="619"/>
      <c r="I221" s="619"/>
      <c r="J221" s="619">
        <v>2</v>
      </c>
      <c r="K221" s="619">
        <v>620</v>
      </c>
      <c r="L221" s="619"/>
      <c r="M221" s="619">
        <v>310</v>
      </c>
      <c r="N221" s="619"/>
      <c r="O221" s="619"/>
      <c r="P221" s="640"/>
      <c r="Q221" s="620"/>
    </row>
    <row r="222" spans="1:17" ht="14.4" customHeight="1" x14ac:dyDescent="0.3">
      <c r="A222" s="615" t="s">
        <v>4570</v>
      </c>
      <c r="B222" s="616" t="s">
        <v>4126</v>
      </c>
      <c r="C222" s="616" t="s">
        <v>3643</v>
      </c>
      <c r="D222" s="616" t="s">
        <v>4717</v>
      </c>
      <c r="E222" s="616" t="s">
        <v>4718</v>
      </c>
      <c r="F222" s="619"/>
      <c r="G222" s="619"/>
      <c r="H222" s="619"/>
      <c r="I222" s="619"/>
      <c r="J222" s="619"/>
      <c r="K222" s="619"/>
      <c r="L222" s="619"/>
      <c r="M222" s="619"/>
      <c r="N222" s="619">
        <v>1</v>
      </c>
      <c r="O222" s="619">
        <v>33448</v>
      </c>
      <c r="P222" s="640"/>
      <c r="Q222" s="620">
        <v>33448</v>
      </c>
    </row>
    <row r="223" spans="1:17" ht="14.4" customHeight="1" x14ac:dyDescent="0.3">
      <c r="A223" s="615" t="s">
        <v>4570</v>
      </c>
      <c r="B223" s="616" t="s">
        <v>4126</v>
      </c>
      <c r="C223" s="616" t="s">
        <v>3643</v>
      </c>
      <c r="D223" s="616" t="s">
        <v>4719</v>
      </c>
      <c r="E223" s="616" t="s">
        <v>4720</v>
      </c>
      <c r="F223" s="619"/>
      <c r="G223" s="619"/>
      <c r="H223" s="619"/>
      <c r="I223" s="619"/>
      <c r="J223" s="619"/>
      <c r="K223" s="619"/>
      <c r="L223" s="619"/>
      <c r="M223" s="619"/>
      <c r="N223" s="619">
        <v>1</v>
      </c>
      <c r="O223" s="619">
        <v>44071.360000000001</v>
      </c>
      <c r="P223" s="640"/>
      <c r="Q223" s="620">
        <v>44071.360000000001</v>
      </c>
    </row>
    <row r="224" spans="1:17" ht="14.4" customHeight="1" x14ac:dyDescent="0.3">
      <c r="A224" s="615" t="s">
        <v>4570</v>
      </c>
      <c r="B224" s="616" t="s">
        <v>4126</v>
      </c>
      <c r="C224" s="616" t="s">
        <v>3643</v>
      </c>
      <c r="D224" s="616" t="s">
        <v>4721</v>
      </c>
      <c r="E224" s="616" t="s">
        <v>4722</v>
      </c>
      <c r="F224" s="619"/>
      <c r="G224" s="619"/>
      <c r="H224" s="619"/>
      <c r="I224" s="619"/>
      <c r="J224" s="619"/>
      <c r="K224" s="619"/>
      <c r="L224" s="619"/>
      <c r="M224" s="619"/>
      <c r="N224" s="619">
        <v>1</v>
      </c>
      <c r="O224" s="619">
        <v>34650</v>
      </c>
      <c r="P224" s="640"/>
      <c r="Q224" s="620">
        <v>34650</v>
      </c>
    </row>
    <row r="225" spans="1:17" ht="14.4" customHeight="1" x14ac:dyDescent="0.3">
      <c r="A225" s="615" t="s">
        <v>4570</v>
      </c>
      <c r="B225" s="616" t="s">
        <v>4126</v>
      </c>
      <c r="C225" s="616" t="s">
        <v>3643</v>
      </c>
      <c r="D225" s="616" t="s">
        <v>4723</v>
      </c>
      <c r="E225" s="616" t="s">
        <v>4724</v>
      </c>
      <c r="F225" s="619"/>
      <c r="G225" s="619"/>
      <c r="H225" s="619"/>
      <c r="I225" s="619"/>
      <c r="J225" s="619"/>
      <c r="K225" s="619"/>
      <c r="L225" s="619"/>
      <c r="M225" s="619"/>
      <c r="N225" s="619">
        <v>1</v>
      </c>
      <c r="O225" s="619">
        <v>1261.46</v>
      </c>
      <c r="P225" s="640"/>
      <c r="Q225" s="620">
        <v>1261.46</v>
      </c>
    </row>
    <row r="226" spans="1:17" ht="14.4" customHeight="1" x14ac:dyDescent="0.3">
      <c r="A226" s="615" t="s">
        <v>4570</v>
      </c>
      <c r="B226" s="616" t="s">
        <v>4126</v>
      </c>
      <c r="C226" s="616" t="s">
        <v>3643</v>
      </c>
      <c r="D226" s="616" t="s">
        <v>4725</v>
      </c>
      <c r="E226" s="616" t="s">
        <v>4726</v>
      </c>
      <c r="F226" s="619"/>
      <c r="G226" s="619"/>
      <c r="H226" s="619"/>
      <c r="I226" s="619"/>
      <c r="J226" s="619"/>
      <c r="K226" s="619"/>
      <c r="L226" s="619"/>
      <c r="M226" s="619"/>
      <c r="N226" s="619">
        <v>1</v>
      </c>
      <c r="O226" s="619">
        <v>2746.99</v>
      </c>
      <c r="P226" s="640"/>
      <c r="Q226" s="620">
        <v>2746.99</v>
      </c>
    </row>
    <row r="227" spans="1:17" ht="14.4" customHeight="1" x14ac:dyDescent="0.3">
      <c r="A227" s="615" t="s">
        <v>4570</v>
      </c>
      <c r="B227" s="616" t="s">
        <v>4126</v>
      </c>
      <c r="C227" s="616" t="s">
        <v>3158</v>
      </c>
      <c r="D227" s="616" t="s">
        <v>4727</v>
      </c>
      <c r="E227" s="616" t="s">
        <v>4728</v>
      </c>
      <c r="F227" s="619"/>
      <c r="G227" s="619"/>
      <c r="H227" s="619"/>
      <c r="I227" s="619"/>
      <c r="J227" s="619">
        <v>1</v>
      </c>
      <c r="K227" s="619">
        <v>207</v>
      </c>
      <c r="L227" s="619"/>
      <c r="M227" s="619">
        <v>207</v>
      </c>
      <c r="N227" s="619">
        <v>1</v>
      </c>
      <c r="O227" s="619">
        <v>213</v>
      </c>
      <c r="P227" s="640"/>
      <c r="Q227" s="620">
        <v>213</v>
      </c>
    </row>
    <row r="228" spans="1:17" ht="14.4" customHeight="1" x14ac:dyDescent="0.3">
      <c r="A228" s="615" t="s">
        <v>4570</v>
      </c>
      <c r="B228" s="616" t="s">
        <v>4126</v>
      </c>
      <c r="C228" s="616" t="s">
        <v>3158</v>
      </c>
      <c r="D228" s="616" t="s">
        <v>4729</v>
      </c>
      <c r="E228" s="616" t="s">
        <v>4730</v>
      </c>
      <c r="F228" s="619">
        <v>1</v>
      </c>
      <c r="G228" s="619">
        <v>151</v>
      </c>
      <c r="H228" s="619">
        <v>1</v>
      </c>
      <c r="I228" s="619">
        <v>151</v>
      </c>
      <c r="J228" s="619">
        <v>2</v>
      </c>
      <c r="K228" s="619">
        <v>302</v>
      </c>
      <c r="L228" s="619">
        <v>2</v>
      </c>
      <c r="M228" s="619">
        <v>151</v>
      </c>
      <c r="N228" s="619">
        <v>3</v>
      </c>
      <c r="O228" s="619">
        <v>465</v>
      </c>
      <c r="P228" s="640">
        <v>3.0794701986754967</v>
      </c>
      <c r="Q228" s="620">
        <v>155</v>
      </c>
    </row>
    <row r="229" spans="1:17" ht="14.4" customHeight="1" x14ac:dyDescent="0.3">
      <c r="A229" s="615" t="s">
        <v>4570</v>
      </c>
      <c r="B229" s="616" t="s">
        <v>4126</v>
      </c>
      <c r="C229" s="616" t="s">
        <v>3158</v>
      </c>
      <c r="D229" s="616" t="s">
        <v>4731</v>
      </c>
      <c r="E229" s="616" t="s">
        <v>4732</v>
      </c>
      <c r="F229" s="619"/>
      <c r="G229" s="619"/>
      <c r="H229" s="619"/>
      <c r="I229" s="619"/>
      <c r="J229" s="619"/>
      <c r="K229" s="619"/>
      <c r="L229" s="619"/>
      <c r="M229" s="619"/>
      <c r="N229" s="619">
        <v>2</v>
      </c>
      <c r="O229" s="619">
        <v>374</v>
      </c>
      <c r="P229" s="640"/>
      <c r="Q229" s="620">
        <v>187</v>
      </c>
    </row>
    <row r="230" spans="1:17" ht="14.4" customHeight="1" x14ac:dyDescent="0.3">
      <c r="A230" s="615" t="s">
        <v>4570</v>
      </c>
      <c r="B230" s="616" t="s">
        <v>4126</v>
      </c>
      <c r="C230" s="616" t="s">
        <v>3158</v>
      </c>
      <c r="D230" s="616" t="s">
        <v>4733</v>
      </c>
      <c r="E230" s="616" t="s">
        <v>4734</v>
      </c>
      <c r="F230" s="619">
        <v>19</v>
      </c>
      <c r="G230" s="619">
        <v>2370</v>
      </c>
      <c r="H230" s="619">
        <v>1</v>
      </c>
      <c r="I230" s="619">
        <v>124.73684210526316</v>
      </c>
      <c r="J230" s="619">
        <v>22</v>
      </c>
      <c r="K230" s="619">
        <v>2750</v>
      </c>
      <c r="L230" s="619">
        <v>1.1603375527426161</v>
      </c>
      <c r="M230" s="619">
        <v>125</v>
      </c>
      <c r="N230" s="619">
        <v>45</v>
      </c>
      <c r="O230" s="619">
        <v>5760</v>
      </c>
      <c r="P230" s="640">
        <v>2.4303797468354431</v>
      </c>
      <c r="Q230" s="620">
        <v>128</v>
      </c>
    </row>
    <row r="231" spans="1:17" ht="14.4" customHeight="1" x14ac:dyDescent="0.3">
      <c r="A231" s="615" t="s">
        <v>4570</v>
      </c>
      <c r="B231" s="616" t="s">
        <v>4126</v>
      </c>
      <c r="C231" s="616" t="s">
        <v>3158</v>
      </c>
      <c r="D231" s="616" t="s">
        <v>4735</v>
      </c>
      <c r="E231" s="616" t="s">
        <v>4736</v>
      </c>
      <c r="F231" s="619">
        <v>43</v>
      </c>
      <c r="G231" s="619">
        <v>9352</v>
      </c>
      <c r="H231" s="619">
        <v>1</v>
      </c>
      <c r="I231" s="619">
        <v>217.48837209302326</v>
      </c>
      <c r="J231" s="619">
        <v>51</v>
      </c>
      <c r="K231" s="619">
        <v>11169</v>
      </c>
      <c r="L231" s="619">
        <v>1.1942899914456802</v>
      </c>
      <c r="M231" s="619">
        <v>219</v>
      </c>
      <c r="N231" s="619">
        <v>91</v>
      </c>
      <c r="O231" s="619">
        <v>20293</v>
      </c>
      <c r="P231" s="640">
        <v>2.1699101796407185</v>
      </c>
      <c r="Q231" s="620">
        <v>223</v>
      </c>
    </row>
    <row r="232" spans="1:17" ht="14.4" customHeight="1" x14ac:dyDescent="0.3">
      <c r="A232" s="615" t="s">
        <v>4570</v>
      </c>
      <c r="B232" s="616" t="s">
        <v>4126</v>
      </c>
      <c r="C232" s="616" t="s">
        <v>3158</v>
      </c>
      <c r="D232" s="616" t="s">
        <v>4737</v>
      </c>
      <c r="E232" s="616" t="s">
        <v>4738</v>
      </c>
      <c r="F232" s="619">
        <v>41</v>
      </c>
      <c r="G232" s="619">
        <v>9008</v>
      </c>
      <c r="H232" s="619">
        <v>1</v>
      </c>
      <c r="I232" s="619">
        <v>219.70731707317074</v>
      </c>
      <c r="J232" s="619">
        <v>61</v>
      </c>
      <c r="K232" s="619">
        <v>13481</v>
      </c>
      <c r="L232" s="619">
        <v>1.4965586145648313</v>
      </c>
      <c r="M232" s="619">
        <v>221</v>
      </c>
      <c r="N232" s="619">
        <v>58</v>
      </c>
      <c r="O232" s="619">
        <v>13050</v>
      </c>
      <c r="P232" s="640">
        <v>1.4487122557726466</v>
      </c>
      <c r="Q232" s="620">
        <v>225</v>
      </c>
    </row>
    <row r="233" spans="1:17" ht="14.4" customHeight="1" x14ac:dyDescent="0.3">
      <c r="A233" s="615" t="s">
        <v>4570</v>
      </c>
      <c r="B233" s="616" t="s">
        <v>4126</v>
      </c>
      <c r="C233" s="616" t="s">
        <v>3158</v>
      </c>
      <c r="D233" s="616" t="s">
        <v>4739</v>
      </c>
      <c r="E233" s="616" t="s">
        <v>4740</v>
      </c>
      <c r="F233" s="619">
        <v>12</v>
      </c>
      <c r="G233" s="619">
        <v>7341</v>
      </c>
      <c r="H233" s="619">
        <v>1</v>
      </c>
      <c r="I233" s="619">
        <v>611.75</v>
      </c>
      <c r="J233" s="619">
        <v>10</v>
      </c>
      <c r="K233" s="619">
        <v>6130</v>
      </c>
      <c r="L233" s="619">
        <v>0.83503609862416561</v>
      </c>
      <c r="M233" s="619">
        <v>613</v>
      </c>
      <c r="N233" s="619">
        <v>3</v>
      </c>
      <c r="O233" s="619">
        <v>1875</v>
      </c>
      <c r="P233" s="640">
        <v>0.25541479362484676</v>
      </c>
      <c r="Q233" s="620">
        <v>625</v>
      </c>
    </row>
    <row r="234" spans="1:17" ht="14.4" customHeight="1" x14ac:dyDescent="0.3">
      <c r="A234" s="615" t="s">
        <v>4570</v>
      </c>
      <c r="B234" s="616" t="s">
        <v>4126</v>
      </c>
      <c r="C234" s="616" t="s">
        <v>3158</v>
      </c>
      <c r="D234" s="616" t="s">
        <v>4127</v>
      </c>
      <c r="E234" s="616" t="s">
        <v>4128</v>
      </c>
      <c r="F234" s="619"/>
      <c r="G234" s="619"/>
      <c r="H234" s="619"/>
      <c r="I234" s="619"/>
      <c r="J234" s="619">
        <v>1</v>
      </c>
      <c r="K234" s="619">
        <v>259</v>
      </c>
      <c r="L234" s="619"/>
      <c r="M234" s="619">
        <v>259</v>
      </c>
      <c r="N234" s="619"/>
      <c r="O234" s="619"/>
      <c r="P234" s="640"/>
      <c r="Q234" s="620"/>
    </row>
    <row r="235" spans="1:17" ht="14.4" customHeight="1" x14ac:dyDescent="0.3">
      <c r="A235" s="615" t="s">
        <v>4570</v>
      </c>
      <c r="B235" s="616" t="s">
        <v>4126</v>
      </c>
      <c r="C235" s="616" t="s">
        <v>3158</v>
      </c>
      <c r="D235" s="616" t="s">
        <v>4129</v>
      </c>
      <c r="E235" s="616" t="s">
        <v>4130</v>
      </c>
      <c r="F235" s="619">
        <v>2</v>
      </c>
      <c r="G235" s="619">
        <v>652</v>
      </c>
      <c r="H235" s="619">
        <v>1</v>
      </c>
      <c r="I235" s="619">
        <v>326</v>
      </c>
      <c r="J235" s="619"/>
      <c r="K235" s="619"/>
      <c r="L235" s="619"/>
      <c r="M235" s="619"/>
      <c r="N235" s="619"/>
      <c r="O235" s="619"/>
      <c r="P235" s="640"/>
      <c r="Q235" s="620"/>
    </row>
    <row r="236" spans="1:17" ht="14.4" customHeight="1" x14ac:dyDescent="0.3">
      <c r="A236" s="615" t="s">
        <v>4570</v>
      </c>
      <c r="B236" s="616" t="s">
        <v>4126</v>
      </c>
      <c r="C236" s="616" t="s">
        <v>3158</v>
      </c>
      <c r="D236" s="616" t="s">
        <v>4741</v>
      </c>
      <c r="E236" s="616" t="s">
        <v>4742</v>
      </c>
      <c r="F236" s="619">
        <v>1</v>
      </c>
      <c r="G236" s="619">
        <v>13717</v>
      </c>
      <c r="H236" s="619">
        <v>1</v>
      </c>
      <c r="I236" s="619">
        <v>13717</v>
      </c>
      <c r="J236" s="619"/>
      <c r="K236" s="619"/>
      <c r="L236" s="619"/>
      <c r="M236" s="619"/>
      <c r="N236" s="619"/>
      <c r="O236" s="619"/>
      <c r="P236" s="640"/>
      <c r="Q236" s="620"/>
    </row>
    <row r="237" spans="1:17" ht="14.4" customHeight="1" x14ac:dyDescent="0.3">
      <c r="A237" s="615" t="s">
        <v>4570</v>
      </c>
      <c r="B237" s="616" t="s">
        <v>4126</v>
      </c>
      <c r="C237" s="616" t="s">
        <v>3158</v>
      </c>
      <c r="D237" s="616" t="s">
        <v>4743</v>
      </c>
      <c r="E237" s="616" t="s">
        <v>4744</v>
      </c>
      <c r="F237" s="619">
        <v>13</v>
      </c>
      <c r="G237" s="619">
        <v>53707</v>
      </c>
      <c r="H237" s="619">
        <v>1</v>
      </c>
      <c r="I237" s="619">
        <v>4131.3076923076924</v>
      </c>
      <c r="J237" s="619">
        <v>13</v>
      </c>
      <c r="K237" s="619">
        <v>53807</v>
      </c>
      <c r="L237" s="619">
        <v>1.0018619546800231</v>
      </c>
      <c r="M237" s="619">
        <v>4139</v>
      </c>
      <c r="N237" s="619">
        <v>9</v>
      </c>
      <c r="O237" s="619">
        <v>37476</v>
      </c>
      <c r="P237" s="640">
        <v>0.69778613588545257</v>
      </c>
      <c r="Q237" s="620">
        <v>4164</v>
      </c>
    </row>
    <row r="238" spans="1:17" ht="14.4" customHeight="1" x14ac:dyDescent="0.3">
      <c r="A238" s="615" t="s">
        <v>4570</v>
      </c>
      <c r="B238" s="616" t="s">
        <v>4126</v>
      </c>
      <c r="C238" s="616" t="s">
        <v>3158</v>
      </c>
      <c r="D238" s="616" t="s">
        <v>4131</v>
      </c>
      <c r="E238" s="616" t="s">
        <v>4132</v>
      </c>
      <c r="F238" s="619">
        <v>5</v>
      </c>
      <c r="G238" s="619">
        <v>1394</v>
      </c>
      <c r="H238" s="619">
        <v>1</v>
      </c>
      <c r="I238" s="619">
        <v>278.8</v>
      </c>
      <c r="J238" s="619">
        <v>3</v>
      </c>
      <c r="K238" s="619">
        <v>837</v>
      </c>
      <c r="L238" s="619">
        <v>0.6004304160688666</v>
      </c>
      <c r="M238" s="619">
        <v>279</v>
      </c>
      <c r="N238" s="619">
        <v>2</v>
      </c>
      <c r="O238" s="619">
        <v>566</v>
      </c>
      <c r="P238" s="640">
        <v>0.40602582496413198</v>
      </c>
      <c r="Q238" s="620">
        <v>283</v>
      </c>
    </row>
    <row r="239" spans="1:17" ht="14.4" customHeight="1" x14ac:dyDescent="0.3">
      <c r="A239" s="615" t="s">
        <v>4570</v>
      </c>
      <c r="B239" s="616" t="s">
        <v>4126</v>
      </c>
      <c r="C239" s="616" t="s">
        <v>3158</v>
      </c>
      <c r="D239" s="616" t="s">
        <v>4745</v>
      </c>
      <c r="E239" s="616" t="s">
        <v>4746</v>
      </c>
      <c r="F239" s="619">
        <v>5</v>
      </c>
      <c r="G239" s="619">
        <v>31290</v>
      </c>
      <c r="H239" s="619">
        <v>1</v>
      </c>
      <c r="I239" s="619">
        <v>6258</v>
      </c>
      <c r="J239" s="619">
        <v>2</v>
      </c>
      <c r="K239" s="619">
        <v>12528</v>
      </c>
      <c r="L239" s="619">
        <v>0.40038350910834131</v>
      </c>
      <c r="M239" s="619">
        <v>6264</v>
      </c>
      <c r="N239" s="619">
        <v>4</v>
      </c>
      <c r="O239" s="619">
        <v>25276</v>
      </c>
      <c r="P239" s="640">
        <v>0.80779801853627353</v>
      </c>
      <c r="Q239" s="620">
        <v>6319</v>
      </c>
    </row>
    <row r="240" spans="1:17" ht="14.4" customHeight="1" x14ac:dyDescent="0.3">
      <c r="A240" s="615" t="s">
        <v>4570</v>
      </c>
      <c r="B240" s="616" t="s">
        <v>4126</v>
      </c>
      <c r="C240" s="616" t="s">
        <v>3158</v>
      </c>
      <c r="D240" s="616" t="s">
        <v>4747</v>
      </c>
      <c r="E240" s="616" t="s">
        <v>4748</v>
      </c>
      <c r="F240" s="619">
        <v>3</v>
      </c>
      <c r="G240" s="619">
        <v>4553</v>
      </c>
      <c r="H240" s="619">
        <v>1</v>
      </c>
      <c r="I240" s="619">
        <v>1517.6666666666667</v>
      </c>
      <c r="J240" s="619">
        <v>2</v>
      </c>
      <c r="K240" s="619">
        <v>3054</v>
      </c>
      <c r="L240" s="619">
        <v>0.67076652756424338</v>
      </c>
      <c r="M240" s="619">
        <v>1527</v>
      </c>
      <c r="N240" s="619"/>
      <c r="O240" s="619"/>
      <c r="P240" s="640"/>
      <c r="Q240" s="620"/>
    </row>
    <row r="241" spans="1:17" ht="14.4" customHeight="1" x14ac:dyDescent="0.3">
      <c r="A241" s="615" t="s">
        <v>4570</v>
      </c>
      <c r="B241" s="616" t="s">
        <v>4126</v>
      </c>
      <c r="C241" s="616" t="s">
        <v>3158</v>
      </c>
      <c r="D241" s="616" t="s">
        <v>4749</v>
      </c>
      <c r="E241" s="616" t="s">
        <v>4750</v>
      </c>
      <c r="F241" s="619">
        <v>6</v>
      </c>
      <c r="G241" s="619">
        <v>90342</v>
      </c>
      <c r="H241" s="619">
        <v>1</v>
      </c>
      <c r="I241" s="619">
        <v>15057</v>
      </c>
      <c r="J241" s="619">
        <v>1</v>
      </c>
      <c r="K241" s="619">
        <v>15072</v>
      </c>
      <c r="L241" s="619">
        <v>0.16683270239755596</v>
      </c>
      <c r="M241" s="619">
        <v>15072</v>
      </c>
      <c r="N241" s="619">
        <v>3</v>
      </c>
      <c r="O241" s="619">
        <v>45780</v>
      </c>
      <c r="P241" s="640">
        <v>0.50674105067410502</v>
      </c>
      <c r="Q241" s="620">
        <v>15260</v>
      </c>
    </row>
    <row r="242" spans="1:17" ht="14.4" customHeight="1" x14ac:dyDescent="0.3">
      <c r="A242" s="615" t="s">
        <v>4570</v>
      </c>
      <c r="B242" s="616" t="s">
        <v>4126</v>
      </c>
      <c r="C242" s="616" t="s">
        <v>3158</v>
      </c>
      <c r="D242" s="616" t="s">
        <v>4751</v>
      </c>
      <c r="E242" s="616" t="s">
        <v>4752</v>
      </c>
      <c r="F242" s="619">
        <v>58</v>
      </c>
      <c r="G242" s="619">
        <v>221450</v>
      </c>
      <c r="H242" s="619">
        <v>1</v>
      </c>
      <c r="I242" s="619">
        <v>3818.1034482758619</v>
      </c>
      <c r="J242" s="619">
        <v>37</v>
      </c>
      <c r="K242" s="619">
        <v>141488</v>
      </c>
      <c r="L242" s="619">
        <v>0.63891623391284713</v>
      </c>
      <c r="M242" s="619">
        <v>3824</v>
      </c>
      <c r="N242" s="619">
        <v>55</v>
      </c>
      <c r="O242" s="619">
        <v>212300</v>
      </c>
      <c r="P242" s="640">
        <v>0.95868141792729733</v>
      </c>
      <c r="Q242" s="620">
        <v>3860</v>
      </c>
    </row>
    <row r="243" spans="1:17" ht="14.4" customHeight="1" x14ac:dyDescent="0.3">
      <c r="A243" s="615" t="s">
        <v>4570</v>
      </c>
      <c r="B243" s="616" t="s">
        <v>4126</v>
      </c>
      <c r="C243" s="616" t="s">
        <v>3158</v>
      </c>
      <c r="D243" s="616" t="s">
        <v>4753</v>
      </c>
      <c r="E243" s="616" t="s">
        <v>4754</v>
      </c>
      <c r="F243" s="619">
        <v>9</v>
      </c>
      <c r="G243" s="619">
        <v>46398</v>
      </c>
      <c r="H243" s="619">
        <v>1</v>
      </c>
      <c r="I243" s="619">
        <v>5155.333333333333</v>
      </c>
      <c r="J243" s="619">
        <v>3</v>
      </c>
      <c r="K243" s="619">
        <v>15486</v>
      </c>
      <c r="L243" s="619">
        <v>0.33376438639596534</v>
      </c>
      <c r="M243" s="619">
        <v>5162</v>
      </c>
      <c r="N243" s="619">
        <v>2</v>
      </c>
      <c r="O243" s="619">
        <v>10420</v>
      </c>
      <c r="P243" s="640">
        <v>0.22457864563127722</v>
      </c>
      <c r="Q243" s="620">
        <v>5210</v>
      </c>
    </row>
    <row r="244" spans="1:17" ht="14.4" customHeight="1" x14ac:dyDescent="0.3">
      <c r="A244" s="615" t="s">
        <v>4570</v>
      </c>
      <c r="B244" s="616" t="s">
        <v>4126</v>
      </c>
      <c r="C244" s="616" t="s">
        <v>3158</v>
      </c>
      <c r="D244" s="616" t="s">
        <v>4755</v>
      </c>
      <c r="E244" s="616" t="s">
        <v>4756</v>
      </c>
      <c r="F244" s="619">
        <v>35</v>
      </c>
      <c r="G244" s="619">
        <v>274472</v>
      </c>
      <c r="H244" s="619">
        <v>1</v>
      </c>
      <c r="I244" s="619">
        <v>7842.0571428571429</v>
      </c>
      <c r="J244" s="619">
        <v>11</v>
      </c>
      <c r="K244" s="619">
        <v>86383</v>
      </c>
      <c r="L244" s="619">
        <v>0.31472427059955116</v>
      </c>
      <c r="M244" s="619">
        <v>7853</v>
      </c>
      <c r="N244" s="619">
        <v>39</v>
      </c>
      <c r="O244" s="619">
        <v>309075</v>
      </c>
      <c r="P244" s="640">
        <v>1.1260711475123146</v>
      </c>
      <c r="Q244" s="620">
        <v>7925</v>
      </c>
    </row>
    <row r="245" spans="1:17" ht="14.4" customHeight="1" x14ac:dyDescent="0.3">
      <c r="A245" s="615" t="s">
        <v>4570</v>
      </c>
      <c r="B245" s="616" t="s">
        <v>4126</v>
      </c>
      <c r="C245" s="616" t="s">
        <v>3158</v>
      </c>
      <c r="D245" s="616" t="s">
        <v>4757</v>
      </c>
      <c r="E245" s="616" t="s">
        <v>4758</v>
      </c>
      <c r="F245" s="619">
        <v>1</v>
      </c>
      <c r="G245" s="619">
        <v>918</v>
      </c>
      <c r="H245" s="619">
        <v>1</v>
      </c>
      <c r="I245" s="619">
        <v>918</v>
      </c>
      <c r="J245" s="619"/>
      <c r="K245" s="619"/>
      <c r="L245" s="619"/>
      <c r="M245" s="619"/>
      <c r="N245" s="619"/>
      <c r="O245" s="619"/>
      <c r="P245" s="640"/>
      <c r="Q245" s="620"/>
    </row>
    <row r="246" spans="1:17" ht="14.4" customHeight="1" x14ac:dyDescent="0.3">
      <c r="A246" s="615" t="s">
        <v>4570</v>
      </c>
      <c r="B246" s="616" t="s">
        <v>4126</v>
      </c>
      <c r="C246" s="616" t="s">
        <v>3158</v>
      </c>
      <c r="D246" s="616" t="s">
        <v>4759</v>
      </c>
      <c r="E246" s="616" t="s">
        <v>4760</v>
      </c>
      <c r="F246" s="619">
        <v>5</v>
      </c>
      <c r="G246" s="619">
        <v>8309</v>
      </c>
      <c r="H246" s="619">
        <v>1</v>
      </c>
      <c r="I246" s="619">
        <v>1661.8</v>
      </c>
      <c r="J246" s="619">
        <v>1</v>
      </c>
      <c r="K246" s="619">
        <v>1666</v>
      </c>
      <c r="L246" s="619">
        <v>0.20050547598989049</v>
      </c>
      <c r="M246" s="619">
        <v>1666</v>
      </c>
      <c r="N246" s="619">
        <v>4</v>
      </c>
      <c r="O246" s="619">
        <v>6808</v>
      </c>
      <c r="P246" s="640">
        <v>0.81935250932723558</v>
      </c>
      <c r="Q246" s="620">
        <v>1702</v>
      </c>
    </row>
    <row r="247" spans="1:17" ht="14.4" customHeight="1" x14ac:dyDescent="0.3">
      <c r="A247" s="615" t="s">
        <v>4570</v>
      </c>
      <c r="B247" s="616" t="s">
        <v>4126</v>
      </c>
      <c r="C247" s="616" t="s">
        <v>3158</v>
      </c>
      <c r="D247" s="616" t="s">
        <v>4761</v>
      </c>
      <c r="E247" s="616" t="s">
        <v>4762</v>
      </c>
      <c r="F247" s="619"/>
      <c r="G247" s="619"/>
      <c r="H247" s="619"/>
      <c r="I247" s="619"/>
      <c r="J247" s="619">
        <v>1</v>
      </c>
      <c r="K247" s="619">
        <v>1046</v>
      </c>
      <c r="L247" s="619"/>
      <c r="M247" s="619">
        <v>1046</v>
      </c>
      <c r="N247" s="619"/>
      <c r="O247" s="619"/>
      <c r="P247" s="640"/>
      <c r="Q247" s="620"/>
    </row>
    <row r="248" spans="1:17" ht="14.4" customHeight="1" x14ac:dyDescent="0.3">
      <c r="A248" s="615" t="s">
        <v>4570</v>
      </c>
      <c r="B248" s="616" t="s">
        <v>4126</v>
      </c>
      <c r="C248" s="616" t="s">
        <v>3158</v>
      </c>
      <c r="D248" s="616" t="s">
        <v>4763</v>
      </c>
      <c r="E248" s="616" t="s">
        <v>4764</v>
      </c>
      <c r="F248" s="619">
        <v>39</v>
      </c>
      <c r="G248" s="619">
        <v>49878</v>
      </c>
      <c r="H248" s="619">
        <v>1</v>
      </c>
      <c r="I248" s="619">
        <v>1278.9230769230769</v>
      </c>
      <c r="J248" s="619">
        <v>42</v>
      </c>
      <c r="K248" s="619">
        <v>53802</v>
      </c>
      <c r="L248" s="619">
        <v>1.0786719595813785</v>
      </c>
      <c r="M248" s="619">
        <v>1281</v>
      </c>
      <c r="N248" s="619">
        <v>43</v>
      </c>
      <c r="O248" s="619">
        <v>55599</v>
      </c>
      <c r="P248" s="640">
        <v>1.1146998676771323</v>
      </c>
      <c r="Q248" s="620">
        <v>1293</v>
      </c>
    </row>
    <row r="249" spans="1:17" ht="14.4" customHeight="1" x14ac:dyDescent="0.3">
      <c r="A249" s="615" t="s">
        <v>4570</v>
      </c>
      <c r="B249" s="616" t="s">
        <v>4126</v>
      </c>
      <c r="C249" s="616" t="s">
        <v>3158</v>
      </c>
      <c r="D249" s="616" t="s">
        <v>4765</v>
      </c>
      <c r="E249" s="616" t="s">
        <v>4766</v>
      </c>
      <c r="F249" s="619">
        <v>29</v>
      </c>
      <c r="G249" s="619">
        <v>33790</v>
      </c>
      <c r="H249" s="619">
        <v>1</v>
      </c>
      <c r="I249" s="619">
        <v>1165.1724137931035</v>
      </c>
      <c r="J249" s="619">
        <v>34</v>
      </c>
      <c r="K249" s="619">
        <v>39678</v>
      </c>
      <c r="L249" s="619">
        <v>1.1742527374963008</v>
      </c>
      <c r="M249" s="619">
        <v>1167</v>
      </c>
      <c r="N249" s="619">
        <v>34</v>
      </c>
      <c r="O249" s="619">
        <v>40018</v>
      </c>
      <c r="P249" s="640">
        <v>1.1843148860609647</v>
      </c>
      <c r="Q249" s="620">
        <v>1177</v>
      </c>
    </row>
    <row r="250" spans="1:17" ht="14.4" customHeight="1" x14ac:dyDescent="0.3">
      <c r="A250" s="615" t="s">
        <v>4570</v>
      </c>
      <c r="B250" s="616" t="s">
        <v>4126</v>
      </c>
      <c r="C250" s="616" t="s">
        <v>3158</v>
      </c>
      <c r="D250" s="616" t="s">
        <v>4767</v>
      </c>
      <c r="E250" s="616" t="s">
        <v>4768</v>
      </c>
      <c r="F250" s="619">
        <v>1</v>
      </c>
      <c r="G250" s="619">
        <v>5074</v>
      </c>
      <c r="H250" s="619">
        <v>1</v>
      </c>
      <c r="I250" s="619">
        <v>5074</v>
      </c>
      <c r="J250" s="619">
        <v>5</v>
      </c>
      <c r="K250" s="619">
        <v>25380</v>
      </c>
      <c r="L250" s="619">
        <v>5.0019708316909739</v>
      </c>
      <c r="M250" s="619">
        <v>5076</v>
      </c>
      <c r="N250" s="619">
        <v>9</v>
      </c>
      <c r="O250" s="619">
        <v>46413</v>
      </c>
      <c r="P250" s="640">
        <v>9.1472211273157278</v>
      </c>
      <c r="Q250" s="620">
        <v>5157</v>
      </c>
    </row>
    <row r="251" spans="1:17" ht="14.4" customHeight="1" x14ac:dyDescent="0.3">
      <c r="A251" s="615" t="s">
        <v>4570</v>
      </c>
      <c r="B251" s="616" t="s">
        <v>4126</v>
      </c>
      <c r="C251" s="616" t="s">
        <v>3158</v>
      </c>
      <c r="D251" s="616" t="s">
        <v>4769</v>
      </c>
      <c r="E251" s="616" t="s">
        <v>4770</v>
      </c>
      <c r="F251" s="619"/>
      <c r="G251" s="619"/>
      <c r="H251" s="619"/>
      <c r="I251" s="619"/>
      <c r="J251" s="619"/>
      <c r="K251" s="619"/>
      <c r="L251" s="619"/>
      <c r="M251" s="619"/>
      <c r="N251" s="619">
        <v>1</v>
      </c>
      <c r="O251" s="619">
        <v>5620</v>
      </c>
      <c r="P251" s="640"/>
      <c r="Q251" s="620">
        <v>5620</v>
      </c>
    </row>
    <row r="252" spans="1:17" ht="14.4" customHeight="1" x14ac:dyDescent="0.3">
      <c r="A252" s="615" t="s">
        <v>4570</v>
      </c>
      <c r="B252" s="616" t="s">
        <v>4126</v>
      </c>
      <c r="C252" s="616" t="s">
        <v>3158</v>
      </c>
      <c r="D252" s="616" t="s">
        <v>4771</v>
      </c>
      <c r="E252" s="616" t="s">
        <v>4772</v>
      </c>
      <c r="F252" s="619">
        <v>3</v>
      </c>
      <c r="G252" s="619">
        <v>2247</v>
      </c>
      <c r="H252" s="619">
        <v>1</v>
      </c>
      <c r="I252" s="619">
        <v>749</v>
      </c>
      <c r="J252" s="619">
        <v>2</v>
      </c>
      <c r="K252" s="619">
        <v>1504</v>
      </c>
      <c r="L252" s="619">
        <v>0.66933689363595905</v>
      </c>
      <c r="M252" s="619">
        <v>752</v>
      </c>
      <c r="N252" s="619">
        <v>3</v>
      </c>
      <c r="O252" s="619">
        <v>2400</v>
      </c>
      <c r="P252" s="640">
        <v>1.0680907877169559</v>
      </c>
      <c r="Q252" s="620">
        <v>800</v>
      </c>
    </row>
    <row r="253" spans="1:17" ht="14.4" customHeight="1" x14ac:dyDescent="0.3">
      <c r="A253" s="615" t="s">
        <v>4570</v>
      </c>
      <c r="B253" s="616" t="s">
        <v>4126</v>
      </c>
      <c r="C253" s="616" t="s">
        <v>3158</v>
      </c>
      <c r="D253" s="616" t="s">
        <v>4773</v>
      </c>
      <c r="E253" s="616" t="s">
        <v>4774</v>
      </c>
      <c r="F253" s="619">
        <v>635</v>
      </c>
      <c r="G253" s="619">
        <v>110254</v>
      </c>
      <c r="H253" s="619">
        <v>1</v>
      </c>
      <c r="I253" s="619">
        <v>173.62834645669292</v>
      </c>
      <c r="J253" s="619">
        <v>584</v>
      </c>
      <c r="K253" s="619">
        <v>102200</v>
      </c>
      <c r="L253" s="619">
        <v>0.92695049612712466</v>
      </c>
      <c r="M253" s="619">
        <v>175</v>
      </c>
      <c r="N253" s="619">
        <v>689</v>
      </c>
      <c r="O253" s="619">
        <v>121953</v>
      </c>
      <c r="P253" s="640">
        <v>1.1061095289059808</v>
      </c>
      <c r="Q253" s="620">
        <v>177</v>
      </c>
    </row>
    <row r="254" spans="1:17" ht="14.4" customHeight="1" x14ac:dyDescent="0.3">
      <c r="A254" s="615" t="s">
        <v>4570</v>
      </c>
      <c r="B254" s="616" t="s">
        <v>4126</v>
      </c>
      <c r="C254" s="616" t="s">
        <v>3158</v>
      </c>
      <c r="D254" s="616" t="s">
        <v>4775</v>
      </c>
      <c r="E254" s="616" t="s">
        <v>4776</v>
      </c>
      <c r="F254" s="619">
        <v>36</v>
      </c>
      <c r="G254" s="619">
        <v>71934</v>
      </c>
      <c r="H254" s="619">
        <v>1</v>
      </c>
      <c r="I254" s="619">
        <v>1998.1666666666667</v>
      </c>
      <c r="J254" s="619">
        <v>46</v>
      </c>
      <c r="K254" s="619">
        <v>92046</v>
      </c>
      <c r="L254" s="619">
        <v>1.2795896238218367</v>
      </c>
      <c r="M254" s="619">
        <v>2001</v>
      </c>
      <c r="N254" s="619">
        <v>63</v>
      </c>
      <c r="O254" s="619">
        <v>129024</v>
      </c>
      <c r="P254" s="640">
        <v>1.7936441738260072</v>
      </c>
      <c r="Q254" s="620">
        <v>2048</v>
      </c>
    </row>
    <row r="255" spans="1:17" ht="14.4" customHeight="1" x14ac:dyDescent="0.3">
      <c r="A255" s="615" t="s">
        <v>4570</v>
      </c>
      <c r="B255" s="616" t="s">
        <v>4126</v>
      </c>
      <c r="C255" s="616" t="s">
        <v>3158</v>
      </c>
      <c r="D255" s="616" t="s">
        <v>4777</v>
      </c>
      <c r="E255" s="616" t="s">
        <v>4778</v>
      </c>
      <c r="F255" s="619">
        <v>1</v>
      </c>
      <c r="G255" s="619">
        <v>2695</v>
      </c>
      <c r="H255" s="619">
        <v>1</v>
      </c>
      <c r="I255" s="619">
        <v>2695</v>
      </c>
      <c r="J255" s="619">
        <v>3</v>
      </c>
      <c r="K255" s="619">
        <v>8088</v>
      </c>
      <c r="L255" s="619">
        <v>3.0011131725417441</v>
      </c>
      <c r="M255" s="619">
        <v>2696</v>
      </c>
      <c r="N255" s="619">
        <v>2</v>
      </c>
      <c r="O255" s="619">
        <v>5472</v>
      </c>
      <c r="P255" s="640">
        <v>2.0304267161410019</v>
      </c>
      <c r="Q255" s="620">
        <v>2736</v>
      </c>
    </row>
    <row r="256" spans="1:17" ht="14.4" customHeight="1" x14ac:dyDescent="0.3">
      <c r="A256" s="615" t="s">
        <v>4570</v>
      </c>
      <c r="B256" s="616" t="s">
        <v>4126</v>
      </c>
      <c r="C256" s="616" t="s">
        <v>3158</v>
      </c>
      <c r="D256" s="616" t="s">
        <v>4779</v>
      </c>
      <c r="E256" s="616" t="s">
        <v>4780</v>
      </c>
      <c r="F256" s="619">
        <v>2</v>
      </c>
      <c r="G256" s="619">
        <v>10366</v>
      </c>
      <c r="H256" s="619">
        <v>1</v>
      </c>
      <c r="I256" s="619">
        <v>5183</v>
      </c>
      <c r="J256" s="619">
        <v>1</v>
      </c>
      <c r="K256" s="619">
        <v>5188</v>
      </c>
      <c r="L256" s="619">
        <v>0.50048234613158404</v>
      </c>
      <c r="M256" s="619">
        <v>5188</v>
      </c>
      <c r="N256" s="619"/>
      <c r="O256" s="619"/>
      <c r="P256" s="640"/>
      <c r="Q256" s="620"/>
    </row>
    <row r="257" spans="1:17" ht="14.4" customHeight="1" x14ac:dyDescent="0.3">
      <c r="A257" s="615" t="s">
        <v>4570</v>
      </c>
      <c r="B257" s="616" t="s">
        <v>4126</v>
      </c>
      <c r="C257" s="616" t="s">
        <v>3158</v>
      </c>
      <c r="D257" s="616" t="s">
        <v>4781</v>
      </c>
      <c r="E257" s="616" t="s">
        <v>4782</v>
      </c>
      <c r="F257" s="619">
        <v>6</v>
      </c>
      <c r="G257" s="619">
        <v>3966</v>
      </c>
      <c r="H257" s="619">
        <v>1</v>
      </c>
      <c r="I257" s="619">
        <v>661</v>
      </c>
      <c r="J257" s="619">
        <v>7</v>
      </c>
      <c r="K257" s="619">
        <v>4634</v>
      </c>
      <c r="L257" s="619">
        <v>1.1684316691880989</v>
      </c>
      <c r="M257" s="619">
        <v>662</v>
      </c>
      <c r="N257" s="619">
        <v>2</v>
      </c>
      <c r="O257" s="619">
        <v>1348</v>
      </c>
      <c r="P257" s="640">
        <v>0.33988905698436711</v>
      </c>
      <c r="Q257" s="620">
        <v>674</v>
      </c>
    </row>
    <row r="258" spans="1:17" ht="14.4" customHeight="1" x14ac:dyDescent="0.3">
      <c r="A258" s="615" t="s">
        <v>4570</v>
      </c>
      <c r="B258" s="616" t="s">
        <v>4126</v>
      </c>
      <c r="C258" s="616" t="s">
        <v>3158</v>
      </c>
      <c r="D258" s="616" t="s">
        <v>4783</v>
      </c>
      <c r="E258" s="616" t="s">
        <v>4784</v>
      </c>
      <c r="F258" s="619">
        <v>8</v>
      </c>
      <c r="G258" s="619">
        <v>16638</v>
      </c>
      <c r="H258" s="619">
        <v>1</v>
      </c>
      <c r="I258" s="619">
        <v>2079.75</v>
      </c>
      <c r="J258" s="619">
        <v>3</v>
      </c>
      <c r="K258" s="619">
        <v>6246</v>
      </c>
      <c r="L258" s="619">
        <v>0.37540569780021638</v>
      </c>
      <c r="M258" s="619">
        <v>2082</v>
      </c>
      <c r="N258" s="619">
        <v>5</v>
      </c>
      <c r="O258" s="619">
        <v>10565</v>
      </c>
      <c r="P258" s="640">
        <v>0.63499218656088474</v>
      </c>
      <c r="Q258" s="620">
        <v>2113</v>
      </c>
    </row>
    <row r="259" spans="1:17" ht="14.4" customHeight="1" x14ac:dyDescent="0.3">
      <c r="A259" s="615" t="s">
        <v>4570</v>
      </c>
      <c r="B259" s="616" t="s">
        <v>4126</v>
      </c>
      <c r="C259" s="616" t="s">
        <v>3158</v>
      </c>
      <c r="D259" s="616" t="s">
        <v>4785</v>
      </c>
      <c r="E259" s="616" t="s">
        <v>4786</v>
      </c>
      <c r="F259" s="619">
        <v>3</v>
      </c>
      <c r="G259" s="619">
        <v>452</v>
      </c>
      <c r="H259" s="619">
        <v>1</v>
      </c>
      <c r="I259" s="619">
        <v>150.66666666666666</v>
      </c>
      <c r="J259" s="619">
        <v>8</v>
      </c>
      <c r="K259" s="619">
        <v>1208</v>
      </c>
      <c r="L259" s="619">
        <v>2.6725663716814161</v>
      </c>
      <c r="M259" s="619">
        <v>151</v>
      </c>
      <c r="N259" s="619">
        <v>15</v>
      </c>
      <c r="O259" s="619">
        <v>2325</v>
      </c>
      <c r="P259" s="640">
        <v>5.1438053097345131</v>
      </c>
      <c r="Q259" s="620">
        <v>155</v>
      </c>
    </row>
    <row r="260" spans="1:17" ht="14.4" customHeight="1" x14ac:dyDescent="0.3">
      <c r="A260" s="615" t="s">
        <v>4570</v>
      </c>
      <c r="B260" s="616" t="s">
        <v>4126</v>
      </c>
      <c r="C260" s="616" t="s">
        <v>3158</v>
      </c>
      <c r="D260" s="616" t="s">
        <v>4787</v>
      </c>
      <c r="E260" s="616" t="s">
        <v>4788</v>
      </c>
      <c r="F260" s="619">
        <v>1</v>
      </c>
      <c r="G260" s="619">
        <v>194</v>
      </c>
      <c r="H260" s="619">
        <v>1</v>
      </c>
      <c r="I260" s="619">
        <v>194</v>
      </c>
      <c r="J260" s="619">
        <v>4</v>
      </c>
      <c r="K260" s="619">
        <v>780</v>
      </c>
      <c r="L260" s="619">
        <v>4.0206185567010309</v>
      </c>
      <c r="M260" s="619">
        <v>195</v>
      </c>
      <c r="N260" s="619">
        <v>3</v>
      </c>
      <c r="O260" s="619">
        <v>597</v>
      </c>
      <c r="P260" s="640">
        <v>3.0773195876288661</v>
      </c>
      <c r="Q260" s="620">
        <v>199</v>
      </c>
    </row>
    <row r="261" spans="1:17" ht="14.4" customHeight="1" x14ac:dyDescent="0.3">
      <c r="A261" s="615" t="s">
        <v>4570</v>
      </c>
      <c r="B261" s="616" t="s">
        <v>4126</v>
      </c>
      <c r="C261" s="616" t="s">
        <v>3158</v>
      </c>
      <c r="D261" s="616" t="s">
        <v>4789</v>
      </c>
      <c r="E261" s="616" t="s">
        <v>4790</v>
      </c>
      <c r="F261" s="619">
        <v>130</v>
      </c>
      <c r="G261" s="619">
        <v>25816</v>
      </c>
      <c r="H261" s="619">
        <v>1</v>
      </c>
      <c r="I261" s="619">
        <v>198.58461538461538</v>
      </c>
      <c r="J261" s="619">
        <v>203</v>
      </c>
      <c r="K261" s="619">
        <v>40600</v>
      </c>
      <c r="L261" s="619">
        <v>1.5726681127982647</v>
      </c>
      <c r="M261" s="619">
        <v>200</v>
      </c>
      <c r="N261" s="619">
        <v>429</v>
      </c>
      <c r="O261" s="619">
        <v>87516</v>
      </c>
      <c r="P261" s="640">
        <v>3.3899907034397274</v>
      </c>
      <c r="Q261" s="620">
        <v>204</v>
      </c>
    </row>
    <row r="262" spans="1:17" ht="14.4" customHeight="1" x14ac:dyDescent="0.3">
      <c r="A262" s="615" t="s">
        <v>4570</v>
      </c>
      <c r="B262" s="616" t="s">
        <v>4126</v>
      </c>
      <c r="C262" s="616" t="s">
        <v>3158</v>
      </c>
      <c r="D262" s="616" t="s">
        <v>4791</v>
      </c>
      <c r="E262" s="616" t="s">
        <v>4792</v>
      </c>
      <c r="F262" s="619">
        <v>20</v>
      </c>
      <c r="G262" s="619">
        <v>8328</v>
      </c>
      <c r="H262" s="619">
        <v>1</v>
      </c>
      <c r="I262" s="619">
        <v>416.4</v>
      </c>
      <c r="J262" s="619">
        <v>16</v>
      </c>
      <c r="K262" s="619">
        <v>6688</v>
      </c>
      <c r="L262" s="619">
        <v>0.80307396733909697</v>
      </c>
      <c r="M262" s="619">
        <v>418</v>
      </c>
      <c r="N262" s="619">
        <v>7</v>
      </c>
      <c r="O262" s="619">
        <v>2982</v>
      </c>
      <c r="P262" s="640">
        <v>0.35806916426512969</v>
      </c>
      <c r="Q262" s="620">
        <v>426</v>
      </c>
    </row>
    <row r="263" spans="1:17" ht="14.4" customHeight="1" x14ac:dyDescent="0.3">
      <c r="A263" s="615" t="s">
        <v>4570</v>
      </c>
      <c r="B263" s="616" t="s">
        <v>4126</v>
      </c>
      <c r="C263" s="616" t="s">
        <v>3158</v>
      </c>
      <c r="D263" s="616" t="s">
        <v>4793</v>
      </c>
      <c r="E263" s="616" t="s">
        <v>4794</v>
      </c>
      <c r="F263" s="619">
        <v>1</v>
      </c>
      <c r="G263" s="619">
        <v>159</v>
      </c>
      <c r="H263" s="619">
        <v>1</v>
      </c>
      <c r="I263" s="619">
        <v>159</v>
      </c>
      <c r="J263" s="619"/>
      <c r="K263" s="619"/>
      <c r="L263" s="619"/>
      <c r="M263" s="619"/>
      <c r="N263" s="619"/>
      <c r="O263" s="619"/>
      <c r="P263" s="640"/>
      <c r="Q263" s="620"/>
    </row>
    <row r="264" spans="1:17" ht="14.4" customHeight="1" x14ac:dyDescent="0.3">
      <c r="A264" s="615" t="s">
        <v>4570</v>
      </c>
      <c r="B264" s="616" t="s">
        <v>4126</v>
      </c>
      <c r="C264" s="616" t="s">
        <v>3158</v>
      </c>
      <c r="D264" s="616" t="s">
        <v>4795</v>
      </c>
      <c r="E264" s="616" t="s">
        <v>4796</v>
      </c>
      <c r="F264" s="619">
        <v>4</v>
      </c>
      <c r="G264" s="619">
        <v>1708</v>
      </c>
      <c r="H264" s="619">
        <v>1</v>
      </c>
      <c r="I264" s="619">
        <v>427</v>
      </c>
      <c r="J264" s="619">
        <v>7</v>
      </c>
      <c r="K264" s="619">
        <v>2996</v>
      </c>
      <c r="L264" s="619">
        <v>1.7540983606557377</v>
      </c>
      <c r="M264" s="619">
        <v>428</v>
      </c>
      <c r="N264" s="619">
        <v>4</v>
      </c>
      <c r="O264" s="619">
        <v>1744</v>
      </c>
      <c r="P264" s="640">
        <v>1.0210772833723654</v>
      </c>
      <c r="Q264" s="620">
        <v>436</v>
      </c>
    </row>
    <row r="265" spans="1:17" ht="14.4" customHeight="1" x14ac:dyDescent="0.3">
      <c r="A265" s="615" t="s">
        <v>4570</v>
      </c>
      <c r="B265" s="616" t="s">
        <v>4126</v>
      </c>
      <c r="C265" s="616" t="s">
        <v>3158</v>
      </c>
      <c r="D265" s="616" t="s">
        <v>4797</v>
      </c>
      <c r="E265" s="616" t="s">
        <v>4798</v>
      </c>
      <c r="F265" s="619">
        <v>72</v>
      </c>
      <c r="G265" s="619">
        <v>152652</v>
      </c>
      <c r="H265" s="619">
        <v>1</v>
      </c>
      <c r="I265" s="619">
        <v>2120.1666666666665</v>
      </c>
      <c r="J265" s="619">
        <v>57</v>
      </c>
      <c r="K265" s="619">
        <v>121011</v>
      </c>
      <c r="L265" s="619">
        <v>0.7927246285669366</v>
      </c>
      <c r="M265" s="619">
        <v>2123</v>
      </c>
      <c r="N265" s="619">
        <v>130</v>
      </c>
      <c r="O265" s="619">
        <v>280020</v>
      </c>
      <c r="P265" s="640">
        <v>1.8343683672667244</v>
      </c>
      <c r="Q265" s="620">
        <v>2154</v>
      </c>
    </row>
    <row r="266" spans="1:17" ht="14.4" customHeight="1" x14ac:dyDescent="0.3">
      <c r="A266" s="615" t="s">
        <v>4570</v>
      </c>
      <c r="B266" s="616" t="s">
        <v>4126</v>
      </c>
      <c r="C266" s="616" t="s">
        <v>3158</v>
      </c>
      <c r="D266" s="616" t="s">
        <v>4799</v>
      </c>
      <c r="E266" s="616" t="s">
        <v>4752</v>
      </c>
      <c r="F266" s="619">
        <v>70</v>
      </c>
      <c r="G266" s="619">
        <v>130603</v>
      </c>
      <c r="H266" s="619">
        <v>1</v>
      </c>
      <c r="I266" s="619">
        <v>1865.7571428571428</v>
      </c>
      <c r="J266" s="619">
        <v>49</v>
      </c>
      <c r="K266" s="619">
        <v>91581</v>
      </c>
      <c r="L266" s="619">
        <v>0.7012166642420159</v>
      </c>
      <c r="M266" s="619">
        <v>1869</v>
      </c>
      <c r="N266" s="619">
        <v>69</v>
      </c>
      <c r="O266" s="619">
        <v>130272</v>
      </c>
      <c r="P266" s="640">
        <v>0.99746560186213185</v>
      </c>
      <c r="Q266" s="620">
        <v>1888</v>
      </c>
    </row>
    <row r="267" spans="1:17" ht="14.4" customHeight="1" x14ac:dyDescent="0.3">
      <c r="A267" s="615" t="s">
        <v>4570</v>
      </c>
      <c r="B267" s="616" t="s">
        <v>4126</v>
      </c>
      <c r="C267" s="616" t="s">
        <v>3158</v>
      </c>
      <c r="D267" s="616" t="s">
        <v>4800</v>
      </c>
      <c r="E267" s="616" t="s">
        <v>4801</v>
      </c>
      <c r="F267" s="619">
        <v>3</v>
      </c>
      <c r="G267" s="619">
        <v>2742</v>
      </c>
      <c r="H267" s="619">
        <v>1</v>
      </c>
      <c r="I267" s="619">
        <v>914</v>
      </c>
      <c r="J267" s="619">
        <v>3</v>
      </c>
      <c r="K267" s="619">
        <v>2751</v>
      </c>
      <c r="L267" s="619">
        <v>1.0032822757111597</v>
      </c>
      <c r="M267" s="619">
        <v>917</v>
      </c>
      <c r="N267" s="619">
        <v>3</v>
      </c>
      <c r="O267" s="619">
        <v>2799</v>
      </c>
      <c r="P267" s="640">
        <v>1.0207877461706782</v>
      </c>
      <c r="Q267" s="620">
        <v>933</v>
      </c>
    </row>
    <row r="268" spans="1:17" ht="14.4" customHeight="1" x14ac:dyDescent="0.3">
      <c r="A268" s="615" t="s">
        <v>4570</v>
      </c>
      <c r="B268" s="616" t="s">
        <v>4126</v>
      </c>
      <c r="C268" s="616" t="s">
        <v>3158</v>
      </c>
      <c r="D268" s="616" t="s">
        <v>4802</v>
      </c>
      <c r="E268" s="616" t="s">
        <v>4803</v>
      </c>
      <c r="F268" s="619">
        <v>46</v>
      </c>
      <c r="G268" s="619">
        <v>385972</v>
      </c>
      <c r="H268" s="619">
        <v>1</v>
      </c>
      <c r="I268" s="619">
        <v>8390.6956521739139</v>
      </c>
      <c r="J268" s="619">
        <v>28</v>
      </c>
      <c r="K268" s="619">
        <v>235172</v>
      </c>
      <c r="L268" s="619">
        <v>0.60929808379882477</v>
      </c>
      <c r="M268" s="619">
        <v>8399</v>
      </c>
      <c r="N268" s="619">
        <v>40</v>
      </c>
      <c r="O268" s="619">
        <v>338360</v>
      </c>
      <c r="P268" s="640">
        <v>0.87664390163017003</v>
      </c>
      <c r="Q268" s="620">
        <v>8459</v>
      </c>
    </row>
    <row r="269" spans="1:17" ht="14.4" customHeight="1" x14ac:dyDescent="0.3">
      <c r="A269" s="615" t="s">
        <v>4570</v>
      </c>
      <c r="B269" s="616" t="s">
        <v>4126</v>
      </c>
      <c r="C269" s="616" t="s">
        <v>3158</v>
      </c>
      <c r="D269" s="616" t="s">
        <v>4804</v>
      </c>
      <c r="E269" s="616" t="s">
        <v>4805</v>
      </c>
      <c r="F269" s="619">
        <v>3</v>
      </c>
      <c r="G269" s="619">
        <v>6003</v>
      </c>
      <c r="H269" s="619">
        <v>1</v>
      </c>
      <c r="I269" s="619">
        <v>2001</v>
      </c>
      <c r="J269" s="619">
        <v>1</v>
      </c>
      <c r="K269" s="619">
        <v>2005</v>
      </c>
      <c r="L269" s="619">
        <v>0.33399966683325005</v>
      </c>
      <c r="M269" s="619">
        <v>2005</v>
      </c>
      <c r="N269" s="619">
        <v>4</v>
      </c>
      <c r="O269" s="619">
        <v>8212</v>
      </c>
      <c r="P269" s="640">
        <v>1.3679826753290021</v>
      </c>
      <c r="Q269" s="620">
        <v>2053</v>
      </c>
    </row>
    <row r="270" spans="1:17" ht="14.4" customHeight="1" x14ac:dyDescent="0.3">
      <c r="A270" s="615" t="s">
        <v>4570</v>
      </c>
      <c r="B270" s="616" t="s">
        <v>4126</v>
      </c>
      <c r="C270" s="616" t="s">
        <v>3158</v>
      </c>
      <c r="D270" s="616" t="s">
        <v>4806</v>
      </c>
      <c r="E270" s="616" t="s">
        <v>4807</v>
      </c>
      <c r="F270" s="619">
        <v>2</v>
      </c>
      <c r="G270" s="619">
        <v>11386</v>
      </c>
      <c r="H270" s="619">
        <v>1</v>
      </c>
      <c r="I270" s="619">
        <v>5693</v>
      </c>
      <c r="J270" s="619"/>
      <c r="K270" s="619"/>
      <c r="L270" s="619"/>
      <c r="M270" s="619"/>
      <c r="N270" s="619"/>
      <c r="O270" s="619"/>
      <c r="P270" s="640"/>
      <c r="Q270" s="620"/>
    </row>
    <row r="271" spans="1:17" ht="14.4" customHeight="1" x14ac:dyDescent="0.3">
      <c r="A271" s="615" t="s">
        <v>4570</v>
      </c>
      <c r="B271" s="616" t="s">
        <v>4126</v>
      </c>
      <c r="C271" s="616" t="s">
        <v>3158</v>
      </c>
      <c r="D271" s="616" t="s">
        <v>4808</v>
      </c>
      <c r="E271" s="616" t="s">
        <v>4809</v>
      </c>
      <c r="F271" s="619">
        <v>3</v>
      </c>
      <c r="G271" s="619">
        <v>1680</v>
      </c>
      <c r="H271" s="619">
        <v>1</v>
      </c>
      <c r="I271" s="619">
        <v>560</v>
      </c>
      <c r="J271" s="619"/>
      <c r="K271" s="619"/>
      <c r="L271" s="619"/>
      <c r="M271" s="619"/>
      <c r="N271" s="619"/>
      <c r="O271" s="619"/>
      <c r="P271" s="640"/>
      <c r="Q271" s="620"/>
    </row>
    <row r="272" spans="1:17" ht="14.4" customHeight="1" x14ac:dyDescent="0.3">
      <c r="A272" s="615" t="s">
        <v>4810</v>
      </c>
      <c r="B272" s="616" t="s">
        <v>4811</v>
      </c>
      <c r="C272" s="616" t="s">
        <v>3158</v>
      </c>
      <c r="D272" s="616" t="s">
        <v>4812</v>
      </c>
      <c r="E272" s="616" t="s">
        <v>4813</v>
      </c>
      <c r="F272" s="619">
        <v>711</v>
      </c>
      <c r="G272" s="619">
        <v>145205</v>
      </c>
      <c r="H272" s="619">
        <v>1</v>
      </c>
      <c r="I272" s="619">
        <v>204.22644163150491</v>
      </c>
      <c r="J272" s="619">
        <v>905</v>
      </c>
      <c r="K272" s="619">
        <v>186430</v>
      </c>
      <c r="L272" s="619">
        <v>1.2839089563031576</v>
      </c>
      <c r="M272" s="619">
        <v>206</v>
      </c>
      <c r="N272" s="619">
        <v>876</v>
      </c>
      <c r="O272" s="619">
        <v>184836</v>
      </c>
      <c r="P272" s="640">
        <v>1.2729313728866085</v>
      </c>
      <c r="Q272" s="620">
        <v>211</v>
      </c>
    </row>
    <row r="273" spans="1:17" ht="14.4" customHeight="1" x14ac:dyDescent="0.3">
      <c r="A273" s="615" t="s">
        <v>4810</v>
      </c>
      <c r="B273" s="616" t="s">
        <v>4811</v>
      </c>
      <c r="C273" s="616" t="s">
        <v>3158</v>
      </c>
      <c r="D273" s="616" t="s">
        <v>4814</v>
      </c>
      <c r="E273" s="616" t="s">
        <v>4813</v>
      </c>
      <c r="F273" s="619">
        <v>1</v>
      </c>
      <c r="G273" s="619">
        <v>84</v>
      </c>
      <c r="H273" s="619">
        <v>1</v>
      </c>
      <c r="I273" s="619">
        <v>84</v>
      </c>
      <c r="J273" s="619">
        <v>2</v>
      </c>
      <c r="K273" s="619">
        <v>170</v>
      </c>
      <c r="L273" s="619">
        <v>2.0238095238095237</v>
      </c>
      <c r="M273" s="619">
        <v>85</v>
      </c>
      <c r="N273" s="619">
        <v>6</v>
      </c>
      <c r="O273" s="619">
        <v>522</v>
      </c>
      <c r="P273" s="640">
        <v>6.2142857142857144</v>
      </c>
      <c r="Q273" s="620">
        <v>87</v>
      </c>
    </row>
    <row r="274" spans="1:17" ht="14.4" customHeight="1" x14ac:dyDescent="0.3">
      <c r="A274" s="615" t="s">
        <v>4810</v>
      </c>
      <c r="B274" s="616" t="s">
        <v>4811</v>
      </c>
      <c r="C274" s="616" t="s">
        <v>3158</v>
      </c>
      <c r="D274" s="616" t="s">
        <v>4815</v>
      </c>
      <c r="E274" s="616" t="s">
        <v>4816</v>
      </c>
      <c r="F274" s="619">
        <v>259</v>
      </c>
      <c r="G274" s="619">
        <v>75862</v>
      </c>
      <c r="H274" s="619">
        <v>1</v>
      </c>
      <c r="I274" s="619">
        <v>292.90347490347489</v>
      </c>
      <c r="J274" s="619">
        <v>431</v>
      </c>
      <c r="K274" s="619">
        <v>127145</v>
      </c>
      <c r="L274" s="619">
        <v>1.6760037963670875</v>
      </c>
      <c r="M274" s="619">
        <v>295</v>
      </c>
      <c r="N274" s="619">
        <v>602</v>
      </c>
      <c r="O274" s="619">
        <v>181202</v>
      </c>
      <c r="P274" s="640">
        <v>2.3885739896127181</v>
      </c>
      <c r="Q274" s="620">
        <v>301</v>
      </c>
    </row>
    <row r="275" spans="1:17" ht="14.4" customHeight="1" x14ac:dyDescent="0.3">
      <c r="A275" s="615" t="s">
        <v>4810</v>
      </c>
      <c r="B275" s="616" t="s">
        <v>4811</v>
      </c>
      <c r="C275" s="616" t="s">
        <v>3158</v>
      </c>
      <c r="D275" s="616" t="s">
        <v>4817</v>
      </c>
      <c r="E275" s="616" t="s">
        <v>4818</v>
      </c>
      <c r="F275" s="619">
        <v>6</v>
      </c>
      <c r="G275" s="619">
        <v>558</v>
      </c>
      <c r="H275" s="619">
        <v>1</v>
      </c>
      <c r="I275" s="619">
        <v>93</v>
      </c>
      <c r="J275" s="619">
        <v>8</v>
      </c>
      <c r="K275" s="619">
        <v>760</v>
      </c>
      <c r="L275" s="619">
        <v>1.3620071684587813</v>
      </c>
      <c r="M275" s="619">
        <v>95</v>
      </c>
      <c r="N275" s="619">
        <v>6</v>
      </c>
      <c r="O275" s="619">
        <v>594</v>
      </c>
      <c r="P275" s="640">
        <v>1.064516129032258</v>
      </c>
      <c r="Q275" s="620">
        <v>99</v>
      </c>
    </row>
    <row r="276" spans="1:17" ht="14.4" customHeight="1" x14ac:dyDescent="0.3">
      <c r="A276" s="615" t="s">
        <v>4810</v>
      </c>
      <c r="B276" s="616" t="s">
        <v>4811</v>
      </c>
      <c r="C276" s="616" t="s">
        <v>3158</v>
      </c>
      <c r="D276" s="616" t="s">
        <v>4819</v>
      </c>
      <c r="E276" s="616" t="s">
        <v>4820</v>
      </c>
      <c r="F276" s="619">
        <v>123</v>
      </c>
      <c r="G276" s="619">
        <v>16554</v>
      </c>
      <c r="H276" s="619">
        <v>1</v>
      </c>
      <c r="I276" s="619">
        <v>134.58536585365854</v>
      </c>
      <c r="J276" s="619">
        <v>135</v>
      </c>
      <c r="K276" s="619">
        <v>18225</v>
      </c>
      <c r="L276" s="619">
        <v>1.1009423704240666</v>
      </c>
      <c r="M276" s="619">
        <v>135</v>
      </c>
      <c r="N276" s="619">
        <v>110</v>
      </c>
      <c r="O276" s="619">
        <v>15070</v>
      </c>
      <c r="P276" s="640">
        <v>0.9103539929926302</v>
      </c>
      <c r="Q276" s="620">
        <v>137</v>
      </c>
    </row>
    <row r="277" spans="1:17" ht="14.4" customHeight="1" x14ac:dyDescent="0.3">
      <c r="A277" s="615" t="s">
        <v>4810</v>
      </c>
      <c r="B277" s="616" t="s">
        <v>4811</v>
      </c>
      <c r="C277" s="616" t="s">
        <v>3158</v>
      </c>
      <c r="D277" s="616" t="s">
        <v>4821</v>
      </c>
      <c r="E277" s="616" t="s">
        <v>4820</v>
      </c>
      <c r="F277" s="619">
        <v>1</v>
      </c>
      <c r="G277" s="619">
        <v>175</v>
      </c>
      <c r="H277" s="619">
        <v>1</v>
      </c>
      <c r="I277" s="619">
        <v>175</v>
      </c>
      <c r="J277" s="619">
        <v>1</v>
      </c>
      <c r="K277" s="619">
        <v>178</v>
      </c>
      <c r="L277" s="619">
        <v>1.0171428571428571</v>
      </c>
      <c r="M277" s="619">
        <v>178</v>
      </c>
      <c r="N277" s="619">
        <v>2</v>
      </c>
      <c r="O277" s="619">
        <v>366</v>
      </c>
      <c r="P277" s="640">
        <v>2.0914285714285716</v>
      </c>
      <c r="Q277" s="620">
        <v>183</v>
      </c>
    </row>
    <row r="278" spans="1:17" ht="14.4" customHeight="1" x14ac:dyDescent="0.3">
      <c r="A278" s="615" t="s">
        <v>4810</v>
      </c>
      <c r="B278" s="616" t="s">
        <v>4811</v>
      </c>
      <c r="C278" s="616" t="s">
        <v>3158</v>
      </c>
      <c r="D278" s="616" t="s">
        <v>4822</v>
      </c>
      <c r="E278" s="616" t="s">
        <v>4823</v>
      </c>
      <c r="F278" s="619">
        <v>1</v>
      </c>
      <c r="G278" s="619">
        <v>618</v>
      </c>
      <c r="H278" s="619">
        <v>1</v>
      </c>
      <c r="I278" s="619">
        <v>618</v>
      </c>
      <c r="J278" s="619">
        <v>1</v>
      </c>
      <c r="K278" s="619">
        <v>620</v>
      </c>
      <c r="L278" s="619">
        <v>1.0032362459546926</v>
      </c>
      <c r="M278" s="619">
        <v>620</v>
      </c>
      <c r="N278" s="619"/>
      <c r="O278" s="619"/>
      <c r="P278" s="640"/>
      <c r="Q278" s="620"/>
    </row>
    <row r="279" spans="1:17" ht="14.4" customHeight="1" x14ac:dyDescent="0.3">
      <c r="A279" s="615" t="s">
        <v>4810</v>
      </c>
      <c r="B279" s="616" t="s">
        <v>4811</v>
      </c>
      <c r="C279" s="616" t="s">
        <v>3158</v>
      </c>
      <c r="D279" s="616" t="s">
        <v>4824</v>
      </c>
      <c r="E279" s="616" t="s">
        <v>4825</v>
      </c>
      <c r="F279" s="619"/>
      <c r="G279" s="619"/>
      <c r="H279" s="619"/>
      <c r="I279" s="619"/>
      <c r="J279" s="619"/>
      <c r="K279" s="619"/>
      <c r="L279" s="619"/>
      <c r="M279" s="619"/>
      <c r="N279" s="619">
        <v>1</v>
      </c>
      <c r="O279" s="619">
        <v>608</v>
      </c>
      <c r="P279" s="640"/>
      <c r="Q279" s="620">
        <v>608</v>
      </c>
    </row>
    <row r="280" spans="1:17" ht="14.4" customHeight="1" x14ac:dyDescent="0.3">
      <c r="A280" s="615" t="s">
        <v>4810</v>
      </c>
      <c r="B280" s="616" t="s">
        <v>4811</v>
      </c>
      <c r="C280" s="616" t="s">
        <v>3158</v>
      </c>
      <c r="D280" s="616" t="s">
        <v>4826</v>
      </c>
      <c r="E280" s="616" t="s">
        <v>4827</v>
      </c>
      <c r="F280" s="619">
        <v>12</v>
      </c>
      <c r="G280" s="619">
        <v>1915</v>
      </c>
      <c r="H280" s="619">
        <v>1</v>
      </c>
      <c r="I280" s="619">
        <v>159.58333333333334</v>
      </c>
      <c r="J280" s="619">
        <v>12</v>
      </c>
      <c r="K280" s="619">
        <v>1932</v>
      </c>
      <c r="L280" s="619">
        <v>1.0088772845953002</v>
      </c>
      <c r="M280" s="619">
        <v>161</v>
      </c>
      <c r="N280" s="619">
        <v>17</v>
      </c>
      <c r="O280" s="619">
        <v>2941</v>
      </c>
      <c r="P280" s="640">
        <v>1.5357702349869451</v>
      </c>
      <c r="Q280" s="620">
        <v>173</v>
      </c>
    </row>
    <row r="281" spans="1:17" ht="14.4" customHeight="1" x14ac:dyDescent="0.3">
      <c r="A281" s="615" t="s">
        <v>4810</v>
      </c>
      <c r="B281" s="616" t="s">
        <v>4811</v>
      </c>
      <c r="C281" s="616" t="s">
        <v>3158</v>
      </c>
      <c r="D281" s="616" t="s">
        <v>4828</v>
      </c>
      <c r="E281" s="616" t="s">
        <v>4829</v>
      </c>
      <c r="F281" s="619"/>
      <c r="G281" s="619"/>
      <c r="H281" s="619"/>
      <c r="I281" s="619"/>
      <c r="J281" s="619">
        <v>1</v>
      </c>
      <c r="K281" s="619">
        <v>383</v>
      </c>
      <c r="L281" s="619"/>
      <c r="M281" s="619">
        <v>383</v>
      </c>
      <c r="N281" s="619">
        <v>2</v>
      </c>
      <c r="O281" s="619">
        <v>768</v>
      </c>
      <c r="P281" s="640"/>
      <c r="Q281" s="620">
        <v>384</v>
      </c>
    </row>
    <row r="282" spans="1:17" ht="14.4" customHeight="1" x14ac:dyDescent="0.3">
      <c r="A282" s="615" t="s">
        <v>4810</v>
      </c>
      <c r="B282" s="616" t="s">
        <v>4811</v>
      </c>
      <c r="C282" s="616" t="s">
        <v>3158</v>
      </c>
      <c r="D282" s="616" t="s">
        <v>4830</v>
      </c>
      <c r="E282" s="616" t="s">
        <v>4831</v>
      </c>
      <c r="F282" s="619">
        <v>139</v>
      </c>
      <c r="G282" s="619">
        <v>36685</v>
      </c>
      <c r="H282" s="619">
        <v>1</v>
      </c>
      <c r="I282" s="619">
        <v>263.92086330935251</v>
      </c>
      <c r="J282" s="619">
        <v>106</v>
      </c>
      <c r="K282" s="619">
        <v>28196</v>
      </c>
      <c r="L282" s="619">
        <v>0.76859751942210708</v>
      </c>
      <c r="M282" s="619">
        <v>266</v>
      </c>
      <c r="N282" s="619">
        <v>93</v>
      </c>
      <c r="O282" s="619">
        <v>25389</v>
      </c>
      <c r="P282" s="640">
        <v>0.69208123211121708</v>
      </c>
      <c r="Q282" s="620">
        <v>273</v>
      </c>
    </row>
    <row r="283" spans="1:17" ht="14.4" customHeight="1" x14ac:dyDescent="0.3">
      <c r="A283" s="615" t="s">
        <v>4810</v>
      </c>
      <c r="B283" s="616" t="s">
        <v>4811</v>
      </c>
      <c r="C283" s="616" t="s">
        <v>3158</v>
      </c>
      <c r="D283" s="616" t="s">
        <v>4832</v>
      </c>
      <c r="E283" s="616" t="s">
        <v>4833</v>
      </c>
      <c r="F283" s="619">
        <v>167</v>
      </c>
      <c r="G283" s="619">
        <v>23547</v>
      </c>
      <c r="H283" s="619">
        <v>1</v>
      </c>
      <c r="I283" s="619">
        <v>141</v>
      </c>
      <c r="J283" s="619">
        <v>202</v>
      </c>
      <c r="K283" s="619">
        <v>28482</v>
      </c>
      <c r="L283" s="619">
        <v>1.2095808383233533</v>
      </c>
      <c r="M283" s="619">
        <v>141</v>
      </c>
      <c r="N283" s="619">
        <v>201</v>
      </c>
      <c r="O283" s="619">
        <v>28542</v>
      </c>
      <c r="P283" s="640">
        <v>1.2121289336221175</v>
      </c>
      <c r="Q283" s="620">
        <v>142</v>
      </c>
    </row>
    <row r="284" spans="1:17" ht="14.4" customHeight="1" x14ac:dyDescent="0.3">
      <c r="A284" s="615" t="s">
        <v>4810</v>
      </c>
      <c r="B284" s="616" t="s">
        <v>4811</v>
      </c>
      <c r="C284" s="616" t="s">
        <v>3158</v>
      </c>
      <c r="D284" s="616" t="s">
        <v>4834</v>
      </c>
      <c r="E284" s="616" t="s">
        <v>4833</v>
      </c>
      <c r="F284" s="619">
        <v>123</v>
      </c>
      <c r="G284" s="619">
        <v>9594</v>
      </c>
      <c r="H284" s="619">
        <v>1</v>
      </c>
      <c r="I284" s="619">
        <v>78</v>
      </c>
      <c r="J284" s="619">
        <v>135</v>
      </c>
      <c r="K284" s="619">
        <v>10530</v>
      </c>
      <c r="L284" s="619">
        <v>1.0975609756097562</v>
      </c>
      <c r="M284" s="619">
        <v>78</v>
      </c>
      <c r="N284" s="619">
        <v>110</v>
      </c>
      <c r="O284" s="619">
        <v>8580</v>
      </c>
      <c r="P284" s="640">
        <v>0.89430894308943087</v>
      </c>
      <c r="Q284" s="620">
        <v>78</v>
      </c>
    </row>
    <row r="285" spans="1:17" ht="14.4" customHeight="1" x14ac:dyDescent="0.3">
      <c r="A285" s="615" t="s">
        <v>4810</v>
      </c>
      <c r="B285" s="616" t="s">
        <v>4811</v>
      </c>
      <c r="C285" s="616" t="s">
        <v>3158</v>
      </c>
      <c r="D285" s="616" t="s">
        <v>4835</v>
      </c>
      <c r="E285" s="616" t="s">
        <v>4836</v>
      </c>
      <c r="F285" s="619">
        <v>167</v>
      </c>
      <c r="G285" s="619">
        <v>50940</v>
      </c>
      <c r="H285" s="619">
        <v>1</v>
      </c>
      <c r="I285" s="619">
        <v>305.02994011976045</v>
      </c>
      <c r="J285" s="619">
        <v>202</v>
      </c>
      <c r="K285" s="619">
        <v>62014</v>
      </c>
      <c r="L285" s="619">
        <v>1.2173930113859444</v>
      </c>
      <c r="M285" s="619">
        <v>307</v>
      </c>
      <c r="N285" s="619">
        <v>201</v>
      </c>
      <c r="O285" s="619">
        <v>62913</v>
      </c>
      <c r="P285" s="640">
        <v>1.2350412249705536</v>
      </c>
      <c r="Q285" s="620">
        <v>313</v>
      </c>
    </row>
    <row r="286" spans="1:17" ht="14.4" customHeight="1" x14ac:dyDescent="0.3">
      <c r="A286" s="615" t="s">
        <v>4810</v>
      </c>
      <c r="B286" s="616" t="s">
        <v>4811</v>
      </c>
      <c r="C286" s="616" t="s">
        <v>3158</v>
      </c>
      <c r="D286" s="616" t="s">
        <v>4837</v>
      </c>
      <c r="E286" s="616" t="s">
        <v>4838</v>
      </c>
      <c r="F286" s="619"/>
      <c r="G286" s="619"/>
      <c r="H286" s="619"/>
      <c r="I286" s="619"/>
      <c r="J286" s="619">
        <v>1</v>
      </c>
      <c r="K286" s="619">
        <v>487</v>
      </c>
      <c r="L286" s="619"/>
      <c r="M286" s="619">
        <v>487</v>
      </c>
      <c r="N286" s="619">
        <v>2</v>
      </c>
      <c r="O286" s="619">
        <v>976</v>
      </c>
      <c r="P286" s="640"/>
      <c r="Q286" s="620">
        <v>488</v>
      </c>
    </row>
    <row r="287" spans="1:17" ht="14.4" customHeight="1" x14ac:dyDescent="0.3">
      <c r="A287" s="615" t="s">
        <v>4810</v>
      </c>
      <c r="B287" s="616" t="s">
        <v>4811</v>
      </c>
      <c r="C287" s="616" t="s">
        <v>3158</v>
      </c>
      <c r="D287" s="616" t="s">
        <v>4839</v>
      </c>
      <c r="E287" s="616" t="s">
        <v>4840</v>
      </c>
      <c r="F287" s="619">
        <v>24</v>
      </c>
      <c r="G287" s="619">
        <v>3850</v>
      </c>
      <c r="H287" s="619">
        <v>1</v>
      </c>
      <c r="I287" s="619">
        <v>160.41666666666666</v>
      </c>
      <c r="J287" s="619">
        <v>32</v>
      </c>
      <c r="K287" s="619">
        <v>5152</v>
      </c>
      <c r="L287" s="619">
        <v>1.3381818181818181</v>
      </c>
      <c r="M287" s="619">
        <v>161</v>
      </c>
      <c r="N287" s="619">
        <v>27</v>
      </c>
      <c r="O287" s="619">
        <v>4401</v>
      </c>
      <c r="P287" s="640">
        <v>1.1431168831168832</v>
      </c>
      <c r="Q287" s="620">
        <v>163</v>
      </c>
    </row>
    <row r="288" spans="1:17" ht="14.4" customHeight="1" x14ac:dyDescent="0.3">
      <c r="A288" s="615" t="s">
        <v>4810</v>
      </c>
      <c r="B288" s="616" t="s">
        <v>4811</v>
      </c>
      <c r="C288" s="616" t="s">
        <v>3158</v>
      </c>
      <c r="D288" s="616" t="s">
        <v>4841</v>
      </c>
      <c r="E288" s="616" t="s">
        <v>4813</v>
      </c>
      <c r="F288" s="619">
        <v>333</v>
      </c>
      <c r="G288" s="619">
        <v>23503</v>
      </c>
      <c r="H288" s="619">
        <v>1</v>
      </c>
      <c r="I288" s="619">
        <v>70.579579579579573</v>
      </c>
      <c r="J288" s="619">
        <v>397</v>
      </c>
      <c r="K288" s="619">
        <v>28187</v>
      </c>
      <c r="L288" s="619">
        <v>1.1992937071863166</v>
      </c>
      <c r="M288" s="619">
        <v>71</v>
      </c>
      <c r="N288" s="619">
        <v>316</v>
      </c>
      <c r="O288" s="619">
        <v>22752</v>
      </c>
      <c r="P288" s="640">
        <v>0.96804663234480703</v>
      </c>
      <c r="Q288" s="620">
        <v>72</v>
      </c>
    </row>
    <row r="289" spans="1:17" ht="14.4" customHeight="1" x14ac:dyDescent="0.3">
      <c r="A289" s="615" t="s">
        <v>4810</v>
      </c>
      <c r="B289" s="616" t="s">
        <v>4811</v>
      </c>
      <c r="C289" s="616" t="s">
        <v>3158</v>
      </c>
      <c r="D289" s="616" t="s">
        <v>4842</v>
      </c>
      <c r="E289" s="616" t="s">
        <v>4843</v>
      </c>
      <c r="F289" s="619">
        <v>1</v>
      </c>
      <c r="G289" s="619">
        <v>216</v>
      </c>
      <c r="H289" s="619">
        <v>1</v>
      </c>
      <c r="I289" s="619">
        <v>216</v>
      </c>
      <c r="J289" s="619">
        <v>3</v>
      </c>
      <c r="K289" s="619">
        <v>660</v>
      </c>
      <c r="L289" s="619">
        <v>3.0555555555555554</v>
      </c>
      <c r="M289" s="619">
        <v>220</v>
      </c>
      <c r="N289" s="619">
        <v>4</v>
      </c>
      <c r="O289" s="619">
        <v>916</v>
      </c>
      <c r="P289" s="640">
        <v>4.2407407407407405</v>
      </c>
      <c r="Q289" s="620">
        <v>229</v>
      </c>
    </row>
    <row r="290" spans="1:17" ht="14.4" customHeight="1" x14ac:dyDescent="0.3">
      <c r="A290" s="615" t="s">
        <v>4810</v>
      </c>
      <c r="B290" s="616" t="s">
        <v>4811</v>
      </c>
      <c r="C290" s="616" t="s">
        <v>3158</v>
      </c>
      <c r="D290" s="616" t="s">
        <v>4844</v>
      </c>
      <c r="E290" s="616" t="s">
        <v>4845</v>
      </c>
      <c r="F290" s="619">
        <v>7</v>
      </c>
      <c r="G290" s="619">
        <v>8331</v>
      </c>
      <c r="H290" s="619">
        <v>1</v>
      </c>
      <c r="I290" s="619">
        <v>1190.1428571428571</v>
      </c>
      <c r="J290" s="619">
        <v>11</v>
      </c>
      <c r="K290" s="619">
        <v>13145</v>
      </c>
      <c r="L290" s="619">
        <v>1.5778417957027968</v>
      </c>
      <c r="M290" s="619">
        <v>1195</v>
      </c>
      <c r="N290" s="619">
        <v>17</v>
      </c>
      <c r="O290" s="619">
        <v>20587</v>
      </c>
      <c r="P290" s="640">
        <v>2.4711319169367423</v>
      </c>
      <c r="Q290" s="620">
        <v>1211</v>
      </c>
    </row>
    <row r="291" spans="1:17" ht="14.4" customHeight="1" x14ac:dyDescent="0.3">
      <c r="A291" s="615" t="s">
        <v>4810</v>
      </c>
      <c r="B291" s="616" t="s">
        <v>4811</v>
      </c>
      <c r="C291" s="616" t="s">
        <v>3158</v>
      </c>
      <c r="D291" s="616" t="s">
        <v>4846</v>
      </c>
      <c r="E291" s="616" t="s">
        <v>4847</v>
      </c>
      <c r="F291" s="619">
        <v>6</v>
      </c>
      <c r="G291" s="619">
        <v>650</v>
      </c>
      <c r="H291" s="619">
        <v>1</v>
      </c>
      <c r="I291" s="619">
        <v>108.33333333333333</v>
      </c>
      <c r="J291" s="619">
        <v>11</v>
      </c>
      <c r="K291" s="619">
        <v>1210</v>
      </c>
      <c r="L291" s="619">
        <v>1.8615384615384616</v>
      </c>
      <c r="M291" s="619">
        <v>110</v>
      </c>
      <c r="N291" s="619">
        <v>9</v>
      </c>
      <c r="O291" s="619">
        <v>1026</v>
      </c>
      <c r="P291" s="640">
        <v>1.5784615384615384</v>
      </c>
      <c r="Q291" s="620">
        <v>114</v>
      </c>
    </row>
    <row r="292" spans="1:17" ht="14.4" customHeight="1" x14ac:dyDescent="0.3">
      <c r="A292" s="615" t="s">
        <v>4810</v>
      </c>
      <c r="B292" s="616" t="s">
        <v>4811</v>
      </c>
      <c r="C292" s="616" t="s">
        <v>3158</v>
      </c>
      <c r="D292" s="616" t="s">
        <v>4848</v>
      </c>
      <c r="E292" s="616" t="s">
        <v>4849</v>
      </c>
      <c r="F292" s="619"/>
      <c r="G292" s="619"/>
      <c r="H292" s="619"/>
      <c r="I292" s="619"/>
      <c r="J292" s="619">
        <v>1</v>
      </c>
      <c r="K292" s="619">
        <v>323</v>
      </c>
      <c r="L292" s="619"/>
      <c r="M292" s="619">
        <v>323</v>
      </c>
      <c r="N292" s="619"/>
      <c r="O292" s="619"/>
      <c r="P292" s="640"/>
      <c r="Q292" s="620"/>
    </row>
    <row r="293" spans="1:17" ht="14.4" customHeight="1" x14ac:dyDescent="0.3">
      <c r="A293" s="615" t="s">
        <v>4810</v>
      </c>
      <c r="B293" s="616" t="s">
        <v>4811</v>
      </c>
      <c r="C293" s="616" t="s">
        <v>3158</v>
      </c>
      <c r="D293" s="616" t="s">
        <v>4850</v>
      </c>
      <c r="E293" s="616" t="s">
        <v>4851</v>
      </c>
      <c r="F293" s="619">
        <v>1</v>
      </c>
      <c r="G293" s="619">
        <v>144</v>
      </c>
      <c r="H293" s="619">
        <v>1</v>
      </c>
      <c r="I293" s="619">
        <v>144</v>
      </c>
      <c r="J293" s="619"/>
      <c r="K293" s="619"/>
      <c r="L293" s="619"/>
      <c r="M293" s="619"/>
      <c r="N293" s="619"/>
      <c r="O293" s="619"/>
      <c r="P293" s="640"/>
      <c r="Q293" s="620"/>
    </row>
    <row r="294" spans="1:17" ht="14.4" customHeight="1" x14ac:dyDescent="0.3">
      <c r="A294" s="615" t="s">
        <v>4810</v>
      </c>
      <c r="B294" s="616" t="s">
        <v>4811</v>
      </c>
      <c r="C294" s="616" t="s">
        <v>3158</v>
      </c>
      <c r="D294" s="616" t="s">
        <v>4852</v>
      </c>
      <c r="E294" s="616" t="s">
        <v>4853</v>
      </c>
      <c r="F294" s="619">
        <v>1</v>
      </c>
      <c r="G294" s="619">
        <v>1020</v>
      </c>
      <c r="H294" s="619">
        <v>1</v>
      </c>
      <c r="I294" s="619">
        <v>1020</v>
      </c>
      <c r="J294" s="619"/>
      <c r="K294" s="619"/>
      <c r="L294" s="619"/>
      <c r="M294" s="619"/>
      <c r="N294" s="619">
        <v>1</v>
      </c>
      <c r="O294" s="619">
        <v>1064</v>
      </c>
      <c r="P294" s="640">
        <v>1.0431372549019609</v>
      </c>
      <c r="Q294" s="620">
        <v>1064</v>
      </c>
    </row>
    <row r="295" spans="1:17" ht="14.4" customHeight="1" x14ac:dyDescent="0.3">
      <c r="A295" s="615" t="s">
        <v>4810</v>
      </c>
      <c r="B295" s="616" t="s">
        <v>4811</v>
      </c>
      <c r="C295" s="616" t="s">
        <v>3158</v>
      </c>
      <c r="D295" s="616" t="s">
        <v>4854</v>
      </c>
      <c r="E295" s="616" t="s">
        <v>4855</v>
      </c>
      <c r="F295" s="619">
        <v>1</v>
      </c>
      <c r="G295" s="619">
        <v>291</v>
      </c>
      <c r="H295" s="619">
        <v>1</v>
      </c>
      <c r="I295" s="619">
        <v>291</v>
      </c>
      <c r="J295" s="619"/>
      <c r="K295" s="619"/>
      <c r="L295" s="619"/>
      <c r="M295" s="619"/>
      <c r="N295" s="619">
        <v>2</v>
      </c>
      <c r="O295" s="619">
        <v>602</v>
      </c>
      <c r="P295" s="640">
        <v>2.06872852233677</v>
      </c>
      <c r="Q295" s="620">
        <v>301</v>
      </c>
    </row>
    <row r="296" spans="1:17" ht="14.4" customHeight="1" x14ac:dyDescent="0.3">
      <c r="A296" s="615" t="s">
        <v>4856</v>
      </c>
      <c r="B296" s="616" t="s">
        <v>4857</v>
      </c>
      <c r="C296" s="616" t="s">
        <v>3158</v>
      </c>
      <c r="D296" s="616" t="s">
        <v>4858</v>
      </c>
      <c r="E296" s="616" t="s">
        <v>4859</v>
      </c>
      <c r="F296" s="619">
        <v>612</v>
      </c>
      <c r="G296" s="619">
        <v>32818</v>
      </c>
      <c r="H296" s="619">
        <v>1</v>
      </c>
      <c r="I296" s="619">
        <v>53.624183006535951</v>
      </c>
      <c r="J296" s="619">
        <v>510</v>
      </c>
      <c r="K296" s="619">
        <v>27540</v>
      </c>
      <c r="L296" s="619">
        <v>0.83917362423060515</v>
      </c>
      <c r="M296" s="619">
        <v>54</v>
      </c>
      <c r="N296" s="619">
        <v>610</v>
      </c>
      <c r="O296" s="619">
        <v>35380</v>
      </c>
      <c r="P296" s="640">
        <v>1.0780669144981412</v>
      </c>
      <c r="Q296" s="620">
        <v>58</v>
      </c>
    </row>
    <row r="297" spans="1:17" ht="14.4" customHeight="1" x14ac:dyDescent="0.3">
      <c r="A297" s="615" t="s">
        <v>4856</v>
      </c>
      <c r="B297" s="616" t="s">
        <v>4857</v>
      </c>
      <c r="C297" s="616" t="s">
        <v>3158</v>
      </c>
      <c r="D297" s="616" t="s">
        <v>4860</v>
      </c>
      <c r="E297" s="616" t="s">
        <v>4861</v>
      </c>
      <c r="F297" s="619">
        <v>1004</v>
      </c>
      <c r="G297" s="619">
        <v>122157</v>
      </c>
      <c r="H297" s="619">
        <v>1</v>
      </c>
      <c r="I297" s="619">
        <v>121.67031872509961</v>
      </c>
      <c r="J297" s="619">
        <v>790</v>
      </c>
      <c r="K297" s="619">
        <v>97170</v>
      </c>
      <c r="L297" s="619">
        <v>0.7954517547091039</v>
      </c>
      <c r="M297" s="619">
        <v>123</v>
      </c>
      <c r="N297" s="619">
        <v>969</v>
      </c>
      <c r="O297" s="619">
        <v>126939</v>
      </c>
      <c r="P297" s="640">
        <v>1.0391463444583611</v>
      </c>
      <c r="Q297" s="620">
        <v>131</v>
      </c>
    </row>
    <row r="298" spans="1:17" ht="14.4" customHeight="1" x14ac:dyDescent="0.3">
      <c r="A298" s="615" t="s">
        <v>4856</v>
      </c>
      <c r="B298" s="616" t="s">
        <v>4857</v>
      </c>
      <c r="C298" s="616" t="s">
        <v>3158</v>
      </c>
      <c r="D298" s="616" t="s">
        <v>4862</v>
      </c>
      <c r="E298" s="616" t="s">
        <v>4863</v>
      </c>
      <c r="F298" s="619">
        <v>74</v>
      </c>
      <c r="G298" s="619">
        <v>12976</v>
      </c>
      <c r="H298" s="619">
        <v>1</v>
      </c>
      <c r="I298" s="619">
        <v>175.35135135135135</v>
      </c>
      <c r="J298" s="619">
        <v>41</v>
      </c>
      <c r="K298" s="619">
        <v>7257</v>
      </c>
      <c r="L298" s="619">
        <v>0.55926325524044385</v>
      </c>
      <c r="M298" s="619">
        <v>177</v>
      </c>
      <c r="N298" s="619">
        <v>54</v>
      </c>
      <c r="O298" s="619">
        <v>10206</v>
      </c>
      <c r="P298" s="640">
        <v>0.78652897657213316</v>
      </c>
      <c r="Q298" s="620">
        <v>189</v>
      </c>
    </row>
    <row r="299" spans="1:17" ht="14.4" customHeight="1" x14ac:dyDescent="0.3">
      <c r="A299" s="615" t="s">
        <v>4856</v>
      </c>
      <c r="B299" s="616" t="s">
        <v>4857</v>
      </c>
      <c r="C299" s="616" t="s">
        <v>3158</v>
      </c>
      <c r="D299" s="616" t="s">
        <v>4864</v>
      </c>
      <c r="E299" s="616" t="s">
        <v>4865</v>
      </c>
      <c r="F299" s="619">
        <v>133</v>
      </c>
      <c r="G299" s="619">
        <v>50780</v>
      </c>
      <c r="H299" s="619">
        <v>1</v>
      </c>
      <c r="I299" s="619">
        <v>381.80451127819549</v>
      </c>
      <c r="J299" s="619">
        <v>104</v>
      </c>
      <c r="K299" s="619">
        <v>39936</v>
      </c>
      <c r="L299" s="619">
        <v>0.78645135880267825</v>
      </c>
      <c r="M299" s="619">
        <v>384</v>
      </c>
      <c r="N299" s="619">
        <v>120</v>
      </c>
      <c r="O299" s="619">
        <v>48840</v>
      </c>
      <c r="P299" s="640">
        <v>0.96179598267034261</v>
      </c>
      <c r="Q299" s="620">
        <v>407</v>
      </c>
    </row>
    <row r="300" spans="1:17" ht="14.4" customHeight="1" x14ac:dyDescent="0.3">
      <c r="A300" s="615" t="s">
        <v>4856</v>
      </c>
      <c r="B300" s="616" t="s">
        <v>4857</v>
      </c>
      <c r="C300" s="616" t="s">
        <v>3158</v>
      </c>
      <c r="D300" s="616" t="s">
        <v>4866</v>
      </c>
      <c r="E300" s="616" t="s">
        <v>4867</v>
      </c>
      <c r="F300" s="619">
        <v>80</v>
      </c>
      <c r="G300" s="619">
        <v>13641</v>
      </c>
      <c r="H300" s="619">
        <v>1</v>
      </c>
      <c r="I300" s="619">
        <v>170.51249999999999</v>
      </c>
      <c r="J300" s="619">
        <v>51</v>
      </c>
      <c r="K300" s="619">
        <v>8772</v>
      </c>
      <c r="L300" s="619">
        <v>0.64306135913789308</v>
      </c>
      <c r="M300" s="619">
        <v>172</v>
      </c>
      <c r="N300" s="619">
        <v>65</v>
      </c>
      <c r="O300" s="619">
        <v>11635</v>
      </c>
      <c r="P300" s="640">
        <v>0.85294333260024924</v>
      </c>
      <c r="Q300" s="620">
        <v>179</v>
      </c>
    </row>
    <row r="301" spans="1:17" ht="14.4" customHeight="1" x14ac:dyDescent="0.3">
      <c r="A301" s="615" t="s">
        <v>4856</v>
      </c>
      <c r="B301" s="616" t="s">
        <v>4857</v>
      </c>
      <c r="C301" s="616" t="s">
        <v>3158</v>
      </c>
      <c r="D301" s="616" t="s">
        <v>4868</v>
      </c>
      <c r="E301" s="616" t="s">
        <v>4869</v>
      </c>
      <c r="F301" s="619">
        <v>57</v>
      </c>
      <c r="G301" s="619">
        <v>18204</v>
      </c>
      <c r="H301" s="619">
        <v>1</v>
      </c>
      <c r="I301" s="619">
        <v>319.36842105263156</v>
      </c>
      <c r="J301" s="619">
        <v>56</v>
      </c>
      <c r="K301" s="619">
        <v>18032</v>
      </c>
      <c r="L301" s="619">
        <v>0.99055152713689298</v>
      </c>
      <c r="M301" s="619">
        <v>322</v>
      </c>
      <c r="N301" s="619">
        <v>30</v>
      </c>
      <c r="O301" s="619">
        <v>10050</v>
      </c>
      <c r="P301" s="640">
        <v>0.55207646671061306</v>
      </c>
      <c r="Q301" s="620">
        <v>335</v>
      </c>
    </row>
    <row r="302" spans="1:17" ht="14.4" customHeight="1" x14ac:dyDescent="0.3">
      <c r="A302" s="615" t="s">
        <v>4856</v>
      </c>
      <c r="B302" s="616" t="s">
        <v>4857</v>
      </c>
      <c r="C302" s="616" t="s">
        <v>3158</v>
      </c>
      <c r="D302" s="616" t="s">
        <v>4870</v>
      </c>
      <c r="E302" s="616" t="s">
        <v>4871</v>
      </c>
      <c r="F302" s="619"/>
      <c r="G302" s="619"/>
      <c r="H302" s="619"/>
      <c r="I302" s="619"/>
      <c r="J302" s="619">
        <v>1</v>
      </c>
      <c r="K302" s="619">
        <v>439</v>
      </c>
      <c r="L302" s="619"/>
      <c r="M302" s="619">
        <v>439</v>
      </c>
      <c r="N302" s="619"/>
      <c r="O302" s="619"/>
      <c r="P302" s="640"/>
      <c r="Q302" s="620"/>
    </row>
    <row r="303" spans="1:17" ht="14.4" customHeight="1" x14ac:dyDescent="0.3">
      <c r="A303" s="615" t="s">
        <v>4856</v>
      </c>
      <c r="B303" s="616" t="s">
        <v>4857</v>
      </c>
      <c r="C303" s="616" t="s">
        <v>3158</v>
      </c>
      <c r="D303" s="616" t="s">
        <v>4872</v>
      </c>
      <c r="E303" s="616" t="s">
        <v>4873</v>
      </c>
      <c r="F303" s="619">
        <v>445</v>
      </c>
      <c r="G303" s="619">
        <v>151002</v>
      </c>
      <c r="H303" s="619">
        <v>1</v>
      </c>
      <c r="I303" s="619">
        <v>339.33033707865167</v>
      </c>
      <c r="J303" s="619">
        <v>301</v>
      </c>
      <c r="K303" s="619">
        <v>102641</v>
      </c>
      <c r="L303" s="619">
        <v>0.67973271877193675</v>
      </c>
      <c r="M303" s="619">
        <v>341</v>
      </c>
      <c r="N303" s="619">
        <v>406</v>
      </c>
      <c r="O303" s="619">
        <v>141694</v>
      </c>
      <c r="P303" s="640">
        <v>0.93835843233864447</v>
      </c>
      <c r="Q303" s="620">
        <v>349</v>
      </c>
    </row>
    <row r="304" spans="1:17" ht="14.4" customHeight="1" x14ac:dyDescent="0.3">
      <c r="A304" s="615" t="s">
        <v>4856</v>
      </c>
      <c r="B304" s="616" t="s">
        <v>4857</v>
      </c>
      <c r="C304" s="616" t="s">
        <v>3158</v>
      </c>
      <c r="D304" s="616" t="s">
        <v>4874</v>
      </c>
      <c r="E304" s="616" t="s">
        <v>4875</v>
      </c>
      <c r="F304" s="619"/>
      <c r="G304" s="619"/>
      <c r="H304" s="619"/>
      <c r="I304" s="619"/>
      <c r="J304" s="619">
        <v>1</v>
      </c>
      <c r="K304" s="619">
        <v>1598</v>
      </c>
      <c r="L304" s="619"/>
      <c r="M304" s="619">
        <v>1598</v>
      </c>
      <c r="N304" s="619"/>
      <c r="O304" s="619"/>
      <c r="P304" s="640"/>
      <c r="Q304" s="620"/>
    </row>
    <row r="305" spans="1:17" ht="14.4" customHeight="1" x14ac:dyDescent="0.3">
      <c r="A305" s="615" t="s">
        <v>4856</v>
      </c>
      <c r="B305" s="616" t="s">
        <v>4857</v>
      </c>
      <c r="C305" s="616" t="s">
        <v>3158</v>
      </c>
      <c r="D305" s="616" t="s">
        <v>4876</v>
      </c>
      <c r="E305" s="616" t="s">
        <v>4877</v>
      </c>
      <c r="F305" s="619">
        <v>59</v>
      </c>
      <c r="G305" s="619">
        <v>6409</v>
      </c>
      <c r="H305" s="619">
        <v>1</v>
      </c>
      <c r="I305" s="619">
        <v>108.62711864406779</v>
      </c>
      <c r="J305" s="619">
        <v>46</v>
      </c>
      <c r="K305" s="619">
        <v>5014</v>
      </c>
      <c r="L305" s="619">
        <v>0.78233733811827122</v>
      </c>
      <c r="M305" s="619">
        <v>109</v>
      </c>
      <c r="N305" s="619">
        <v>39</v>
      </c>
      <c r="O305" s="619">
        <v>4563</v>
      </c>
      <c r="P305" s="640">
        <v>0.71196754563894527</v>
      </c>
      <c r="Q305" s="620">
        <v>117</v>
      </c>
    </row>
    <row r="306" spans="1:17" ht="14.4" customHeight="1" x14ac:dyDescent="0.3">
      <c r="A306" s="615" t="s">
        <v>4856</v>
      </c>
      <c r="B306" s="616" t="s">
        <v>4857</v>
      </c>
      <c r="C306" s="616" t="s">
        <v>3158</v>
      </c>
      <c r="D306" s="616" t="s">
        <v>4878</v>
      </c>
      <c r="E306" s="616" t="s">
        <v>4879</v>
      </c>
      <c r="F306" s="619">
        <v>3</v>
      </c>
      <c r="G306" s="619">
        <v>1119</v>
      </c>
      <c r="H306" s="619">
        <v>1</v>
      </c>
      <c r="I306" s="619">
        <v>373</v>
      </c>
      <c r="J306" s="619">
        <v>3</v>
      </c>
      <c r="K306" s="619">
        <v>1128</v>
      </c>
      <c r="L306" s="619">
        <v>1.0080428954423593</v>
      </c>
      <c r="M306" s="619">
        <v>376</v>
      </c>
      <c r="N306" s="619">
        <v>5</v>
      </c>
      <c r="O306" s="619">
        <v>1935</v>
      </c>
      <c r="P306" s="640">
        <v>1.7292225201072386</v>
      </c>
      <c r="Q306" s="620">
        <v>387</v>
      </c>
    </row>
    <row r="307" spans="1:17" ht="14.4" customHeight="1" x14ac:dyDescent="0.3">
      <c r="A307" s="615" t="s">
        <v>4856</v>
      </c>
      <c r="B307" s="616" t="s">
        <v>4857</v>
      </c>
      <c r="C307" s="616" t="s">
        <v>3158</v>
      </c>
      <c r="D307" s="616" t="s">
        <v>4880</v>
      </c>
      <c r="E307" s="616" t="s">
        <v>4881</v>
      </c>
      <c r="F307" s="619">
        <v>43</v>
      </c>
      <c r="G307" s="619">
        <v>1591</v>
      </c>
      <c r="H307" s="619">
        <v>1</v>
      </c>
      <c r="I307" s="619">
        <v>37</v>
      </c>
      <c r="J307" s="619">
        <v>31</v>
      </c>
      <c r="K307" s="619">
        <v>1147</v>
      </c>
      <c r="L307" s="619">
        <v>0.72093023255813948</v>
      </c>
      <c r="M307" s="619">
        <v>37</v>
      </c>
      <c r="N307" s="619">
        <v>29</v>
      </c>
      <c r="O307" s="619">
        <v>1102</v>
      </c>
      <c r="P307" s="640">
        <v>0.69264613450659962</v>
      </c>
      <c r="Q307" s="620">
        <v>38</v>
      </c>
    </row>
    <row r="308" spans="1:17" ht="14.4" customHeight="1" x14ac:dyDescent="0.3">
      <c r="A308" s="615" t="s">
        <v>4856</v>
      </c>
      <c r="B308" s="616" t="s">
        <v>4857</v>
      </c>
      <c r="C308" s="616" t="s">
        <v>3158</v>
      </c>
      <c r="D308" s="616" t="s">
        <v>4882</v>
      </c>
      <c r="E308" s="616" t="s">
        <v>4883</v>
      </c>
      <c r="F308" s="619">
        <v>1</v>
      </c>
      <c r="G308" s="619">
        <v>672</v>
      </c>
      <c r="H308" s="619">
        <v>1</v>
      </c>
      <c r="I308" s="619">
        <v>672</v>
      </c>
      <c r="J308" s="619">
        <v>4</v>
      </c>
      <c r="K308" s="619">
        <v>2704</v>
      </c>
      <c r="L308" s="619">
        <v>4.0238095238095237</v>
      </c>
      <c r="M308" s="619">
        <v>676</v>
      </c>
      <c r="N308" s="619">
        <v>6</v>
      </c>
      <c r="O308" s="619">
        <v>4224</v>
      </c>
      <c r="P308" s="640">
        <v>6.2857142857142856</v>
      </c>
      <c r="Q308" s="620">
        <v>704</v>
      </c>
    </row>
    <row r="309" spans="1:17" ht="14.4" customHeight="1" x14ac:dyDescent="0.3">
      <c r="A309" s="615" t="s">
        <v>4856</v>
      </c>
      <c r="B309" s="616" t="s">
        <v>4857</v>
      </c>
      <c r="C309" s="616" t="s">
        <v>3158</v>
      </c>
      <c r="D309" s="616" t="s">
        <v>4884</v>
      </c>
      <c r="E309" s="616" t="s">
        <v>4885</v>
      </c>
      <c r="F309" s="619">
        <v>1</v>
      </c>
      <c r="G309" s="619">
        <v>136</v>
      </c>
      <c r="H309" s="619">
        <v>1</v>
      </c>
      <c r="I309" s="619">
        <v>136</v>
      </c>
      <c r="J309" s="619">
        <v>1</v>
      </c>
      <c r="K309" s="619">
        <v>138</v>
      </c>
      <c r="L309" s="619">
        <v>1.0147058823529411</v>
      </c>
      <c r="M309" s="619">
        <v>138</v>
      </c>
      <c r="N309" s="619"/>
      <c r="O309" s="619"/>
      <c r="P309" s="640"/>
      <c r="Q309" s="620"/>
    </row>
    <row r="310" spans="1:17" ht="14.4" customHeight="1" x14ac:dyDescent="0.3">
      <c r="A310" s="615" t="s">
        <v>4856</v>
      </c>
      <c r="B310" s="616" t="s">
        <v>4857</v>
      </c>
      <c r="C310" s="616" t="s">
        <v>3158</v>
      </c>
      <c r="D310" s="616" t="s">
        <v>4886</v>
      </c>
      <c r="E310" s="616" t="s">
        <v>4887</v>
      </c>
      <c r="F310" s="619">
        <v>498</v>
      </c>
      <c r="G310" s="619">
        <v>140922</v>
      </c>
      <c r="H310" s="619">
        <v>1</v>
      </c>
      <c r="I310" s="619">
        <v>282.97590361445782</v>
      </c>
      <c r="J310" s="619">
        <v>396</v>
      </c>
      <c r="K310" s="619">
        <v>112860</v>
      </c>
      <c r="L310" s="619">
        <v>0.80086856558947506</v>
      </c>
      <c r="M310" s="619">
        <v>285</v>
      </c>
      <c r="N310" s="619">
        <v>550</v>
      </c>
      <c r="O310" s="619">
        <v>167200</v>
      </c>
      <c r="P310" s="640">
        <v>1.1864719490214446</v>
      </c>
      <c r="Q310" s="620">
        <v>304</v>
      </c>
    </row>
    <row r="311" spans="1:17" ht="14.4" customHeight="1" x14ac:dyDescent="0.3">
      <c r="A311" s="615" t="s">
        <v>4856</v>
      </c>
      <c r="B311" s="616" t="s">
        <v>4857</v>
      </c>
      <c r="C311" s="616" t="s">
        <v>3158</v>
      </c>
      <c r="D311" s="616" t="s">
        <v>4888</v>
      </c>
      <c r="E311" s="616" t="s">
        <v>4889</v>
      </c>
      <c r="F311" s="619">
        <v>338</v>
      </c>
      <c r="G311" s="619">
        <v>154948</v>
      </c>
      <c r="H311" s="619">
        <v>1</v>
      </c>
      <c r="I311" s="619">
        <v>458.4260355029586</v>
      </c>
      <c r="J311" s="619">
        <v>247</v>
      </c>
      <c r="K311" s="619">
        <v>114114</v>
      </c>
      <c r="L311" s="619">
        <v>0.73646642744662727</v>
      </c>
      <c r="M311" s="619">
        <v>462</v>
      </c>
      <c r="N311" s="619">
        <v>292</v>
      </c>
      <c r="O311" s="619">
        <v>144248</v>
      </c>
      <c r="P311" s="640">
        <v>0.93094457495417815</v>
      </c>
      <c r="Q311" s="620">
        <v>494</v>
      </c>
    </row>
    <row r="312" spans="1:17" ht="14.4" customHeight="1" x14ac:dyDescent="0.3">
      <c r="A312" s="615" t="s">
        <v>4856</v>
      </c>
      <c r="B312" s="616" t="s">
        <v>4857</v>
      </c>
      <c r="C312" s="616" t="s">
        <v>3158</v>
      </c>
      <c r="D312" s="616" t="s">
        <v>4890</v>
      </c>
      <c r="E312" s="616" t="s">
        <v>4891</v>
      </c>
      <c r="F312" s="619">
        <v>753</v>
      </c>
      <c r="G312" s="619">
        <v>265068</v>
      </c>
      <c r="H312" s="619">
        <v>1</v>
      </c>
      <c r="I312" s="619">
        <v>352.01593625498009</v>
      </c>
      <c r="J312" s="619">
        <v>570</v>
      </c>
      <c r="K312" s="619">
        <v>202920</v>
      </c>
      <c r="L312" s="619">
        <v>0.7655394087554892</v>
      </c>
      <c r="M312" s="619">
        <v>356</v>
      </c>
      <c r="N312" s="619">
        <v>687</v>
      </c>
      <c r="O312" s="619">
        <v>254190</v>
      </c>
      <c r="P312" s="640">
        <v>0.95896147403685095</v>
      </c>
      <c r="Q312" s="620">
        <v>370</v>
      </c>
    </row>
    <row r="313" spans="1:17" ht="14.4" customHeight="1" x14ac:dyDescent="0.3">
      <c r="A313" s="615" t="s">
        <v>4856</v>
      </c>
      <c r="B313" s="616" t="s">
        <v>4857</v>
      </c>
      <c r="C313" s="616" t="s">
        <v>3158</v>
      </c>
      <c r="D313" s="616" t="s">
        <v>4892</v>
      </c>
      <c r="E313" s="616" t="s">
        <v>4893</v>
      </c>
      <c r="F313" s="619">
        <v>1</v>
      </c>
      <c r="G313" s="619">
        <v>2907</v>
      </c>
      <c r="H313" s="619">
        <v>1</v>
      </c>
      <c r="I313" s="619">
        <v>2907</v>
      </c>
      <c r="J313" s="619"/>
      <c r="K313" s="619"/>
      <c r="L313" s="619"/>
      <c r="M313" s="619"/>
      <c r="N313" s="619"/>
      <c r="O313" s="619"/>
      <c r="P313" s="640"/>
      <c r="Q313" s="620"/>
    </row>
    <row r="314" spans="1:17" ht="14.4" customHeight="1" x14ac:dyDescent="0.3">
      <c r="A314" s="615" t="s">
        <v>4856</v>
      </c>
      <c r="B314" s="616" t="s">
        <v>4857</v>
      </c>
      <c r="C314" s="616" t="s">
        <v>3158</v>
      </c>
      <c r="D314" s="616" t="s">
        <v>4894</v>
      </c>
      <c r="E314" s="616" t="s">
        <v>4895</v>
      </c>
      <c r="F314" s="619"/>
      <c r="G314" s="619"/>
      <c r="H314" s="619"/>
      <c r="I314" s="619"/>
      <c r="J314" s="619"/>
      <c r="K314" s="619"/>
      <c r="L314" s="619"/>
      <c r="M314" s="619"/>
      <c r="N314" s="619">
        <v>1</v>
      </c>
      <c r="O314" s="619">
        <v>12793</v>
      </c>
      <c r="P314" s="640"/>
      <c r="Q314" s="620">
        <v>12793</v>
      </c>
    </row>
    <row r="315" spans="1:17" ht="14.4" customHeight="1" x14ac:dyDescent="0.3">
      <c r="A315" s="615" t="s">
        <v>4856</v>
      </c>
      <c r="B315" s="616" t="s">
        <v>4857</v>
      </c>
      <c r="C315" s="616" t="s">
        <v>3158</v>
      </c>
      <c r="D315" s="616" t="s">
        <v>4896</v>
      </c>
      <c r="E315" s="616" t="s">
        <v>4897</v>
      </c>
      <c r="F315" s="619">
        <v>4</v>
      </c>
      <c r="G315" s="619">
        <v>416</v>
      </c>
      <c r="H315" s="619">
        <v>1</v>
      </c>
      <c r="I315" s="619">
        <v>104</v>
      </c>
      <c r="J315" s="619">
        <v>9</v>
      </c>
      <c r="K315" s="619">
        <v>945</v>
      </c>
      <c r="L315" s="619">
        <v>2.2716346153846154</v>
      </c>
      <c r="M315" s="619">
        <v>105</v>
      </c>
      <c r="N315" s="619"/>
      <c r="O315" s="619"/>
      <c r="P315" s="640"/>
      <c r="Q315" s="620"/>
    </row>
    <row r="316" spans="1:17" ht="14.4" customHeight="1" x14ac:dyDescent="0.3">
      <c r="A316" s="615" t="s">
        <v>4856</v>
      </c>
      <c r="B316" s="616" t="s">
        <v>4857</v>
      </c>
      <c r="C316" s="616" t="s">
        <v>3158</v>
      </c>
      <c r="D316" s="616" t="s">
        <v>4898</v>
      </c>
      <c r="E316" s="616" t="s">
        <v>4899</v>
      </c>
      <c r="F316" s="619">
        <v>32</v>
      </c>
      <c r="G316" s="619">
        <v>3706</v>
      </c>
      <c r="H316" s="619">
        <v>1</v>
      </c>
      <c r="I316" s="619">
        <v>115.8125</v>
      </c>
      <c r="J316" s="619">
        <v>23</v>
      </c>
      <c r="K316" s="619">
        <v>2691</v>
      </c>
      <c r="L316" s="619">
        <v>0.72611980572045332</v>
      </c>
      <c r="M316" s="619">
        <v>117</v>
      </c>
      <c r="N316" s="619">
        <v>46</v>
      </c>
      <c r="O316" s="619">
        <v>5750</v>
      </c>
      <c r="P316" s="640">
        <v>1.5515380464112249</v>
      </c>
      <c r="Q316" s="620">
        <v>125</v>
      </c>
    </row>
    <row r="317" spans="1:17" ht="14.4" customHeight="1" x14ac:dyDescent="0.3">
      <c r="A317" s="615" t="s">
        <v>4856</v>
      </c>
      <c r="B317" s="616" t="s">
        <v>4857</v>
      </c>
      <c r="C317" s="616" t="s">
        <v>3158</v>
      </c>
      <c r="D317" s="616" t="s">
        <v>4900</v>
      </c>
      <c r="E317" s="616" t="s">
        <v>4901</v>
      </c>
      <c r="F317" s="619">
        <v>70</v>
      </c>
      <c r="G317" s="619">
        <v>32182</v>
      </c>
      <c r="H317" s="619">
        <v>1</v>
      </c>
      <c r="I317" s="619">
        <v>459.74285714285713</v>
      </c>
      <c r="J317" s="619">
        <v>51</v>
      </c>
      <c r="K317" s="619">
        <v>23613</v>
      </c>
      <c r="L317" s="619">
        <v>0.73373314275060597</v>
      </c>
      <c r="M317" s="619">
        <v>463</v>
      </c>
      <c r="N317" s="619">
        <v>46</v>
      </c>
      <c r="O317" s="619">
        <v>22770</v>
      </c>
      <c r="P317" s="640">
        <v>0.70753837548940401</v>
      </c>
      <c r="Q317" s="620">
        <v>495</v>
      </c>
    </row>
    <row r="318" spans="1:17" ht="14.4" customHeight="1" x14ac:dyDescent="0.3">
      <c r="A318" s="615" t="s">
        <v>4856</v>
      </c>
      <c r="B318" s="616" t="s">
        <v>4857</v>
      </c>
      <c r="C318" s="616" t="s">
        <v>3158</v>
      </c>
      <c r="D318" s="616" t="s">
        <v>4445</v>
      </c>
      <c r="E318" s="616" t="s">
        <v>4446</v>
      </c>
      <c r="F318" s="619">
        <v>2</v>
      </c>
      <c r="G318" s="619">
        <v>2522</v>
      </c>
      <c r="H318" s="619">
        <v>1</v>
      </c>
      <c r="I318" s="619">
        <v>1261</v>
      </c>
      <c r="J318" s="619">
        <v>3</v>
      </c>
      <c r="K318" s="619">
        <v>3804</v>
      </c>
      <c r="L318" s="619">
        <v>1.5083267248215702</v>
      </c>
      <c r="M318" s="619">
        <v>1268</v>
      </c>
      <c r="N318" s="619">
        <v>1</v>
      </c>
      <c r="O318" s="619">
        <v>1283</v>
      </c>
      <c r="P318" s="640">
        <v>0.50872323552735921</v>
      </c>
      <c r="Q318" s="620">
        <v>1283</v>
      </c>
    </row>
    <row r="319" spans="1:17" ht="14.4" customHeight="1" x14ac:dyDescent="0.3">
      <c r="A319" s="615" t="s">
        <v>4856</v>
      </c>
      <c r="B319" s="616" t="s">
        <v>4857</v>
      </c>
      <c r="C319" s="616" t="s">
        <v>3158</v>
      </c>
      <c r="D319" s="616" t="s">
        <v>4902</v>
      </c>
      <c r="E319" s="616" t="s">
        <v>4903</v>
      </c>
      <c r="F319" s="619">
        <v>23</v>
      </c>
      <c r="G319" s="619">
        <v>9982</v>
      </c>
      <c r="H319" s="619">
        <v>1</v>
      </c>
      <c r="I319" s="619">
        <v>434</v>
      </c>
      <c r="J319" s="619">
        <v>13</v>
      </c>
      <c r="K319" s="619">
        <v>5681</v>
      </c>
      <c r="L319" s="619">
        <v>0.56912442396313367</v>
      </c>
      <c r="M319" s="619">
        <v>437</v>
      </c>
      <c r="N319" s="619">
        <v>7</v>
      </c>
      <c r="O319" s="619">
        <v>3192</v>
      </c>
      <c r="P319" s="640">
        <v>0.31977559607293127</v>
      </c>
      <c r="Q319" s="620">
        <v>456</v>
      </c>
    </row>
    <row r="320" spans="1:17" ht="14.4" customHeight="1" x14ac:dyDescent="0.3">
      <c r="A320" s="615" t="s">
        <v>4856</v>
      </c>
      <c r="B320" s="616" t="s">
        <v>4857</v>
      </c>
      <c r="C320" s="616" t="s">
        <v>3158</v>
      </c>
      <c r="D320" s="616" t="s">
        <v>4904</v>
      </c>
      <c r="E320" s="616" t="s">
        <v>4905</v>
      </c>
      <c r="F320" s="619">
        <v>100</v>
      </c>
      <c r="G320" s="619">
        <v>5384</v>
      </c>
      <c r="H320" s="619">
        <v>1</v>
      </c>
      <c r="I320" s="619">
        <v>53.84</v>
      </c>
      <c r="J320" s="619">
        <v>16</v>
      </c>
      <c r="K320" s="619">
        <v>864</v>
      </c>
      <c r="L320" s="619">
        <v>0.16047548291233285</v>
      </c>
      <c r="M320" s="619">
        <v>54</v>
      </c>
      <c r="N320" s="619">
        <v>52</v>
      </c>
      <c r="O320" s="619">
        <v>3016</v>
      </c>
      <c r="P320" s="640">
        <v>0.56017830609212482</v>
      </c>
      <c r="Q320" s="620">
        <v>58</v>
      </c>
    </row>
    <row r="321" spans="1:17" ht="14.4" customHeight="1" x14ac:dyDescent="0.3">
      <c r="A321" s="615" t="s">
        <v>4856</v>
      </c>
      <c r="B321" s="616" t="s">
        <v>4857</v>
      </c>
      <c r="C321" s="616" t="s">
        <v>3158</v>
      </c>
      <c r="D321" s="616" t="s">
        <v>4906</v>
      </c>
      <c r="E321" s="616" t="s">
        <v>4907</v>
      </c>
      <c r="F321" s="619">
        <v>2</v>
      </c>
      <c r="G321" s="619">
        <v>4334</v>
      </c>
      <c r="H321" s="619">
        <v>1</v>
      </c>
      <c r="I321" s="619">
        <v>2167</v>
      </c>
      <c r="J321" s="619"/>
      <c r="K321" s="619"/>
      <c r="L321" s="619"/>
      <c r="M321" s="619"/>
      <c r="N321" s="619">
        <v>2</v>
      </c>
      <c r="O321" s="619">
        <v>4346</v>
      </c>
      <c r="P321" s="640">
        <v>1.0027688047992616</v>
      </c>
      <c r="Q321" s="620">
        <v>2173</v>
      </c>
    </row>
    <row r="322" spans="1:17" ht="14.4" customHeight="1" x14ac:dyDescent="0.3">
      <c r="A322" s="615" t="s">
        <v>4856</v>
      </c>
      <c r="B322" s="616" t="s">
        <v>4857</v>
      </c>
      <c r="C322" s="616" t="s">
        <v>3158</v>
      </c>
      <c r="D322" s="616" t="s">
        <v>4908</v>
      </c>
      <c r="E322" s="616" t="s">
        <v>4909</v>
      </c>
      <c r="F322" s="619">
        <v>4256</v>
      </c>
      <c r="G322" s="619">
        <v>710358</v>
      </c>
      <c r="H322" s="619">
        <v>1</v>
      </c>
      <c r="I322" s="619">
        <v>166.90742481203009</v>
      </c>
      <c r="J322" s="619">
        <v>3183</v>
      </c>
      <c r="K322" s="619">
        <v>537927</v>
      </c>
      <c r="L322" s="619">
        <v>0.75726183135827285</v>
      </c>
      <c r="M322" s="619">
        <v>169</v>
      </c>
      <c r="N322" s="619">
        <v>3630</v>
      </c>
      <c r="O322" s="619">
        <v>635250</v>
      </c>
      <c r="P322" s="640">
        <v>0.89426739756573448</v>
      </c>
      <c r="Q322" s="620">
        <v>175</v>
      </c>
    </row>
    <row r="323" spans="1:17" ht="14.4" customHeight="1" x14ac:dyDescent="0.3">
      <c r="A323" s="615" t="s">
        <v>4856</v>
      </c>
      <c r="B323" s="616" t="s">
        <v>4857</v>
      </c>
      <c r="C323" s="616" t="s">
        <v>3158</v>
      </c>
      <c r="D323" s="616" t="s">
        <v>4910</v>
      </c>
      <c r="E323" s="616" t="s">
        <v>4911</v>
      </c>
      <c r="F323" s="619">
        <v>6</v>
      </c>
      <c r="G323" s="619">
        <v>480</v>
      </c>
      <c r="H323" s="619">
        <v>1</v>
      </c>
      <c r="I323" s="619">
        <v>80</v>
      </c>
      <c r="J323" s="619">
        <v>17</v>
      </c>
      <c r="K323" s="619">
        <v>1377</v>
      </c>
      <c r="L323" s="619">
        <v>2.8687499999999999</v>
      </c>
      <c r="M323" s="619">
        <v>81</v>
      </c>
      <c r="N323" s="619">
        <v>12</v>
      </c>
      <c r="O323" s="619">
        <v>1020</v>
      </c>
      <c r="P323" s="640">
        <v>2.125</v>
      </c>
      <c r="Q323" s="620">
        <v>85</v>
      </c>
    </row>
    <row r="324" spans="1:17" ht="14.4" customHeight="1" x14ac:dyDescent="0.3">
      <c r="A324" s="615" t="s">
        <v>4856</v>
      </c>
      <c r="B324" s="616" t="s">
        <v>4857</v>
      </c>
      <c r="C324" s="616" t="s">
        <v>3158</v>
      </c>
      <c r="D324" s="616" t="s">
        <v>4912</v>
      </c>
      <c r="E324" s="616" t="s">
        <v>4913</v>
      </c>
      <c r="F324" s="619">
        <v>1</v>
      </c>
      <c r="G324" s="619">
        <v>165</v>
      </c>
      <c r="H324" s="619">
        <v>1</v>
      </c>
      <c r="I324" s="619">
        <v>165</v>
      </c>
      <c r="J324" s="619">
        <v>1</v>
      </c>
      <c r="K324" s="619">
        <v>166</v>
      </c>
      <c r="L324" s="619">
        <v>1.0060606060606061</v>
      </c>
      <c r="M324" s="619">
        <v>166</v>
      </c>
      <c r="N324" s="619"/>
      <c r="O324" s="619"/>
      <c r="P324" s="640"/>
      <c r="Q324" s="620"/>
    </row>
    <row r="325" spans="1:17" ht="14.4" customHeight="1" x14ac:dyDescent="0.3">
      <c r="A325" s="615" t="s">
        <v>4856</v>
      </c>
      <c r="B325" s="616" t="s">
        <v>4857</v>
      </c>
      <c r="C325" s="616" t="s">
        <v>3158</v>
      </c>
      <c r="D325" s="616" t="s">
        <v>4914</v>
      </c>
      <c r="E325" s="616" t="s">
        <v>4915</v>
      </c>
      <c r="F325" s="619">
        <v>27</v>
      </c>
      <c r="G325" s="619">
        <v>4354</v>
      </c>
      <c r="H325" s="619">
        <v>1</v>
      </c>
      <c r="I325" s="619">
        <v>161.25925925925927</v>
      </c>
      <c r="J325" s="619">
        <v>9</v>
      </c>
      <c r="K325" s="619">
        <v>1467</v>
      </c>
      <c r="L325" s="619">
        <v>0.33693155718879192</v>
      </c>
      <c r="M325" s="619">
        <v>163</v>
      </c>
      <c r="N325" s="619">
        <v>18</v>
      </c>
      <c r="O325" s="619">
        <v>3042</v>
      </c>
      <c r="P325" s="640">
        <v>0.69866789159393661</v>
      </c>
      <c r="Q325" s="620">
        <v>169</v>
      </c>
    </row>
    <row r="326" spans="1:17" ht="14.4" customHeight="1" x14ac:dyDescent="0.3">
      <c r="A326" s="615" t="s">
        <v>4856</v>
      </c>
      <c r="B326" s="616" t="s">
        <v>4857</v>
      </c>
      <c r="C326" s="616" t="s">
        <v>3158</v>
      </c>
      <c r="D326" s="616" t="s">
        <v>4916</v>
      </c>
      <c r="E326" s="616" t="s">
        <v>4917</v>
      </c>
      <c r="F326" s="619"/>
      <c r="G326" s="619"/>
      <c r="H326" s="619"/>
      <c r="I326" s="619"/>
      <c r="J326" s="619"/>
      <c r="K326" s="619"/>
      <c r="L326" s="619"/>
      <c r="M326" s="619"/>
      <c r="N326" s="619">
        <v>1</v>
      </c>
      <c r="O326" s="619">
        <v>29</v>
      </c>
      <c r="P326" s="640"/>
      <c r="Q326" s="620">
        <v>29</v>
      </c>
    </row>
    <row r="327" spans="1:17" ht="14.4" customHeight="1" x14ac:dyDescent="0.3">
      <c r="A327" s="615" t="s">
        <v>4856</v>
      </c>
      <c r="B327" s="616" t="s">
        <v>4857</v>
      </c>
      <c r="C327" s="616" t="s">
        <v>3158</v>
      </c>
      <c r="D327" s="616" t="s">
        <v>4347</v>
      </c>
      <c r="E327" s="616" t="s">
        <v>4348</v>
      </c>
      <c r="F327" s="619">
        <v>12</v>
      </c>
      <c r="G327" s="619">
        <v>12072</v>
      </c>
      <c r="H327" s="619">
        <v>1</v>
      </c>
      <c r="I327" s="619">
        <v>1006</v>
      </c>
      <c r="J327" s="619">
        <v>4</v>
      </c>
      <c r="K327" s="619">
        <v>4032</v>
      </c>
      <c r="L327" s="619">
        <v>0.33399602385685884</v>
      </c>
      <c r="M327" s="619">
        <v>1008</v>
      </c>
      <c r="N327" s="619">
        <v>7</v>
      </c>
      <c r="O327" s="619">
        <v>7077</v>
      </c>
      <c r="P327" s="640">
        <v>0.58623260437375746</v>
      </c>
      <c r="Q327" s="620">
        <v>1011</v>
      </c>
    </row>
    <row r="328" spans="1:17" ht="14.4" customHeight="1" x14ac:dyDescent="0.3">
      <c r="A328" s="615" t="s">
        <v>4856</v>
      </c>
      <c r="B328" s="616" t="s">
        <v>4857</v>
      </c>
      <c r="C328" s="616" t="s">
        <v>3158</v>
      </c>
      <c r="D328" s="616" t="s">
        <v>4918</v>
      </c>
      <c r="E328" s="616" t="s">
        <v>4919</v>
      </c>
      <c r="F328" s="619">
        <v>1</v>
      </c>
      <c r="G328" s="619">
        <v>169</v>
      </c>
      <c r="H328" s="619">
        <v>1</v>
      </c>
      <c r="I328" s="619">
        <v>169</v>
      </c>
      <c r="J328" s="619">
        <v>3</v>
      </c>
      <c r="K328" s="619">
        <v>510</v>
      </c>
      <c r="L328" s="619">
        <v>3.0177514792899407</v>
      </c>
      <c r="M328" s="619">
        <v>170</v>
      </c>
      <c r="N328" s="619"/>
      <c r="O328" s="619"/>
      <c r="P328" s="640"/>
      <c r="Q328" s="620"/>
    </row>
    <row r="329" spans="1:17" ht="14.4" customHeight="1" x14ac:dyDescent="0.3">
      <c r="A329" s="615" t="s">
        <v>4856</v>
      </c>
      <c r="B329" s="616" t="s">
        <v>4857</v>
      </c>
      <c r="C329" s="616" t="s">
        <v>3158</v>
      </c>
      <c r="D329" s="616" t="s">
        <v>4539</v>
      </c>
      <c r="E329" s="616" t="s">
        <v>4540</v>
      </c>
      <c r="F329" s="619">
        <v>22</v>
      </c>
      <c r="G329" s="619">
        <v>49588</v>
      </c>
      <c r="H329" s="619">
        <v>1</v>
      </c>
      <c r="I329" s="619">
        <v>2254</v>
      </c>
      <c r="J329" s="619">
        <v>10</v>
      </c>
      <c r="K329" s="619">
        <v>22640</v>
      </c>
      <c r="L329" s="619">
        <v>0.45656207146890376</v>
      </c>
      <c r="M329" s="619">
        <v>2264</v>
      </c>
      <c r="N329" s="619">
        <v>6</v>
      </c>
      <c r="O329" s="619">
        <v>13764</v>
      </c>
      <c r="P329" s="640">
        <v>0.27756715334355087</v>
      </c>
      <c r="Q329" s="620">
        <v>2294</v>
      </c>
    </row>
    <row r="330" spans="1:17" ht="14.4" customHeight="1" x14ac:dyDescent="0.3">
      <c r="A330" s="615" t="s">
        <v>4856</v>
      </c>
      <c r="B330" s="616" t="s">
        <v>4857</v>
      </c>
      <c r="C330" s="616" t="s">
        <v>3158</v>
      </c>
      <c r="D330" s="616" t="s">
        <v>4920</v>
      </c>
      <c r="E330" s="616" t="s">
        <v>4921</v>
      </c>
      <c r="F330" s="619">
        <v>1</v>
      </c>
      <c r="G330" s="619">
        <v>246</v>
      </c>
      <c r="H330" s="619">
        <v>1</v>
      </c>
      <c r="I330" s="619">
        <v>246</v>
      </c>
      <c r="J330" s="619">
        <v>3</v>
      </c>
      <c r="K330" s="619">
        <v>741</v>
      </c>
      <c r="L330" s="619">
        <v>3.0121951219512195</v>
      </c>
      <c r="M330" s="619">
        <v>247</v>
      </c>
      <c r="N330" s="619">
        <v>5</v>
      </c>
      <c r="O330" s="619">
        <v>1315</v>
      </c>
      <c r="P330" s="640">
        <v>5.345528455284553</v>
      </c>
      <c r="Q330" s="620">
        <v>263</v>
      </c>
    </row>
    <row r="331" spans="1:17" ht="14.4" customHeight="1" x14ac:dyDescent="0.3">
      <c r="A331" s="615" t="s">
        <v>4856</v>
      </c>
      <c r="B331" s="616" t="s">
        <v>4857</v>
      </c>
      <c r="C331" s="616" t="s">
        <v>3158</v>
      </c>
      <c r="D331" s="616" t="s">
        <v>4922</v>
      </c>
      <c r="E331" s="616" t="s">
        <v>4923</v>
      </c>
      <c r="F331" s="619">
        <v>10</v>
      </c>
      <c r="G331" s="619">
        <v>19995</v>
      </c>
      <c r="H331" s="619">
        <v>1</v>
      </c>
      <c r="I331" s="619">
        <v>1999.5</v>
      </c>
      <c r="J331" s="619">
        <v>5</v>
      </c>
      <c r="K331" s="619">
        <v>10060</v>
      </c>
      <c r="L331" s="619">
        <v>0.50312578144536135</v>
      </c>
      <c r="M331" s="619">
        <v>2012</v>
      </c>
      <c r="N331" s="619">
        <v>11</v>
      </c>
      <c r="O331" s="619">
        <v>23430</v>
      </c>
      <c r="P331" s="640">
        <v>1.1717929482370593</v>
      </c>
      <c r="Q331" s="620">
        <v>2130</v>
      </c>
    </row>
    <row r="332" spans="1:17" ht="14.4" customHeight="1" x14ac:dyDescent="0.3">
      <c r="A332" s="615" t="s">
        <v>4856</v>
      </c>
      <c r="B332" s="616" t="s">
        <v>4857</v>
      </c>
      <c r="C332" s="616" t="s">
        <v>3158</v>
      </c>
      <c r="D332" s="616" t="s">
        <v>4924</v>
      </c>
      <c r="E332" s="616" t="s">
        <v>4925</v>
      </c>
      <c r="F332" s="619">
        <v>75</v>
      </c>
      <c r="G332" s="619">
        <v>16827</v>
      </c>
      <c r="H332" s="619">
        <v>1</v>
      </c>
      <c r="I332" s="619">
        <v>224.36</v>
      </c>
      <c r="J332" s="619">
        <v>62</v>
      </c>
      <c r="K332" s="619">
        <v>14012</v>
      </c>
      <c r="L332" s="619">
        <v>0.83270933618589171</v>
      </c>
      <c r="M332" s="619">
        <v>226</v>
      </c>
      <c r="N332" s="619">
        <v>51</v>
      </c>
      <c r="O332" s="619">
        <v>12342</v>
      </c>
      <c r="P332" s="640">
        <v>0.73346407559279725</v>
      </c>
      <c r="Q332" s="620">
        <v>242</v>
      </c>
    </row>
    <row r="333" spans="1:17" ht="14.4" customHeight="1" x14ac:dyDescent="0.3">
      <c r="A333" s="615" t="s">
        <v>4856</v>
      </c>
      <c r="B333" s="616" t="s">
        <v>4857</v>
      </c>
      <c r="C333" s="616" t="s">
        <v>3158</v>
      </c>
      <c r="D333" s="616" t="s">
        <v>4926</v>
      </c>
      <c r="E333" s="616" t="s">
        <v>4927</v>
      </c>
      <c r="F333" s="619">
        <v>18</v>
      </c>
      <c r="G333" s="619">
        <v>7422</v>
      </c>
      <c r="H333" s="619">
        <v>1</v>
      </c>
      <c r="I333" s="619">
        <v>412.33333333333331</v>
      </c>
      <c r="J333" s="619">
        <v>1</v>
      </c>
      <c r="K333" s="619">
        <v>418</v>
      </c>
      <c r="L333" s="619">
        <v>5.6319051468606843E-2</v>
      </c>
      <c r="M333" s="619">
        <v>418</v>
      </c>
      <c r="N333" s="619">
        <v>7</v>
      </c>
      <c r="O333" s="619">
        <v>2961</v>
      </c>
      <c r="P333" s="640">
        <v>0.39894907033144705</v>
      </c>
      <c r="Q333" s="620">
        <v>423</v>
      </c>
    </row>
    <row r="334" spans="1:17" ht="14.4" customHeight="1" x14ac:dyDescent="0.3">
      <c r="A334" s="615" t="s">
        <v>4856</v>
      </c>
      <c r="B334" s="616" t="s">
        <v>4857</v>
      </c>
      <c r="C334" s="616" t="s">
        <v>3158</v>
      </c>
      <c r="D334" s="616" t="s">
        <v>4928</v>
      </c>
      <c r="E334" s="616" t="s">
        <v>4929</v>
      </c>
      <c r="F334" s="619">
        <v>30</v>
      </c>
      <c r="G334" s="619">
        <v>31076</v>
      </c>
      <c r="H334" s="619">
        <v>1</v>
      </c>
      <c r="I334" s="619">
        <v>1035.8666666666666</v>
      </c>
      <c r="J334" s="619">
        <v>109</v>
      </c>
      <c r="K334" s="619">
        <v>113905</v>
      </c>
      <c r="L334" s="619">
        <v>3.665368773329901</v>
      </c>
      <c r="M334" s="619">
        <v>1045</v>
      </c>
      <c r="N334" s="619">
        <v>144</v>
      </c>
      <c r="O334" s="619">
        <v>151920</v>
      </c>
      <c r="P334" s="640">
        <v>4.8886600592096796</v>
      </c>
      <c r="Q334" s="620">
        <v>1055</v>
      </c>
    </row>
    <row r="335" spans="1:17" ht="14.4" customHeight="1" x14ac:dyDescent="0.3">
      <c r="A335" s="615" t="s">
        <v>4856</v>
      </c>
      <c r="B335" s="616" t="s">
        <v>4857</v>
      </c>
      <c r="C335" s="616" t="s">
        <v>3158</v>
      </c>
      <c r="D335" s="616" t="s">
        <v>4930</v>
      </c>
      <c r="E335" s="616" t="s">
        <v>4931</v>
      </c>
      <c r="F335" s="619">
        <v>2</v>
      </c>
      <c r="G335" s="619">
        <v>534</v>
      </c>
      <c r="H335" s="619">
        <v>1</v>
      </c>
      <c r="I335" s="619">
        <v>267</v>
      </c>
      <c r="J335" s="619"/>
      <c r="K335" s="619"/>
      <c r="L335" s="619"/>
      <c r="M335" s="619"/>
      <c r="N335" s="619">
        <v>2</v>
      </c>
      <c r="O335" s="619">
        <v>576</v>
      </c>
      <c r="P335" s="640">
        <v>1.0786516853932584</v>
      </c>
      <c r="Q335" s="620">
        <v>288</v>
      </c>
    </row>
    <row r="336" spans="1:17" ht="14.4" customHeight="1" x14ac:dyDescent="0.3">
      <c r="A336" s="615" t="s">
        <v>4932</v>
      </c>
      <c r="B336" s="616" t="s">
        <v>4933</v>
      </c>
      <c r="C336" s="616" t="s">
        <v>3158</v>
      </c>
      <c r="D336" s="616" t="s">
        <v>4934</v>
      </c>
      <c r="E336" s="616" t="s">
        <v>4935</v>
      </c>
      <c r="F336" s="619">
        <v>1311</v>
      </c>
      <c r="G336" s="619">
        <v>209287</v>
      </c>
      <c r="H336" s="619">
        <v>1</v>
      </c>
      <c r="I336" s="619">
        <v>159.63920671243326</v>
      </c>
      <c r="J336" s="619">
        <v>1466</v>
      </c>
      <c r="K336" s="619">
        <v>236026</v>
      </c>
      <c r="L336" s="619">
        <v>1.1277623550435527</v>
      </c>
      <c r="M336" s="619">
        <v>161</v>
      </c>
      <c r="N336" s="619">
        <v>1559</v>
      </c>
      <c r="O336" s="619">
        <v>269707</v>
      </c>
      <c r="P336" s="640">
        <v>1.28869447218413</v>
      </c>
      <c r="Q336" s="620">
        <v>173</v>
      </c>
    </row>
    <row r="337" spans="1:17" ht="14.4" customHeight="1" x14ac:dyDescent="0.3">
      <c r="A337" s="615" t="s">
        <v>4932</v>
      </c>
      <c r="B337" s="616" t="s">
        <v>4933</v>
      </c>
      <c r="C337" s="616" t="s">
        <v>3158</v>
      </c>
      <c r="D337" s="616" t="s">
        <v>4936</v>
      </c>
      <c r="E337" s="616" t="s">
        <v>4937</v>
      </c>
      <c r="F337" s="619">
        <v>4</v>
      </c>
      <c r="G337" s="619">
        <v>4672</v>
      </c>
      <c r="H337" s="619">
        <v>1</v>
      </c>
      <c r="I337" s="619">
        <v>1168</v>
      </c>
      <c r="J337" s="619">
        <v>3</v>
      </c>
      <c r="K337" s="619">
        <v>3507</v>
      </c>
      <c r="L337" s="619">
        <v>0.75064212328767121</v>
      </c>
      <c r="M337" s="619">
        <v>1169</v>
      </c>
      <c r="N337" s="619">
        <v>23</v>
      </c>
      <c r="O337" s="619">
        <v>26979</v>
      </c>
      <c r="P337" s="640">
        <v>5.774614726027397</v>
      </c>
      <c r="Q337" s="620">
        <v>1173</v>
      </c>
    </row>
    <row r="338" spans="1:17" ht="14.4" customHeight="1" x14ac:dyDescent="0.3">
      <c r="A338" s="615" t="s">
        <v>4932</v>
      </c>
      <c r="B338" s="616" t="s">
        <v>4933</v>
      </c>
      <c r="C338" s="616" t="s">
        <v>3158</v>
      </c>
      <c r="D338" s="616" t="s">
        <v>4938</v>
      </c>
      <c r="E338" s="616" t="s">
        <v>4939</v>
      </c>
      <c r="F338" s="619">
        <v>220</v>
      </c>
      <c r="G338" s="619">
        <v>8698</v>
      </c>
      <c r="H338" s="619">
        <v>1</v>
      </c>
      <c r="I338" s="619">
        <v>39.536363636363639</v>
      </c>
      <c r="J338" s="619">
        <v>123</v>
      </c>
      <c r="K338" s="619">
        <v>4920</v>
      </c>
      <c r="L338" s="619">
        <v>0.56564727523568636</v>
      </c>
      <c r="M338" s="619">
        <v>40</v>
      </c>
      <c r="N338" s="619">
        <v>71</v>
      </c>
      <c r="O338" s="619">
        <v>2911</v>
      </c>
      <c r="P338" s="640">
        <v>0.33467463784778112</v>
      </c>
      <c r="Q338" s="620">
        <v>41</v>
      </c>
    </row>
    <row r="339" spans="1:17" ht="14.4" customHeight="1" x14ac:dyDescent="0.3">
      <c r="A339" s="615" t="s">
        <v>4932</v>
      </c>
      <c r="B339" s="616" t="s">
        <v>4933</v>
      </c>
      <c r="C339" s="616" t="s">
        <v>3158</v>
      </c>
      <c r="D339" s="616" t="s">
        <v>4828</v>
      </c>
      <c r="E339" s="616" t="s">
        <v>4829</v>
      </c>
      <c r="F339" s="619">
        <v>26</v>
      </c>
      <c r="G339" s="619">
        <v>9950</v>
      </c>
      <c r="H339" s="619">
        <v>1</v>
      </c>
      <c r="I339" s="619">
        <v>382.69230769230768</v>
      </c>
      <c r="J339" s="619">
        <v>12</v>
      </c>
      <c r="K339" s="619">
        <v>4596</v>
      </c>
      <c r="L339" s="619">
        <v>0.46190954773869347</v>
      </c>
      <c r="M339" s="619">
        <v>383</v>
      </c>
      <c r="N339" s="619">
        <v>9</v>
      </c>
      <c r="O339" s="619">
        <v>3456</v>
      </c>
      <c r="P339" s="640">
        <v>0.3473366834170854</v>
      </c>
      <c r="Q339" s="620">
        <v>384</v>
      </c>
    </row>
    <row r="340" spans="1:17" ht="14.4" customHeight="1" x14ac:dyDescent="0.3">
      <c r="A340" s="615" t="s">
        <v>4932</v>
      </c>
      <c r="B340" s="616" t="s">
        <v>4933</v>
      </c>
      <c r="C340" s="616" t="s">
        <v>3158</v>
      </c>
      <c r="D340" s="616" t="s">
        <v>4940</v>
      </c>
      <c r="E340" s="616" t="s">
        <v>4941</v>
      </c>
      <c r="F340" s="619">
        <v>11</v>
      </c>
      <c r="G340" s="619">
        <v>407</v>
      </c>
      <c r="H340" s="619">
        <v>1</v>
      </c>
      <c r="I340" s="619">
        <v>37</v>
      </c>
      <c r="J340" s="619">
        <v>73</v>
      </c>
      <c r="K340" s="619">
        <v>2701</v>
      </c>
      <c r="L340" s="619">
        <v>6.6363636363636367</v>
      </c>
      <c r="M340" s="619">
        <v>37</v>
      </c>
      <c r="N340" s="619">
        <v>46</v>
      </c>
      <c r="O340" s="619">
        <v>1702</v>
      </c>
      <c r="P340" s="640">
        <v>4.1818181818181817</v>
      </c>
      <c r="Q340" s="620">
        <v>37</v>
      </c>
    </row>
    <row r="341" spans="1:17" ht="14.4" customHeight="1" x14ac:dyDescent="0.3">
      <c r="A341" s="615" t="s">
        <v>4932</v>
      </c>
      <c r="B341" s="616" t="s">
        <v>4933</v>
      </c>
      <c r="C341" s="616" t="s">
        <v>3158</v>
      </c>
      <c r="D341" s="616" t="s">
        <v>4942</v>
      </c>
      <c r="E341" s="616" t="s">
        <v>4943</v>
      </c>
      <c r="F341" s="619">
        <v>24</v>
      </c>
      <c r="G341" s="619">
        <v>10671</v>
      </c>
      <c r="H341" s="619">
        <v>1</v>
      </c>
      <c r="I341" s="619">
        <v>444.625</v>
      </c>
      <c r="J341" s="619">
        <v>9</v>
      </c>
      <c r="K341" s="619">
        <v>4005</v>
      </c>
      <c r="L341" s="619">
        <v>0.37531627776215915</v>
      </c>
      <c r="M341" s="619">
        <v>445</v>
      </c>
      <c r="N341" s="619">
        <v>9</v>
      </c>
      <c r="O341" s="619">
        <v>4014</v>
      </c>
      <c r="P341" s="640">
        <v>0.37615968512791681</v>
      </c>
      <c r="Q341" s="620">
        <v>446</v>
      </c>
    </row>
    <row r="342" spans="1:17" ht="14.4" customHeight="1" x14ac:dyDescent="0.3">
      <c r="A342" s="615" t="s">
        <v>4932</v>
      </c>
      <c r="B342" s="616" t="s">
        <v>4933</v>
      </c>
      <c r="C342" s="616" t="s">
        <v>3158</v>
      </c>
      <c r="D342" s="616" t="s">
        <v>4944</v>
      </c>
      <c r="E342" s="616" t="s">
        <v>4945</v>
      </c>
      <c r="F342" s="619">
        <v>6</v>
      </c>
      <c r="G342" s="619">
        <v>246</v>
      </c>
      <c r="H342" s="619">
        <v>1</v>
      </c>
      <c r="I342" s="619">
        <v>41</v>
      </c>
      <c r="J342" s="619">
        <v>1</v>
      </c>
      <c r="K342" s="619">
        <v>41</v>
      </c>
      <c r="L342" s="619">
        <v>0.16666666666666666</v>
      </c>
      <c r="M342" s="619">
        <v>41</v>
      </c>
      <c r="N342" s="619">
        <v>2</v>
      </c>
      <c r="O342" s="619">
        <v>84</v>
      </c>
      <c r="P342" s="640">
        <v>0.34146341463414637</v>
      </c>
      <c r="Q342" s="620">
        <v>42</v>
      </c>
    </row>
    <row r="343" spans="1:17" ht="14.4" customHeight="1" x14ac:dyDescent="0.3">
      <c r="A343" s="615" t="s">
        <v>4932</v>
      </c>
      <c r="B343" s="616" t="s">
        <v>4933</v>
      </c>
      <c r="C343" s="616" t="s">
        <v>3158</v>
      </c>
      <c r="D343" s="616" t="s">
        <v>4946</v>
      </c>
      <c r="E343" s="616" t="s">
        <v>4947</v>
      </c>
      <c r="F343" s="619">
        <v>24</v>
      </c>
      <c r="G343" s="619">
        <v>11775</v>
      </c>
      <c r="H343" s="619">
        <v>1</v>
      </c>
      <c r="I343" s="619">
        <v>490.625</v>
      </c>
      <c r="J343" s="619">
        <v>20</v>
      </c>
      <c r="K343" s="619">
        <v>9820</v>
      </c>
      <c r="L343" s="619">
        <v>0.83397027600849261</v>
      </c>
      <c r="M343" s="619">
        <v>491</v>
      </c>
      <c r="N343" s="619">
        <v>29</v>
      </c>
      <c r="O343" s="619">
        <v>14268</v>
      </c>
      <c r="P343" s="640">
        <v>1.21171974522293</v>
      </c>
      <c r="Q343" s="620">
        <v>492</v>
      </c>
    </row>
    <row r="344" spans="1:17" ht="14.4" customHeight="1" x14ac:dyDescent="0.3">
      <c r="A344" s="615" t="s">
        <v>4932</v>
      </c>
      <c r="B344" s="616" t="s">
        <v>4933</v>
      </c>
      <c r="C344" s="616" t="s">
        <v>3158</v>
      </c>
      <c r="D344" s="616" t="s">
        <v>4948</v>
      </c>
      <c r="E344" s="616" t="s">
        <v>4949</v>
      </c>
      <c r="F344" s="619">
        <v>25</v>
      </c>
      <c r="G344" s="619">
        <v>775</v>
      </c>
      <c r="H344" s="619">
        <v>1</v>
      </c>
      <c r="I344" s="619">
        <v>31</v>
      </c>
      <c r="J344" s="619">
        <v>22</v>
      </c>
      <c r="K344" s="619">
        <v>682</v>
      </c>
      <c r="L344" s="619">
        <v>0.88</v>
      </c>
      <c r="M344" s="619">
        <v>31</v>
      </c>
      <c r="N344" s="619">
        <v>18</v>
      </c>
      <c r="O344" s="619">
        <v>558</v>
      </c>
      <c r="P344" s="640">
        <v>0.72</v>
      </c>
      <c r="Q344" s="620">
        <v>31</v>
      </c>
    </row>
    <row r="345" spans="1:17" ht="14.4" customHeight="1" x14ac:dyDescent="0.3">
      <c r="A345" s="615" t="s">
        <v>4932</v>
      </c>
      <c r="B345" s="616" t="s">
        <v>4933</v>
      </c>
      <c r="C345" s="616" t="s">
        <v>3158</v>
      </c>
      <c r="D345" s="616" t="s">
        <v>4950</v>
      </c>
      <c r="E345" s="616" t="s">
        <v>4951</v>
      </c>
      <c r="F345" s="619">
        <v>5</v>
      </c>
      <c r="G345" s="619">
        <v>1030</v>
      </c>
      <c r="H345" s="619">
        <v>1</v>
      </c>
      <c r="I345" s="619">
        <v>206</v>
      </c>
      <c r="J345" s="619">
        <v>6</v>
      </c>
      <c r="K345" s="619">
        <v>1242</v>
      </c>
      <c r="L345" s="619">
        <v>1.2058252427184466</v>
      </c>
      <c r="M345" s="619">
        <v>207</v>
      </c>
      <c r="N345" s="619">
        <v>4</v>
      </c>
      <c r="O345" s="619">
        <v>832</v>
      </c>
      <c r="P345" s="640">
        <v>0.80776699029126209</v>
      </c>
      <c r="Q345" s="620">
        <v>208</v>
      </c>
    </row>
    <row r="346" spans="1:17" ht="14.4" customHeight="1" x14ac:dyDescent="0.3">
      <c r="A346" s="615" t="s">
        <v>4932</v>
      </c>
      <c r="B346" s="616" t="s">
        <v>4933</v>
      </c>
      <c r="C346" s="616" t="s">
        <v>3158</v>
      </c>
      <c r="D346" s="616" t="s">
        <v>4952</v>
      </c>
      <c r="E346" s="616" t="s">
        <v>4953</v>
      </c>
      <c r="F346" s="619">
        <v>5</v>
      </c>
      <c r="G346" s="619">
        <v>1895</v>
      </c>
      <c r="H346" s="619">
        <v>1</v>
      </c>
      <c r="I346" s="619">
        <v>379</v>
      </c>
      <c r="J346" s="619">
        <v>6</v>
      </c>
      <c r="K346" s="619">
        <v>2280</v>
      </c>
      <c r="L346" s="619">
        <v>1.2031662269129288</v>
      </c>
      <c r="M346" s="619">
        <v>380</v>
      </c>
      <c r="N346" s="619">
        <v>4</v>
      </c>
      <c r="O346" s="619">
        <v>1536</v>
      </c>
      <c r="P346" s="640">
        <v>0.8105540897097625</v>
      </c>
      <c r="Q346" s="620">
        <v>384</v>
      </c>
    </row>
    <row r="347" spans="1:17" ht="14.4" customHeight="1" x14ac:dyDescent="0.3">
      <c r="A347" s="615" t="s">
        <v>4932</v>
      </c>
      <c r="B347" s="616" t="s">
        <v>4933</v>
      </c>
      <c r="C347" s="616" t="s">
        <v>3158</v>
      </c>
      <c r="D347" s="616" t="s">
        <v>4954</v>
      </c>
      <c r="E347" s="616" t="s">
        <v>4955</v>
      </c>
      <c r="F347" s="619"/>
      <c r="G347" s="619"/>
      <c r="H347" s="619"/>
      <c r="I347" s="619"/>
      <c r="J347" s="619">
        <v>2</v>
      </c>
      <c r="K347" s="619">
        <v>468</v>
      </c>
      <c r="L347" s="619"/>
      <c r="M347" s="619">
        <v>234</v>
      </c>
      <c r="N347" s="619"/>
      <c r="O347" s="619"/>
      <c r="P347" s="640"/>
      <c r="Q347" s="620"/>
    </row>
    <row r="348" spans="1:17" ht="14.4" customHeight="1" x14ac:dyDescent="0.3">
      <c r="A348" s="615" t="s">
        <v>4932</v>
      </c>
      <c r="B348" s="616" t="s">
        <v>4933</v>
      </c>
      <c r="C348" s="616" t="s">
        <v>3158</v>
      </c>
      <c r="D348" s="616" t="s">
        <v>4956</v>
      </c>
      <c r="E348" s="616" t="s">
        <v>4957</v>
      </c>
      <c r="F348" s="619">
        <v>866</v>
      </c>
      <c r="G348" s="619">
        <v>98976</v>
      </c>
      <c r="H348" s="619">
        <v>1</v>
      </c>
      <c r="I348" s="619">
        <v>114.29099307159353</v>
      </c>
      <c r="J348" s="619">
        <v>1035</v>
      </c>
      <c r="K348" s="619">
        <v>120060</v>
      </c>
      <c r="L348" s="619">
        <v>1.2130213385063047</v>
      </c>
      <c r="M348" s="619">
        <v>116</v>
      </c>
      <c r="N348" s="619">
        <v>1121</v>
      </c>
      <c r="O348" s="619">
        <v>131157</v>
      </c>
      <c r="P348" s="640">
        <v>1.3251394277400581</v>
      </c>
      <c r="Q348" s="620">
        <v>117</v>
      </c>
    </row>
    <row r="349" spans="1:17" ht="14.4" customHeight="1" x14ac:dyDescent="0.3">
      <c r="A349" s="615" t="s">
        <v>4932</v>
      </c>
      <c r="B349" s="616" t="s">
        <v>4933</v>
      </c>
      <c r="C349" s="616" t="s">
        <v>3158</v>
      </c>
      <c r="D349" s="616" t="s">
        <v>4958</v>
      </c>
      <c r="E349" s="616" t="s">
        <v>4959</v>
      </c>
      <c r="F349" s="619">
        <v>547</v>
      </c>
      <c r="G349" s="619">
        <v>46304</v>
      </c>
      <c r="H349" s="619">
        <v>1</v>
      </c>
      <c r="I349" s="619">
        <v>84.650822669104201</v>
      </c>
      <c r="J349" s="619">
        <v>609</v>
      </c>
      <c r="K349" s="619">
        <v>51765</v>
      </c>
      <c r="L349" s="619">
        <v>1.11793797512094</v>
      </c>
      <c r="M349" s="619">
        <v>85</v>
      </c>
      <c r="N349" s="619">
        <v>634</v>
      </c>
      <c r="O349" s="619">
        <v>57694</v>
      </c>
      <c r="P349" s="640">
        <v>1.2459830684174154</v>
      </c>
      <c r="Q349" s="620">
        <v>91</v>
      </c>
    </row>
    <row r="350" spans="1:17" ht="14.4" customHeight="1" x14ac:dyDescent="0.3">
      <c r="A350" s="615" t="s">
        <v>4932</v>
      </c>
      <c r="B350" s="616" t="s">
        <v>4933</v>
      </c>
      <c r="C350" s="616" t="s">
        <v>3158</v>
      </c>
      <c r="D350" s="616" t="s">
        <v>4960</v>
      </c>
      <c r="E350" s="616" t="s">
        <v>4961</v>
      </c>
      <c r="F350" s="619">
        <v>1</v>
      </c>
      <c r="G350" s="619">
        <v>97</v>
      </c>
      <c r="H350" s="619">
        <v>1</v>
      </c>
      <c r="I350" s="619">
        <v>97</v>
      </c>
      <c r="J350" s="619">
        <v>6</v>
      </c>
      <c r="K350" s="619">
        <v>588</v>
      </c>
      <c r="L350" s="619">
        <v>6.0618556701030926</v>
      </c>
      <c r="M350" s="619">
        <v>98</v>
      </c>
      <c r="N350" s="619">
        <v>1</v>
      </c>
      <c r="O350" s="619">
        <v>99</v>
      </c>
      <c r="P350" s="640">
        <v>1.0206185567010309</v>
      </c>
      <c r="Q350" s="620">
        <v>99</v>
      </c>
    </row>
    <row r="351" spans="1:17" ht="14.4" customHeight="1" x14ac:dyDescent="0.3">
      <c r="A351" s="615" t="s">
        <v>4932</v>
      </c>
      <c r="B351" s="616" t="s">
        <v>4933</v>
      </c>
      <c r="C351" s="616" t="s">
        <v>3158</v>
      </c>
      <c r="D351" s="616" t="s">
        <v>4962</v>
      </c>
      <c r="E351" s="616" t="s">
        <v>4963</v>
      </c>
      <c r="F351" s="619">
        <v>72</v>
      </c>
      <c r="G351" s="619">
        <v>1512</v>
      </c>
      <c r="H351" s="619">
        <v>1</v>
      </c>
      <c r="I351" s="619">
        <v>21</v>
      </c>
      <c r="J351" s="619">
        <v>173</v>
      </c>
      <c r="K351" s="619">
        <v>3633</v>
      </c>
      <c r="L351" s="619">
        <v>2.4027777777777777</v>
      </c>
      <c r="M351" s="619">
        <v>21</v>
      </c>
      <c r="N351" s="619">
        <v>59</v>
      </c>
      <c r="O351" s="619">
        <v>1239</v>
      </c>
      <c r="P351" s="640">
        <v>0.81944444444444442</v>
      </c>
      <c r="Q351" s="620">
        <v>21</v>
      </c>
    </row>
    <row r="352" spans="1:17" ht="14.4" customHeight="1" x14ac:dyDescent="0.3">
      <c r="A352" s="615" t="s">
        <v>4932</v>
      </c>
      <c r="B352" s="616" t="s">
        <v>4933</v>
      </c>
      <c r="C352" s="616" t="s">
        <v>3158</v>
      </c>
      <c r="D352" s="616" t="s">
        <v>4837</v>
      </c>
      <c r="E352" s="616" t="s">
        <v>4838</v>
      </c>
      <c r="F352" s="619">
        <v>50</v>
      </c>
      <c r="G352" s="619">
        <v>24329</v>
      </c>
      <c r="H352" s="619">
        <v>1</v>
      </c>
      <c r="I352" s="619">
        <v>486.58</v>
      </c>
      <c r="J352" s="619">
        <v>93</v>
      </c>
      <c r="K352" s="619">
        <v>45291</v>
      </c>
      <c r="L352" s="619">
        <v>1.8616054913888775</v>
      </c>
      <c r="M352" s="619">
        <v>487</v>
      </c>
      <c r="N352" s="619">
        <v>125</v>
      </c>
      <c r="O352" s="619">
        <v>61000</v>
      </c>
      <c r="P352" s="640">
        <v>2.5072958198035264</v>
      </c>
      <c r="Q352" s="620">
        <v>488</v>
      </c>
    </row>
    <row r="353" spans="1:17" ht="14.4" customHeight="1" x14ac:dyDescent="0.3">
      <c r="A353" s="615" t="s">
        <v>4932</v>
      </c>
      <c r="B353" s="616" t="s">
        <v>4933</v>
      </c>
      <c r="C353" s="616" t="s">
        <v>3158</v>
      </c>
      <c r="D353" s="616" t="s">
        <v>4964</v>
      </c>
      <c r="E353" s="616" t="s">
        <v>4965</v>
      </c>
      <c r="F353" s="619">
        <v>135</v>
      </c>
      <c r="G353" s="619">
        <v>5490</v>
      </c>
      <c r="H353" s="619">
        <v>1</v>
      </c>
      <c r="I353" s="619">
        <v>40.666666666666664</v>
      </c>
      <c r="J353" s="619">
        <v>178</v>
      </c>
      <c r="K353" s="619">
        <v>7298</v>
      </c>
      <c r="L353" s="619">
        <v>1.3293260473588342</v>
      </c>
      <c r="M353" s="619">
        <v>41</v>
      </c>
      <c r="N353" s="619">
        <v>129</v>
      </c>
      <c r="O353" s="619">
        <v>5289</v>
      </c>
      <c r="P353" s="640">
        <v>0.96338797814207655</v>
      </c>
      <c r="Q353" s="620">
        <v>41</v>
      </c>
    </row>
    <row r="354" spans="1:17" ht="14.4" customHeight="1" x14ac:dyDescent="0.3">
      <c r="A354" s="615" t="s">
        <v>4932</v>
      </c>
      <c r="B354" s="616" t="s">
        <v>4933</v>
      </c>
      <c r="C354" s="616" t="s">
        <v>3158</v>
      </c>
      <c r="D354" s="616" t="s">
        <v>4966</v>
      </c>
      <c r="E354" s="616" t="s">
        <v>4967</v>
      </c>
      <c r="F354" s="619"/>
      <c r="G354" s="619"/>
      <c r="H354" s="619"/>
      <c r="I354" s="619"/>
      <c r="J354" s="619">
        <v>1</v>
      </c>
      <c r="K354" s="619">
        <v>2072</v>
      </c>
      <c r="L354" s="619"/>
      <c r="M354" s="619">
        <v>2072</v>
      </c>
      <c r="N354" s="619">
        <v>1</v>
      </c>
      <c r="O354" s="619">
        <v>2112</v>
      </c>
      <c r="P354" s="640"/>
      <c r="Q354" s="620">
        <v>2112</v>
      </c>
    </row>
    <row r="355" spans="1:17" ht="14.4" customHeight="1" x14ac:dyDescent="0.3">
      <c r="A355" s="615" t="s">
        <v>4932</v>
      </c>
      <c r="B355" s="616" t="s">
        <v>4933</v>
      </c>
      <c r="C355" s="616" t="s">
        <v>3158</v>
      </c>
      <c r="D355" s="616" t="s">
        <v>4968</v>
      </c>
      <c r="E355" s="616" t="s">
        <v>4969</v>
      </c>
      <c r="F355" s="619">
        <v>22</v>
      </c>
      <c r="G355" s="619">
        <v>13327</v>
      </c>
      <c r="H355" s="619">
        <v>1</v>
      </c>
      <c r="I355" s="619">
        <v>605.77272727272725</v>
      </c>
      <c r="J355" s="619">
        <v>21</v>
      </c>
      <c r="K355" s="619">
        <v>12768</v>
      </c>
      <c r="L355" s="619">
        <v>0.95805507616117658</v>
      </c>
      <c r="M355" s="619">
        <v>608</v>
      </c>
      <c r="N355" s="619">
        <v>23</v>
      </c>
      <c r="O355" s="619">
        <v>14122</v>
      </c>
      <c r="P355" s="640">
        <v>1.0596533353342839</v>
      </c>
      <c r="Q355" s="620">
        <v>614</v>
      </c>
    </row>
    <row r="356" spans="1:17" ht="14.4" customHeight="1" x14ac:dyDescent="0.3">
      <c r="A356" s="615" t="s">
        <v>4932</v>
      </c>
      <c r="B356" s="616" t="s">
        <v>4933</v>
      </c>
      <c r="C356" s="616" t="s">
        <v>3158</v>
      </c>
      <c r="D356" s="616" t="s">
        <v>4970</v>
      </c>
      <c r="E356" s="616" t="s">
        <v>4971</v>
      </c>
      <c r="F356" s="619"/>
      <c r="G356" s="619"/>
      <c r="H356" s="619"/>
      <c r="I356" s="619"/>
      <c r="J356" s="619">
        <v>1</v>
      </c>
      <c r="K356" s="619">
        <v>962</v>
      </c>
      <c r="L356" s="619"/>
      <c r="M356" s="619">
        <v>962</v>
      </c>
      <c r="N356" s="619"/>
      <c r="O356" s="619"/>
      <c r="P356" s="640"/>
      <c r="Q356" s="620"/>
    </row>
    <row r="357" spans="1:17" ht="14.4" customHeight="1" x14ac:dyDescent="0.3">
      <c r="A357" s="615" t="s">
        <v>4932</v>
      </c>
      <c r="B357" s="616" t="s">
        <v>4933</v>
      </c>
      <c r="C357" s="616" t="s">
        <v>3158</v>
      </c>
      <c r="D357" s="616" t="s">
        <v>4972</v>
      </c>
      <c r="E357" s="616" t="s">
        <v>4973</v>
      </c>
      <c r="F357" s="619"/>
      <c r="G357" s="619"/>
      <c r="H357" s="619"/>
      <c r="I357" s="619"/>
      <c r="J357" s="619"/>
      <c r="K357" s="619"/>
      <c r="L357" s="619"/>
      <c r="M357" s="619"/>
      <c r="N357" s="619">
        <v>2</v>
      </c>
      <c r="O357" s="619">
        <v>3520</v>
      </c>
      <c r="P357" s="640"/>
      <c r="Q357" s="620">
        <v>1760</v>
      </c>
    </row>
    <row r="358" spans="1:17" ht="14.4" customHeight="1" x14ac:dyDescent="0.3">
      <c r="A358" s="615" t="s">
        <v>4932</v>
      </c>
      <c r="B358" s="616" t="s">
        <v>4933</v>
      </c>
      <c r="C358" s="616" t="s">
        <v>3158</v>
      </c>
      <c r="D358" s="616" t="s">
        <v>4974</v>
      </c>
      <c r="E358" s="616" t="s">
        <v>4975</v>
      </c>
      <c r="F358" s="619"/>
      <c r="G358" s="619"/>
      <c r="H358" s="619"/>
      <c r="I358" s="619"/>
      <c r="J358" s="619">
        <v>2</v>
      </c>
      <c r="K358" s="619">
        <v>496</v>
      </c>
      <c r="L358" s="619"/>
      <c r="M358" s="619">
        <v>248</v>
      </c>
      <c r="N358" s="619"/>
      <c r="O358" s="619"/>
      <c r="P358" s="640"/>
      <c r="Q358" s="620"/>
    </row>
    <row r="359" spans="1:17" ht="14.4" customHeight="1" x14ac:dyDescent="0.3">
      <c r="A359" s="615" t="s">
        <v>4932</v>
      </c>
      <c r="B359" s="616" t="s">
        <v>4933</v>
      </c>
      <c r="C359" s="616" t="s">
        <v>3158</v>
      </c>
      <c r="D359" s="616" t="s">
        <v>4976</v>
      </c>
      <c r="E359" s="616" t="s">
        <v>4977</v>
      </c>
      <c r="F359" s="619"/>
      <c r="G359" s="619"/>
      <c r="H359" s="619"/>
      <c r="I359" s="619"/>
      <c r="J359" s="619">
        <v>1</v>
      </c>
      <c r="K359" s="619">
        <v>328</v>
      </c>
      <c r="L359" s="619"/>
      <c r="M359" s="619">
        <v>328</v>
      </c>
      <c r="N359" s="619">
        <v>4</v>
      </c>
      <c r="O359" s="619">
        <v>1316</v>
      </c>
      <c r="P359" s="640"/>
      <c r="Q359" s="620">
        <v>329</v>
      </c>
    </row>
    <row r="360" spans="1:17" ht="14.4" customHeight="1" x14ac:dyDescent="0.3">
      <c r="A360" s="615" t="s">
        <v>4978</v>
      </c>
      <c r="B360" s="616" t="s">
        <v>4567</v>
      </c>
      <c r="C360" s="616" t="s">
        <v>3158</v>
      </c>
      <c r="D360" s="616" t="s">
        <v>4979</v>
      </c>
      <c r="E360" s="616" t="s">
        <v>4980</v>
      </c>
      <c r="F360" s="619"/>
      <c r="G360" s="619"/>
      <c r="H360" s="619"/>
      <c r="I360" s="619"/>
      <c r="J360" s="619">
        <v>1</v>
      </c>
      <c r="K360" s="619">
        <v>1184</v>
      </c>
      <c r="L360" s="619"/>
      <c r="M360" s="619">
        <v>1184</v>
      </c>
      <c r="N360" s="619"/>
      <c r="O360" s="619"/>
      <c r="P360" s="640"/>
      <c r="Q360" s="620"/>
    </row>
    <row r="361" spans="1:17" ht="14.4" customHeight="1" x14ac:dyDescent="0.3">
      <c r="A361" s="615" t="s">
        <v>4978</v>
      </c>
      <c r="B361" s="616" t="s">
        <v>4567</v>
      </c>
      <c r="C361" s="616" t="s">
        <v>3158</v>
      </c>
      <c r="D361" s="616" t="s">
        <v>4981</v>
      </c>
      <c r="E361" s="616" t="s">
        <v>4982</v>
      </c>
      <c r="F361" s="619"/>
      <c r="G361" s="619"/>
      <c r="H361" s="619"/>
      <c r="I361" s="619"/>
      <c r="J361" s="619"/>
      <c r="K361" s="619"/>
      <c r="L361" s="619"/>
      <c r="M361" s="619"/>
      <c r="N361" s="619">
        <v>1</v>
      </c>
      <c r="O361" s="619">
        <v>842</v>
      </c>
      <c r="P361" s="640"/>
      <c r="Q361" s="620">
        <v>842</v>
      </c>
    </row>
    <row r="362" spans="1:17" ht="14.4" customHeight="1" x14ac:dyDescent="0.3">
      <c r="A362" s="615" t="s">
        <v>4978</v>
      </c>
      <c r="B362" s="616" t="s">
        <v>4567</v>
      </c>
      <c r="C362" s="616" t="s">
        <v>3158</v>
      </c>
      <c r="D362" s="616" t="s">
        <v>4411</v>
      </c>
      <c r="E362" s="616" t="s">
        <v>4412</v>
      </c>
      <c r="F362" s="619">
        <v>16</v>
      </c>
      <c r="G362" s="619">
        <v>2666</v>
      </c>
      <c r="H362" s="619">
        <v>1</v>
      </c>
      <c r="I362" s="619">
        <v>166.625</v>
      </c>
      <c r="J362" s="619">
        <v>6</v>
      </c>
      <c r="K362" s="619">
        <v>1002</v>
      </c>
      <c r="L362" s="619">
        <v>0.37584396099024758</v>
      </c>
      <c r="M362" s="619">
        <v>167</v>
      </c>
      <c r="N362" s="619">
        <v>21</v>
      </c>
      <c r="O362" s="619">
        <v>3528</v>
      </c>
      <c r="P362" s="640">
        <v>1.323330832708177</v>
      </c>
      <c r="Q362" s="620">
        <v>168</v>
      </c>
    </row>
    <row r="363" spans="1:17" ht="14.4" customHeight="1" x14ac:dyDescent="0.3">
      <c r="A363" s="615" t="s">
        <v>4978</v>
      </c>
      <c r="B363" s="616" t="s">
        <v>4567</v>
      </c>
      <c r="C363" s="616" t="s">
        <v>3158</v>
      </c>
      <c r="D363" s="616" t="s">
        <v>4983</v>
      </c>
      <c r="E363" s="616" t="s">
        <v>4984</v>
      </c>
      <c r="F363" s="619">
        <v>16</v>
      </c>
      <c r="G363" s="619">
        <v>2762</v>
      </c>
      <c r="H363" s="619">
        <v>1</v>
      </c>
      <c r="I363" s="619">
        <v>172.625</v>
      </c>
      <c r="J363" s="619">
        <v>6</v>
      </c>
      <c r="K363" s="619">
        <v>1038</v>
      </c>
      <c r="L363" s="619">
        <v>0.37581462708182478</v>
      </c>
      <c r="M363" s="619">
        <v>173</v>
      </c>
      <c r="N363" s="619">
        <v>21</v>
      </c>
      <c r="O363" s="619">
        <v>3654</v>
      </c>
      <c r="P363" s="640">
        <v>1.3229543808834179</v>
      </c>
      <c r="Q363" s="620">
        <v>174</v>
      </c>
    </row>
    <row r="364" spans="1:17" ht="14.4" customHeight="1" x14ac:dyDescent="0.3">
      <c r="A364" s="615" t="s">
        <v>4978</v>
      </c>
      <c r="B364" s="616" t="s">
        <v>4567</v>
      </c>
      <c r="C364" s="616" t="s">
        <v>3158</v>
      </c>
      <c r="D364" s="616" t="s">
        <v>4417</v>
      </c>
      <c r="E364" s="616" t="s">
        <v>4418</v>
      </c>
      <c r="F364" s="619"/>
      <c r="G364" s="619"/>
      <c r="H364" s="619"/>
      <c r="I364" s="619"/>
      <c r="J364" s="619"/>
      <c r="K364" s="619"/>
      <c r="L364" s="619"/>
      <c r="M364" s="619"/>
      <c r="N364" s="619">
        <v>1</v>
      </c>
      <c r="O364" s="619">
        <v>352</v>
      </c>
      <c r="P364" s="640"/>
      <c r="Q364" s="620">
        <v>352</v>
      </c>
    </row>
    <row r="365" spans="1:17" ht="14.4" customHeight="1" x14ac:dyDescent="0.3">
      <c r="A365" s="615" t="s">
        <v>4978</v>
      </c>
      <c r="B365" s="616" t="s">
        <v>4567</v>
      </c>
      <c r="C365" s="616" t="s">
        <v>3158</v>
      </c>
      <c r="D365" s="616" t="s">
        <v>4985</v>
      </c>
      <c r="E365" s="616" t="s">
        <v>4986</v>
      </c>
      <c r="F365" s="619"/>
      <c r="G365" s="619"/>
      <c r="H365" s="619"/>
      <c r="I365" s="619"/>
      <c r="J365" s="619"/>
      <c r="K365" s="619"/>
      <c r="L365" s="619"/>
      <c r="M365" s="619"/>
      <c r="N365" s="619">
        <v>1</v>
      </c>
      <c r="O365" s="619">
        <v>549</v>
      </c>
      <c r="P365" s="640"/>
      <c r="Q365" s="620">
        <v>549</v>
      </c>
    </row>
    <row r="366" spans="1:17" ht="14.4" customHeight="1" x14ac:dyDescent="0.3">
      <c r="A366" s="615" t="s">
        <v>4978</v>
      </c>
      <c r="B366" s="616" t="s">
        <v>4567</v>
      </c>
      <c r="C366" s="616" t="s">
        <v>3158</v>
      </c>
      <c r="D366" s="616" t="s">
        <v>4987</v>
      </c>
      <c r="E366" s="616" t="s">
        <v>4988</v>
      </c>
      <c r="F366" s="619"/>
      <c r="G366" s="619"/>
      <c r="H366" s="619"/>
      <c r="I366" s="619"/>
      <c r="J366" s="619"/>
      <c r="K366" s="619"/>
      <c r="L366" s="619"/>
      <c r="M366" s="619"/>
      <c r="N366" s="619">
        <v>2</v>
      </c>
      <c r="O366" s="619">
        <v>1026</v>
      </c>
      <c r="P366" s="640"/>
      <c r="Q366" s="620">
        <v>513</v>
      </c>
    </row>
    <row r="367" spans="1:17" ht="14.4" customHeight="1" x14ac:dyDescent="0.3">
      <c r="A367" s="615" t="s">
        <v>4978</v>
      </c>
      <c r="B367" s="616" t="s">
        <v>4567</v>
      </c>
      <c r="C367" s="616" t="s">
        <v>3158</v>
      </c>
      <c r="D367" s="616" t="s">
        <v>4989</v>
      </c>
      <c r="E367" s="616" t="s">
        <v>4990</v>
      </c>
      <c r="F367" s="619"/>
      <c r="G367" s="619"/>
      <c r="H367" s="619"/>
      <c r="I367" s="619"/>
      <c r="J367" s="619"/>
      <c r="K367" s="619"/>
      <c r="L367" s="619"/>
      <c r="M367" s="619"/>
      <c r="N367" s="619">
        <v>2</v>
      </c>
      <c r="O367" s="619">
        <v>846</v>
      </c>
      <c r="P367" s="640"/>
      <c r="Q367" s="620">
        <v>423</v>
      </c>
    </row>
    <row r="368" spans="1:17" ht="14.4" customHeight="1" x14ac:dyDescent="0.3">
      <c r="A368" s="615" t="s">
        <v>4978</v>
      </c>
      <c r="B368" s="616" t="s">
        <v>4567</v>
      </c>
      <c r="C368" s="616" t="s">
        <v>3158</v>
      </c>
      <c r="D368" s="616" t="s">
        <v>4991</v>
      </c>
      <c r="E368" s="616" t="s">
        <v>4992</v>
      </c>
      <c r="F368" s="619"/>
      <c r="G368" s="619"/>
      <c r="H368" s="619"/>
      <c r="I368" s="619"/>
      <c r="J368" s="619"/>
      <c r="K368" s="619"/>
      <c r="L368" s="619"/>
      <c r="M368" s="619"/>
      <c r="N368" s="619">
        <v>1</v>
      </c>
      <c r="O368" s="619">
        <v>349</v>
      </c>
      <c r="P368" s="640"/>
      <c r="Q368" s="620">
        <v>349</v>
      </c>
    </row>
    <row r="369" spans="1:17" ht="14.4" customHeight="1" x14ac:dyDescent="0.3">
      <c r="A369" s="615" t="s">
        <v>4978</v>
      </c>
      <c r="B369" s="616" t="s">
        <v>4567</v>
      </c>
      <c r="C369" s="616" t="s">
        <v>3158</v>
      </c>
      <c r="D369" s="616" t="s">
        <v>4993</v>
      </c>
      <c r="E369" s="616" t="s">
        <v>4994</v>
      </c>
      <c r="F369" s="619"/>
      <c r="G369" s="619"/>
      <c r="H369" s="619"/>
      <c r="I369" s="619"/>
      <c r="J369" s="619"/>
      <c r="K369" s="619"/>
      <c r="L369" s="619"/>
      <c r="M369" s="619"/>
      <c r="N369" s="619">
        <v>2</v>
      </c>
      <c r="O369" s="619">
        <v>1016</v>
      </c>
      <c r="P369" s="640"/>
      <c r="Q369" s="620">
        <v>508</v>
      </c>
    </row>
    <row r="370" spans="1:17" ht="14.4" customHeight="1" x14ac:dyDescent="0.3">
      <c r="A370" s="615" t="s">
        <v>4978</v>
      </c>
      <c r="B370" s="616" t="s">
        <v>4567</v>
      </c>
      <c r="C370" s="616" t="s">
        <v>3158</v>
      </c>
      <c r="D370" s="616" t="s">
        <v>4995</v>
      </c>
      <c r="E370" s="616" t="s">
        <v>4996</v>
      </c>
      <c r="F370" s="619"/>
      <c r="G370" s="619"/>
      <c r="H370" s="619"/>
      <c r="I370" s="619"/>
      <c r="J370" s="619"/>
      <c r="K370" s="619"/>
      <c r="L370" s="619"/>
      <c r="M370" s="619"/>
      <c r="N370" s="619">
        <v>1</v>
      </c>
      <c r="O370" s="619">
        <v>111</v>
      </c>
      <c r="P370" s="640"/>
      <c r="Q370" s="620">
        <v>111</v>
      </c>
    </row>
    <row r="371" spans="1:17" ht="14.4" customHeight="1" x14ac:dyDescent="0.3">
      <c r="A371" s="615" t="s">
        <v>4978</v>
      </c>
      <c r="B371" s="616" t="s">
        <v>4567</v>
      </c>
      <c r="C371" s="616" t="s">
        <v>3158</v>
      </c>
      <c r="D371" s="616" t="s">
        <v>4997</v>
      </c>
      <c r="E371" s="616" t="s">
        <v>4998</v>
      </c>
      <c r="F371" s="619">
        <v>45</v>
      </c>
      <c r="G371" s="619">
        <v>15687</v>
      </c>
      <c r="H371" s="619">
        <v>1</v>
      </c>
      <c r="I371" s="619">
        <v>348.6</v>
      </c>
      <c r="J371" s="619">
        <v>15</v>
      </c>
      <c r="K371" s="619">
        <v>5235</v>
      </c>
      <c r="L371" s="619">
        <v>0.33371581564352648</v>
      </c>
      <c r="M371" s="619">
        <v>349</v>
      </c>
      <c r="N371" s="619">
        <v>61</v>
      </c>
      <c r="O371" s="619">
        <v>21350</v>
      </c>
      <c r="P371" s="640">
        <v>1.3609995537706381</v>
      </c>
      <c r="Q371" s="620">
        <v>350</v>
      </c>
    </row>
    <row r="372" spans="1:17" ht="14.4" customHeight="1" x14ac:dyDescent="0.3">
      <c r="A372" s="615" t="s">
        <v>4978</v>
      </c>
      <c r="B372" s="616" t="s">
        <v>4567</v>
      </c>
      <c r="C372" s="616" t="s">
        <v>3158</v>
      </c>
      <c r="D372" s="616" t="s">
        <v>4447</v>
      </c>
      <c r="E372" s="616" t="s">
        <v>4448</v>
      </c>
      <c r="F372" s="619">
        <v>1</v>
      </c>
      <c r="G372" s="619">
        <v>147</v>
      </c>
      <c r="H372" s="619">
        <v>1</v>
      </c>
      <c r="I372" s="619">
        <v>147</v>
      </c>
      <c r="J372" s="619"/>
      <c r="K372" s="619"/>
      <c r="L372" s="619"/>
      <c r="M372" s="619"/>
      <c r="N372" s="619"/>
      <c r="O372" s="619"/>
      <c r="P372" s="640"/>
      <c r="Q372" s="620"/>
    </row>
    <row r="373" spans="1:17" ht="14.4" customHeight="1" x14ac:dyDescent="0.3">
      <c r="A373" s="615" t="s">
        <v>4978</v>
      </c>
      <c r="B373" s="616" t="s">
        <v>4567</v>
      </c>
      <c r="C373" s="616" t="s">
        <v>3158</v>
      </c>
      <c r="D373" s="616" t="s">
        <v>4999</v>
      </c>
      <c r="E373" s="616" t="s">
        <v>5000</v>
      </c>
      <c r="F373" s="619"/>
      <c r="G373" s="619"/>
      <c r="H373" s="619"/>
      <c r="I373" s="619"/>
      <c r="J373" s="619"/>
      <c r="K373" s="619"/>
      <c r="L373" s="619"/>
      <c r="M373" s="619"/>
      <c r="N373" s="619">
        <v>1</v>
      </c>
      <c r="O373" s="619">
        <v>209</v>
      </c>
      <c r="P373" s="640"/>
      <c r="Q373" s="620">
        <v>209</v>
      </c>
    </row>
    <row r="374" spans="1:17" ht="14.4" customHeight="1" x14ac:dyDescent="0.3">
      <c r="A374" s="615" t="s">
        <v>4978</v>
      </c>
      <c r="B374" s="616" t="s">
        <v>4567</v>
      </c>
      <c r="C374" s="616" t="s">
        <v>3158</v>
      </c>
      <c r="D374" s="616" t="s">
        <v>5001</v>
      </c>
      <c r="E374" s="616" t="s">
        <v>5002</v>
      </c>
      <c r="F374" s="619">
        <v>15</v>
      </c>
      <c r="G374" s="619">
        <v>580</v>
      </c>
      <c r="H374" s="619">
        <v>1</v>
      </c>
      <c r="I374" s="619">
        <v>38.666666666666664</v>
      </c>
      <c r="J374" s="619">
        <v>6</v>
      </c>
      <c r="K374" s="619">
        <v>234</v>
      </c>
      <c r="L374" s="619">
        <v>0.40344827586206894</v>
      </c>
      <c r="M374" s="619">
        <v>39</v>
      </c>
      <c r="N374" s="619">
        <v>21</v>
      </c>
      <c r="O374" s="619">
        <v>840</v>
      </c>
      <c r="P374" s="640">
        <v>1.4482758620689655</v>
      </c>
      <c r="Q374" s="620">
        <v>40</v>
      </c>
    </row>
    <row r="375" spans="1:17" ht="14.4" customHeight="1" x14ac:dyDescent="0.3">
      <c r="A375" s="615" t="s">
        <v>4978</v>
      </c>
      <c r="B375" s="616" t="s">
        <v>4567</v>
      </c>
      <c r="C375" s="616" t="s">
        <v>3158</v>
      </c>
      <c r="D375" s="616" t="s">
        <v>4487</v>
      </c>
      <c r="E375" s="616" t="s">
        <v>4488</v>
      </c>
      <c r="F375" s="619">
        <v>16</v>
      </c>
      <c r="G375" s="619">
        <v>2714</v>
      </c>
      <c r="H375" s="619">
        <v>1</v>
      </c>
      <c r="I375" s="619">
        <v>169.625</v>
      </c>
      <c r="J375" s="619">
        <v>6</v>
      </c>
      <c r="K375" s="619">
        <v>1020</v>
      </c>
      <c r="L375" s="619">
        <v>0.37582903463522477</v>
      </c>
      <c r="M375" s="619">
        <v>170</v>
      </c>
      <c r="N375" s="619">
        <v>21</v>
      </c>
      <c r="O375" s="619">
        <v>3591</v>
      </c>
      <c r="P375" s="640">
        <v>1.3231392778187177</v>
      </c>
      <c r="Q375" s="620">
        <v>171</v>
      </c>
    </row>
    <row r="376" spans="1:17" ht="14.4" customHeight="1" x14ac:dyDescent="0.3">
      <c r="A376" s="615" t="s">
        <v>4978</v>
      </c>
      <c r="B376" s="616" t="s">
        <v>4567</v>
      </c>
      <c r="C376" s="616" t="s">
        <v>3158</v>
      </c>
      <c r="D376" s="616" t="s">
        <v>5003</v>
      </c>
      <c r="E376" s="616" t="s">
        <v>5004</v>
      </c>
      <c r="F376" s="619"/>
      <c r="G376" s="619"/>
      <c r="H376" s="619"/>
      <c r="I376" s="619"/>
      <c r="J376" s="619">
        <v>1</v>
      </c>
      <c r="K376" s="619">
        <v>348</v>
      </c>
      <c r="L376" s="619"/>
      <c r="M376" s="619">
        <v>348</v>
      </c>
      <c r="N376" s="619">
        <v>3</v>
      </c>
      <c r="O376" s="619">
        <v>1050</v>
      </c>
      <c r="P376" s="640"/>
      <c r="Q376" s="620">
        <v>350</v>
      </c>
    </row>
    <row r="377" spans="1:17" ht="14.4" customHeight="1" x14ac:dyDescent="0.3">
      <c r="A377" s="615" t="s">
        <v>4978</v>
      </c>
      <c r="B377" s="616" t="s">
        <v>4567</v>
      </c>
      <c r="C377" s="616" t="s">
        <v>3158</v>
      </c>
      <c r="D377" s="616" t="s">
        <v>4505</v>
      </c>
      <c r="E377" s="616" t="s">
        <v>4506</v>
      </c>
      <c r="F377" s="619">
        <v>16</v>
      </c>
      <c r="G377" s="619">
        <v>2762</v>
      </c>
      <c r="H377" s="619">
        <v>1</v>
      </c>
      <c r="I377" s="619">
        <v>172.625</v>
      </c>
      <c r="J377" s="619">
        <v>6</v>
      </c>
      <c r="K377" s="619">
        <v>1038</v>
      </c>
      <c r="L377" s="619">
        <v>0.37581462708182478</v>
      </c>
      <c r="M377" s="619">
        <v>173</v>
      </c>
      <c r="N377" s="619">
        <v>21</v>
      </c>
      <c r="O377" s="619">
        <v>3654</v>
      </c>
      <c r="P377" s="640">
        <v>1.3229543808834179</v>
      </c>
      <c r="Q377" s="620">
        <v>174</v>
      </c>
    </row>
    <row r="378" spans="1:17" ht="14.4" customHeight="1" x14ac:dyDescent="0.3">
      <c r="A378" s="615" t="s">
        <v>4978</v>
      </c>
      <c r="B378" s="616" t="s">
        <v>4567</v>
      </c>
      <c r="C378" s="616" t="s">
        <v>3158</v>
      </c>
      <c r="D378" s="616" t="s">
        <v>5005</v>
      </c>
      <c r="E378" s="616" t="s">
        <v>5006</v>
      </c>
      <c r="F378" s="619"/>
      <c r="G378" s="619"/>
      <c r="H378" s="619"/>
      <c r="I378" s="619"/>
      <c r="J378" s="619"/>
      <c r="K378" s="619"/>
      <c r="L378" s="619"/>
      <c r="M378" s="619"/>
      <c r="N378" s="619">
        <v>2</v>
      </c>
      <c r="O378" s="619">
        <v>582</v>
      </c>
      <c r="P378" s="640"/>
      <c r="Q378" s="620">
        <v>291</v>
      </c>
    </row>
    <row r="379" spans="1:17" ht="14.4" customHeight="1" x14ac:dyDescent="0.3">
      <c r="A379" s="615" t="s">
        <v>4978</v>
      </c>
      <c r="B379" s="616" t="s">
        <v>4567</v>
      </c>
      <c r="C379" s="616" t="s">
        <v>3158</v>
      </c>
      <c r="D379" s="616" t="s">
        <v>5007</v>
      </c>
      <c r="E379" s="616" t="s">
        <v>5008</v>
      </c>
      <c r="F379" s="619">
        <v>16</v>
      </c>
      <c r="G379" s="619">
        <v>2666</v>
      </c>
      <c r="H379" s="619">
        <v>1</v>
      </c>
      <c r="I379" s="619">
        <v>166.625</v>
      </c>
      <c r="J379" s="619">
        <v>6</v>
      </c>
      <c r="K379" s="619">
        <v>1002</v>
      </c>
      <c r="L379" s="619">
        <v>0.37584396099024758</v>
      </c>
      <c r="M379" s="619">
        <v>167</v>
      </c>
      <c r="N379" s="619">
        <v>21</v>
      </c>
      <c r="O379" s="619">
        <v>3528</v>
      </c>
      <c r="P379" s="640">
        <v>1.323330832708177</v>
      </c>
      <c r="Q379" s="620">
        <v>168</v>
      </c>
    </row>
    <row r="380" spans="1:17" ht="14.4" customHeight="1" x14ac:dyDescent="0.3">
      <c r="A380" s="615" t="s">
        <v>4978</v>
      </c>
      <c r="B380" s="616" t="s">
        <v>4567</v>
      </c>
      <c r="C380" s="616" t="s">
        <v>3158</v>
      </c>
      <c r="D380" s="616" t="s">
        <v>5009</v>
      </c>
      <c r="E380" s="616" t="s">
        <v>5010</v>
      </c>
      <c r="F380" s="619"/>
      <c r="G380" s="619"/>
      <c r="H380" s="619"/>
      <c r="I380" s="619"/>
      <c r="J380" s="619"/>
      <c r="K380" s="619"/>
      <c r="L380" s="619"/>
      <c r="M380" s="619"/>
      <c r="N380" s="619">
        <v>1</v>
      </c>
      <c r="O380" s="619">
        <v>1022</v>
      </c>
      <c r="P380" s="640"/>
      <c r="Q380" s="620">
        <v>1022</v>
      </c>
    </row>
    <row r="381" spans="1:17" ht="14.4" customHeight="1" x14ac:dyDescent="0.3">
      <c r="A381" s="615" t="s">
        <v>4978</v>
      </c>
      <c r="B381" s="616" t="s">
        <v>4567</v>
      </c>
      <c r="C381" s="616" t="s">
        <v>3158</v>
      </c>
      <c r="D381" s="616" t="s">
        <v>5011</v>
      </c>
      <c r="E381" s="616" t="s">
        <v>5012</v>
      </c>
      <c r="F381" s="619"/>
      <c r="G381" s="619"/>
      <c r="H381" s="619"/>
      <c r="I381" s="619"/>
      <c r="J381" s="619"/>
      <c r="K381" s="619"/>
      <c r="L381" s="619"/>
      <c r="M381" s="619"/>
      <c r="N381" s="619">
        <v>1</v>
      </c>
      <c r="O381" s="619">
        <v>190</v>
      </c>
      <c r="P381" s="640"/>
      <c r="Q381" s="620">
        <v>190</v>
      </c>
    </row>
    <row r="382" spans="1:17" ht="14.4" customHeight="1" x14ac:dyDescent="0.3">
      <c r="A382" s="615" t="s">
        <v>473</v>
      </c>
      <c r="B382" s="616" t="s">
        <v>4126</v>
      </c>
      <c r="C382" s="616" t="s">
        <v>3158</v>
      </c>
      <c r="D382" s="616" t="s">
        <v>4127</v>
      </c>
      <c r="E382" s="616" t="s">
        <v>4128</v>
      </c>
      <c r="F382" s="619"/>
      <c r="G382" s="619"/>
      <c r="H382" s="619"/>
      <c r="I382" s="619"/>
      <c r="J382" s="619">
        <v>1</v>
      </c>
      <c r="K382" s="619">
        <v>259</v>
      </c>
      <c r="L382" s="619"/>
      <c r="M382" s="619">
        <v>259</v>
      </c>
      <c r="N382" s="619">
        <v>1</v>
      </c>
      <c r="O382" s="619">
        <v>265</v>
      </c>
      <c r="P382" s="640"/>
      <c r="Q382" s="620">
        <v>265</v>
      </c>
    </row>
    <row r="383" spans="1:17" ht="14.4" customHeight="1" x14ac:dyDescent="0.3">
      <c r="A383" s="615" t="s">
        <v>473</v>
      </c>
      <c r="B383" s="616" t="s">
        <v>4126</v>
      </c>
      <c r="C383" s="616" t="s">
        <v>3158</v>
      </c>
      <c r="D383" s="616" t="s">
        <v>4129</v>
      </c>
      <c r="E383" s="616" t="s">
        <v>4130</v>
      </c>
      <c r="F383" s="619"/>
      <c r="G383" s="619"/>
      <c r="H383" s="619"/>
      <c r="I383" s="619"/>
      <c r="J383" s="619"/>
      <c r="K383" s="619"/>
      <c r="L383" s="619"/>
      <c r="M383" s="619"/>
      <c r="N383" s="619">
        <v>2</v>
      </c>
      <c r="O383" s="619">
        <v>698</v>
      </c>
      <c r="P383" s="640"/>
      <c r="Q383" s="620">
        <v>349</v>
      </c>
    </row>
    <row r="384" spans="1:17" ht="14.4" customHeight="1" x14ac:dyDescent="0.3">
      <c r="A384" s="615" t="s">
        <v>473</v>
      </c>
      <c r="B384" s="616" t="s">
        <v>4126</v>
      </c>
      <c r="C384" s="616" t="s">
        <v>3158</v>
      </c>
      <c r="D384" s="616" t="s">
        <v>4131</v>
      </c>
      <c r="E384" s="616" t="s">
        <v>4132</v>
      </c>
      <c r="F384" s="619"/>
      <c r="G384" s="619"/>
      <c r="H384" s="619"/>
      <c r="I384" s="619"/>
      <c r="J384" s="619"/>
      <c r="K384" s="619"/>
      <c r="L384" s="619"/>
      <c r="M384" s="619"/>
      <c r="N384" s="619">
        <v>2</v>
      </c>
      <c r="O384" s="619">
        <v>566</v>
      </c>
      <c r="P384" s="640"/>
      <c r="Q384" s="620">
        <v>283</v>
      </c>
    </row>
    <row r="385" spans="1:17" ht="14.4" customHeight="1" x14ac:dyDescent="0.3">
      <c r="A385" s="615" t="s">
        <v>473</v>
      </c>
      <c r="B385" s="616" t="s">
        <v>4126</v>
      </c>
      <c r="C385" s="616" t="s">
        <v>3158</v>
      </c>
      <c r="D385" s="616" t="s">
        <v>4133</v>
      </c>
      <c r="E385" s="616" t="s">
        <v>4134</v>
      </c>
      <c r="F385" s="619"/>
      <c r="G385" s="619"/>
      <c r="H385" s="619"/>
      <c r="I385" s="619"/>
      <c r="J385" s="619"/>
      <c r="K385" s="619"/>
      <c r="L385" s="619"/>
      <c r="M385" s="619"/>
      <c r="N385" s="619">
        <v>2</v>
      </c>
      <c r="O385" s="619">
        <v>11194</v>
      </c>
      <c r="P385" s="640"/>
      <c r="Q385" s="620">
        <v>5597</v>
      </c>
    </row>
    <row r="386" spans="1:17" ht="14.4" customHeight="1" x14ac:dyDescent="0.3">
      <c r="A386" s="615" t="s">
        <v>5013</v>
      </c>
      <c r="B386" s="616" t="s">
        <v>5014</v>
      </c>
      <c r="C386" s="616" t="s">
        <v>3158</v>
      </c>
      <c r="D386" s="616" t="s">
        <v>4993</v>
      </c>
      <c r="E386" s="616" t="s">
        <v>4994</v>
      </c>
      <c r="F386" s="619">
        <v>11</v>
      </c>
      <c r="G386" s="619">
        <v>5487</v>
      </c>
      <c r="H386" s="619">
        <v>1</v>
      </c>
      <c r="I386" s="619">
        <v>498.81818181818181</v>
      </c>
      <c r="J386" s="619">
        <v>11</v>
      </c>
      <c r="K386" s="619">
        <v>5533</v>
      </c>
      <c r="L386" s="619">
        <v>1.0083834517951522</v>
      </c>
      <c r="M386" s="619">
        <v>503</v>
      </c>
      <c r="N386" s="619">
        <v>4</v>
      </c>
      <c r="O386" s="619">
        <v>2032</v>
      </c>
      <c r="P386" s="640">
        <v>0.37032987060324402</v>
      </c>
      <c r="Q386" s="620">
        <v>508</v>
      </c>
    </row>
    <row r="387" spans="1:17" ht="14.4" customHeight="1" x14ac:dyDescent="0.3">
      <c r="A387" s="615" t="s">
        <v>5013</v>
      </c>
      <c r="B387" s="616" t="s">
        <v>5014</v>
      </c>
      <c r="C387" s="616" t="s">
        <v>3158</v>
      </c>
      <c r="D387" s="616" t="s">
        <v>5015</v>
      </c>
      <c r="E387" s="616" t="s">
        <v>5016</v>
      </c>
      <c r="F387" s="619">
        <v>10</v>
      </c>
      <c r="G387" s="619">
        <v>62665</v>
      </c>
      <c r="H387" s="619">
        <v>1</v>
      </c>
      <c r="I387" s="619">
        <v>6266.5</v>
      </c>
      <c r="J387" s="619">
        <v>11</v>
      </c>
      <c r="K387" s="619">
        <v>69124</v>
      </c>
      <c r="L387" s="619">
        <v>1.103071890209846</v>
      </c>
      <c r="M387" s="619">
        <v>6284</v>
      </c>
      <c r="N387" s="619">
        <v>3</v>
      </c>
      <c r="O387" s="619">
        <v>19206</v>
      </c>
      <c r="P387" s="640">
        <v>0.30648687465092156</v>
      </c>
      <c r="Q387" s="620">
        <v>6402</v>
      </c>
    </row>
    <row r="388" spans="1:17" ht="14.4" customHeight="1" x14ac:dyDescent="0.3">
      <c r="A388" s="615" t="s">
        <v>5013</v>
      </c>
      <c r="B388" s="616" t="s">
        <v>5014</v>
      </c>
      <c r="C388" s="616" t="s">
        <v>3158</v>
      </c>
      <c r="D388" s="616" t="s">
        <v>4445</v>
      </c>
      <c r="E388" s="616" t="s">
        <v>4446</v>
      </c>
      <c r="F388" s="619">
        <v>11</v>
      </c>
      <c r="G388" s="619">
        <v>13775</v>
      </c>
      <c r="H388" s="619">
        <v>1</v>
      </c>
      <c r="I388" s="619">
        <v>1252.2727272727273</v>
      </c>
      <c r="J388" s="619">
        <v>9</v>
      </c>
      <c r="K388" s="619">
        <v>11412</v>
      </c>
      <c r="L388" s="619">
        <v>0.82845735027223233</v>
      </c>
      <c r="M388" s="619">
        <v>1268</v>
      </c>
      <c r="N388" s="619">
        <v>4</v>
      </c>
      <c r="O388" s="619">
        <v>5132</v>
      </c>
      <c r="P388" s="640">
        <v>0.37255898366606172</v>
      </c>
      <c r="Q388" s="620">
        <v>1283</v>
      </c>
    </row>
    <row r="389" spans="1:17" ht="14.4" customHeight="1" x14ac:dyDescent="0.3">
      <c r="A389" s="615" t="s">
        <v>5013</v>
      </c>
      <c r="B389" s="616" t="s">
        <v>5014</v>
      </c>
      <c r="C389" s="616" t="s">
        <v>3158</v>
      </c>
      <c r="D389" s="616" t="s">
        <v>4912</v>
      </c>
      <c r="E389" s="616" t="s">
        <v>4913</v>
      </c>
      <c r="F389" s="619">
        <v>10</v>
      </c>
      <c r="G389" s="619">
        <v>1645</v>
      </c>
      <c r="H389" s="619">
        <v>1</v>
      </c>
      <c r="I389" s="619">
        <v>164.5</v>
      </c>
      <c r="J389" s="619">
        <v>8</v>
      </c>
      <c r="K389" s="619">
        <v>1328</v>
      </c>
      <c r="L389" s="619">
        <v>0.80729483282674774</v>
      </c>
      <c r="M389" s="619">
        <v>166</v>
      </c>
      <c r="N389" s="619">
        <v>3</v>
      </c>
      <c r="O389" s="619">
        <v>534</v>
      </c>
      <c r="P389" s="640">
        <v>0.32462006079027356</v>
      </c>
      <c r="Q389" s="620">
        <v>178</v>
      </c>
    </row>
    <row r="390" spans="1:17" ht="14.4" customHeight="1" thickBot="1" x14ac:dyDescent="0.35">
      <c r="A390" s="621" t="s">
        <v>5013</v>
      </c>
      <c r="B390" s="622" t="s">
        <v>5014</v>
      </c>
      <c r="C390" s="622" t="s">
        <v>3158</v>
      </c>
      <c r="D390" s="622" t="s">
        <v>4918</v>
      </c>
      <c r="E390" s="622" t="s">
        <v>4919</v>
      </c>
      <c r="F390" s="625">
        <v>1</v>
      </c>
      <c r="G390" s="625">
        <v>167</v>
      </c>
      <c r="H390" s="625">
        <v>1</v>
      </c>
      <c r="I390" s="625">
        <v>167</v>
      </c>
      <c r="J390" s="625">
        <v>3</v>
      </c>
      <c r="K390" s="625">
        <v>510</v>
      </c>
      <c r="L390" s="625">
        <v>3.0538922155688621</v>
      </c>
      <c r="M390" s="625">
        <v>170</v>
      </c>
      <c r="N390" s="625"/>
      <c r="O390" s="625"/>
      <c r="P390" s="633"/>
      <c r="Q390" s="62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2330</v>
      </c>
      <c r="D3" s="182">
        <f>SUBTOTAL(9,D6:D1048576)</f>
        <v>2256</v>
      </c>
      <c r="E3" s="182">
        <f>SUBTOTAL(9,E6:E1048576)</f>
        <v>2450</v>
      </c>
      <c r="F3" s="183">
        <f>IF(OR(E3=0,C3=0),"",E3/C3)</f>
        <v>1.0515021459227467</v>
      </c>
      <c r="G3" s="431">
        <f>SUBTOTAL(9,G6:G1048576)</f>
        <v>25319.286000000007</v>
      </c>
      <c r="H3" s="432">
        <f>SUBTOTAL(9,H6:H1048576)</f>
        <v>25251.103800000004</v>
      </c>
      <c r="I3" s="432">
        <f>SUBTOTAL(9,I6:I1048576)</f>
        <v>26749.413399999994</v>
      </c>
      <c r="J3" s="183">
        <f>IF(OR(I3=0,G3=0),"",I3/G3)</f>
        <v>1.0564837175898241</v>
      </c>
      <c r="K3" s="431">
        <f>SUBTOTAL(9,K6:K1048576)</f>
        <v>5264</v>
      </c>
      <c r="L3" s="432">
        <f>SUBTOTAL(9,L6:L1048576)</f>
        <v>5387</v>
      </c>
      <c r="M3" s="432">
        <f>SUBTOTAL(9,M6:M1048576)</f>
        <v>5432</v>
      </c>
      <c r="N3" s="184">
        <f>IF(OR(M3=0,E3=0),"",M3/E3)</f>
        <v>2.2171428571428571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06"/>
      <c r="B5" s="807"/>
      <c r="C5" s="814">
        <v>2014</v>
      </c>
      <c r="D5" s="814">
        <v>2015</v>
      </c>
      <c r="E5" s="814">
        <v>2016</v>
      </c>
      <c r="F5" s="815" t="s">
        <v>2</v>
      </c>
      <c r="G5" s="825">
        <v>2014</v>
      </c>
      <c r="H5" s="814">
        <v>2015</v>
      </c>
      <c r="I5" s="814">
        <v>2016</v>
      </c>
      <c r="J5" s="815" t="s">
        <v>2</v>
      </c>
      <c r="K5" s="825">
        <v>2014</v>
      </c>
      <c r="L5" s="814">
        <v>2015</v>
      </c>
      <c r="M5" s="814">
        <v>2016</v>
      </c>
      <c r="N5" s="826" t="s">
        <v>80</v>
      </c>
    </row>
    <row r="6" spans="1:14" ht="14.4" customHeight="1" x14ac:dyDescent="0.3">
      <c r="A6" s="808" t="s">
        <v>3955</v>
      </c>
      <c r="B6" s="811" t="s">
        <v>5018</v>
      </c>
      <c r="C6" s="816">
        <v>5</v>
      </c>
      <c r="D6" s="817">
        <v>5</v>
      </c>
      <c r="E6" s="817">
        <v>3</v>
      </c>
      <c r="F6" s="822">
        <v>0.6</v>
      </c>
      <c r="G6" s="816">
        <v>143.84700000000001</v>
      </c>
      <c r="H6" s="817">
        <v>143.84700000000001</v>
      </c>
      <c r="I6" s="817">
        <v>86.308200000000014</v>
      </c>
      <c r="J6" s="822">
        <v>0.60000000000000009</v>
      </c>
      <c r="K6" s="816">
        <v>55</v>
      </c>
      <c r="L6" s="817">
        <v>55</v>
      </c>
      <c r="M6" s="817">
        <v>33</v>
      </c>
      <c r="N6" s="827">
        <v>11000</v>
      </c>
    </row>
    <row r="7" spans="1:14" ht="14.4" customHeight="1" x14ac:dyDescent="0.3">
      <c r="A7" s="809" t="s">
        <v>3992</v>
      </c>
      <c r="B7" s="812" t="s">
        <v>5018</v>
      </c>
      <c r="C7" s="818">
        <v>46</v>
      </c>
      <c r="D7" s="819">
        <v>71</v>
      </c>
      <c r="E7" s="819">
        <v>44</v>
      </c>
      <c r="F7" s="823">
        <v>0.95652173913043481</v>
      </c>
      <c r="G7" s="818">
        <v>1157.7923999999996</v>
      </c>
      <c r="H7" s="819">
        <v>1787.0273999999999</v>
      </c>
      <c r="I7" s="819">
        <v>1107.4536000000001</v>
      </c>
      <c r="J7" s="823">
        <v>0.95652173913043514</v>
      </c>
      <c r="K7" s="818">
        <v>414</v>
      </c>
      <c r="L7" s="819">
        <v>639</v>
      </c>
      <c r="M7" s="819">
        <v>396</v>
      </c>
      <c r="N7" s="828">
        <v>9000</v>
      </c>
    </row>
    <row r="8" spans="1:14" ht="14.4" customHeight="1" x14ac:dyDescent="0.3">
      <c r="A8" s="809" t="s">
        <v>3987</v>
      </c>
      <c r="B8" s="812" t="s">
        <v>5018</v>
      </c>
      <c r="C8" s="818">
        <v>123</v>
      </c>
      <c r="D8" s="819">
        <v>129</v>
      </c>
      <c r="E8" s="819">
        <v>90</v>
      </c>
      <c r="F8" s="823">
        <v>0.73170731707317072</v>
      </c>
      <c r="G8" s="818">
        <v>2653.0361999999991</v>
      </c>
      <c r="H8" s="819">
        <v>2782.4525999999996</v>
      </c>
      <c r="I8" s="819">
        <v>1941.2459999999999</v>
      </c>
      <c r="J8" s="823">
        <v>0.73170731707317094</v>
      </c>
      <c r="K8" s="818">
        <v>861</v>
      </c>
      <c r="L8" s="819">
        <v>903</v>
      </c>
      <c r="M8" s="819">
        <v>630</v>
      </c>
      <c r="N8" s="828">
        <v>7000</v>
      </c>
    </row>
    <row r="9" spans="1:14" ht="14.4" customHeight="1" x14ac:dyDescent="0.3">
      <c r="A9" s="809" t="s">
        <v>3957</v>
      </c>
      <c r="B9" s="812" t="s">
        <v>5018</v>
      </c>
      <c r="C9" s="818">
        <v>1800</v>
      </c>
      <c r="D9" s="819">
        <v>1756</v>
      </c>
      <c r="E9" s="819">
        <v>2073</v>
      </c>
      <c r="F9" s="823">
        <v>1.1516666666666666</v>
      </c>
      <c r="G9" s="818">
        <v>19273.140000000007</v>
      </c>
      <c r="H9" s="819">
        <v>18802.018800000005</v>
      </c>
      <c r="I9" s="819">
        <v>22199.801999999996</v>
      </c>
      <c r="J9" s="823">
        <v>1.1518518518518512</v>
      </c>
      <c r="K9" s="818">
        <v>3600</v>
      </c>
      <c r="L9" s="819">
        <v>3512</v>
      </c>
      <c r="M9" s="819">
        <v>4146</v>
      </c>
      <c r="N9" s="828">
        <v>2000</v>
      </c>
    </row>
    <row r="10" spans="1:14" ht="14.4" customHeight="1" x14ac:dyDescent="0.3">
      <c r="A10" s="809" t="s">
        <v>3989</v>
      </c>
      <c r="B10" s="812" t="s">
        <v>5018</v>
      </c>
      <c r="C10" s="818">
        <v>312</v>
      </c>
      <c r="D10" s="819">
        <v>261</v>
      </c>
      <c r="E10" s="819">
        <v>214</v>
      </c>
      <c r="F10" s="823">
        <v>0.6858974358974359</v>
      </c>
      <c r="G10" s="818">
        <v>1874.620799999999</v>
      </c>
      <c r="H10" s="819">
        <v>1568.1923999999995</v>
      </c>
      <c r="I10" s="819">
        <v>1286.4652000000001</v>
      </c>
      <c r="J10" s="823">
        <v>0.68625356125356163</v>
      </c>
      <c r="K10" s="818">
        <v>312</v>
      </c>
      <c r="L10" s="819">
        <v>261</v>
      </c>
      <c r="M10" s="819">
        <v>214</v>
      </c>
      <c r="N10" s="828">
        <v>1000</v>
      </c>
    </row>
    <row r="11" spans="1:14" ht="14.4" customHeight="1" thickBot="1" x14ac:dyDescent="0.35">
      <c r="A11" s="810" t="s">
        <v>3983</v>
      </c>
      <c r="B11" s="813" t="s">
        <v>5018</v>
      </c>
      <c r="C11" s="820">
        <v>44</v>
      </c>
      <c r="D11" s="821">
        <v>34</v>
      </c>
      <c r="E11" s="821">
        <v>26</v>
      </c>
      <c r="F11" s="824">
        <v>0.59090909090909094</v>
      </c>
      <c r="G11" s="820">
        <v>216.84959999999995</v>
      </c>
      <c r="H11" s="821">
        <v>167.56559999999999</v>
      </c>
      <c r="I11" s="821">
        <v>128.13840000000002</v>
      </c>
      <c r="J11" s="824">
        <v>0.59090909090909116</v>
      </c>
      <c r="K11" s="820">
        <v>22</v>
      </c>
      <c r="L11" s="821">
        <v>17</v>
      </c>
      <c r="M11" s="821">
        <v>13</v>
      </c>
      <c r="N11" s="82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2016-09-20T14:30:07Z</dcterms:modified>
</cp:coreProperties>
</file>