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M13" i="431"/>
  <c r="N11" i="431"/>
  <c r="O9" i="431"/>
  <c r="O13" i="431"/>
  <c r="P11" i="431"/>
  <c r="Q9" i="431"/>
  <c r="Q13" i="431"/>
  <c r="C10" i="431"/>
  <c r="C14" i="431"/>
  <c r="D12" i="431"/>
  <c r="E10" i="431"/>
  <c r="E14" i="431"/>
  <c r="F12" i="431"/>
  <c r="G10" i="431"/>
  <c r="G14" i="431"/>
  <c r="H12" i="431"/>
  <c r="I10" i="431"/>
  <c r="I14" i="431"/>
  <c r="J12" i="431"/>
  <c r="K10" i="431"/>
  <c r="K14" i="431"/>
  <c r="L12" i="431"/>
  <c r="M10" i="431"/>
  <c r="M14" i="431"/>
  <c r="N12" i="431"/>
  <c r="O10" i="431"/>
  <c r="O14" i="431"/>
  <c r="P12" i="431"/>
  <c r="Q10" i="431"/>
  <c r="Q14" i="431"/>
  <c r="C11" i="431"/>
  <c r="D9" i="431"/>
  <c r="D13" i="431"/>
  <c r="E11" i="431"/>
  <c r="F9" i="431"/>
  <c r="F13" i="431"/>
  <c r="G11" i="431"/>
  <c r="H9" i="431"/>
  <c r="H13" i="431"/>
  <c r="I11" i="431"/>
  <c r="J9" i="431"/>
  <c r="J13" i="431"/>
  <c r="K11" i="431"/>
  <c r="L9" i="431"/>
  <c r="L13" i="431"/>
  <c r="M11" i="431"/>
  <c r="N9" i="431"/>
  <c r="N13" i="431"/>
  <c r="O11" i="431"/>
  <c r="P9" i="431"/>
  <c r="P13" i="431"/>
  <c r="Q11" i="431"/>
  <c r="P14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Q12" i="431"/>
  <c r="O8" i="431"/>
  <c r="J8" i="431"/>
  <c r="G8" i="431"/>
  <c r="P8" i="431"/>
  <c r="H8" i="431"/>
  <c r="I8" i="431"/>
  <c r="E8" i="431"/>
  <c r="F8" i="431"/>
  <c r="M8" i="431"/>
  <c r="K8" i="431"/>
  <c r="D8" i="431"/>
  <c r="C8" i="431"/>
  <c r="L8" i="431"/>
  <c r="N8" i="431"/>
  <c r="Q8" i="431"/>
  <c r="R12" i="431" l="1"/>
  <c r="S12" i="431"/>
  <c r="R11" i="431"/>
  <c r="S11" i="431"/>
  <c r="S14" i="431"/>
  <c r="R14" i="431"/>
  <c r="S10" i="431"/>
  <c r="R10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<sst xmlns="http://schemas.openxmlformats.org/spreadsheetml/2006/main" count="128" uniqueCount="85">
  <si>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</si>
  <si>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</si>
  <si>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</si>
  <si>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</si>
  <si>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</si>
  <si>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</si>
  <si>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</si>
  <si>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</si>
  <si>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</si>
  <si>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</si>
  <si>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</si>
  <si>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</si>
  <si>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</si>
  <si>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</si>
  <si>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</si>
  <si>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</si>
  <si>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</si>
  <si>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</si>
  <si>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</si>
  <si>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</si>
  <si>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</si>
  <si>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</si>
  <si>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</si>
  <si>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</si>
  <si>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</si>
  <si>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</si>
  <si>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</si>
  <si>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</si>
  <si>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</si>
  <si>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</si>
  <si>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</si>
  <si>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</si>
  <si>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</si>
  <si>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</si>
  <si>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</si>
  <si>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</si>
  <si>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</si>
  <si>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</si>
  <si>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</si>
  <si>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</si>
  <si>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</si>
  <si>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</si>
  <si>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</si>
  <si>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</si>
  <si>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</si>
  <si>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</si>
  <si>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</si>
  <si>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</si>
  <si>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</si>
  <si>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</si>
  <si>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</si>
  <si>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</si>
  <si>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</si>
  <si>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</si>
  <si>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</si>
  <si>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</si>
  <si>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</si>
  <si>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</si>
  <si>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</si>
  <si>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</si>
  <si>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</si>
  <si>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</si>
  <si>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</si>
  <si>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</si>
  <si>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psychologie</t>
    </r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</si>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</sst>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4" totalsRowShown="0" headerRowDxfId="24" tableBorderDxfId="23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64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61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60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59</v>
      </c>
      <c r="J4" s="89" t="s">
        <v>23</v>
      </c>
      <c r="K4" s="67" t="s">
        <v>58</v>
      </c>
      <c r="L4" s="68"/>
      <c r="M4" s="68"/>
      <c r="N4" s="69"/>
      <c r="O4" s="70" t="s">
        <v>57</v>
      </c>
      <c r="P4" s="59" t="s">
        <v>56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55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54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12.950000000000001</v>
      </c>
      <c r="D6" s="40"/>
      <c r="E6" s="40"/>
      <c r="F6" s="39"/>
      <c r="G6" s="41">
        <f ca="1">SUM(Tabulka[05 h_vram])/2</f>
        <v>23716</v>
      </c>
      <c r="H6" s="40">
        <f ca="1">SUM(Tabulka[06 h_naduv])/2</f>
        <v>0</v>
      </c>
      <c r="I6" s="40">
        <f ca="1">SUM(Tabulka[07 h_nadzk])/2</f>
        <v>0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24000</v>
      </c>
      <c r="M6" s="40">
        <f ca="1">SUM(Tabulka[11 m_jo])/2</f>
        <v>364197</v>
      </c>
      <c r="N6" s="40">
        <f ca="1">SUM(Tabulka[12 m_oc])/2</f>
        <v>388197</v>
      </c>
      <c r="O6" s="39">
        <f ca="1">SUM(Tabulka[13 m_sk])/2</f>
        <v>6335525</v>
      </c>
      <c r="P6" s="38">
        <f ca="1">SUM(Tabulka[14_vzsk])/2</f>
        <v>94462</v>
      </c>
      <c r="Q6" s="38">
        <f ca="1">SUM(Tabulka[15_vzpl])/2</f>
        <v>21027.81849037077</v>
      </c>
      <c r="R6" s="37">
        <f ca="1">IF(Q6=0,0,P6/Q6)</f>
        <v>4.4922396511676572</v>
      </c>
      <c r="S6" s="36">
        <f ca="1">Q6-P6</f>
        <v>-73434.181509629227</v>
      </c>
    </row>
    <row r="7" spans="1:19" hidden="1" x14ac:dyDescent="0.3">
      <c r="A7" s="35" t="s">
        <v>53</v>
      </c>
      <c r="B7" s="34" t="s">
        <v>52</v>
      </c>
      <c r="C7" s="33" t="s">
        <v>51</v>
      </c>
      <c r="D7" s="32" t="s">
        <v>50</v>
      </c>
      <c r="E7" s="31" t="s">
        <v>49</v>
      </c>
      <c r="F7" s="30" t="s">
        <v>48</v>
      </c>
      <c r="G7" s="29" t="s">
        <v>47</v>
      </c>
      <c r="H7" s="27" t="s">
        <v>46</v>
      </c>
      <c r="I7" s="27" t="s">
        <v>45</v>
      </c>
      <c r="J7" s="26" t="s">
        <v>44</v>
      </c>
      <c r="K7" s="28" t="s">
        <v>43</v>
      </c>
      <c r="L7" s="27" t="s">
        <v>42</v>
      </c>
      <c r="M7" s="27" t="s">
        <v>41</v>
      </c>
      <c r="N7" s="26" t="s">
        <v>40</v>
      </c>
      <c r="O7" s="25" t="s">
        <v>39</v>
      </c>
      <c r="P7" s="24" t="s">
        <v>38</v>
      </c>
      <c r="Q7" s="23" t="s">
        <v>37</v>
      </c>
      <c r="R7" s="22" t="s">
        <v>36</v>
      </c>
      <c r="S7" s="21" t="s">
        <v>35</v>
      </c>
    </row>
    <row r="8" spans="1:19" x14ac:dyDescent="0.3">
      <c r="A8" s="18" t="s">
        <v>65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11.950000000000003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21900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332987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356987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6033867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94462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21027.81849037077</v>
      </c>
      <c r="R8" s="20">
        <f ca="1">IF(Tabulka[[#This Row],[15_vzpl]]=0,"",Tabulka[[#This Row],[14_vzsk]]/Tabulka[[#This Row],[15_vzpl]])</f>
        <v>4.4922396511676572</v>
      </c>
      <c r="S8" s="19">
        <f ca="1">IF(Tabulka[[#This Row],[15_vzpl]]-Tabulka[[#This Row],[14_vzsk]]=0,"",Tabulka[[#This Row],[15_vzpl]]-Tabulka[[#This Row],[14_vzsk]])</f>
        <v>-73434.181509629227</v>
      </c>
    </row>
    <row r="9" spans="1:19" x14ac:dyDescent="0.3">
      <c r="A9" s="18">
        <v>520</v>
      </c>
      <c r="B9" s="17" t="s">
        <v>80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4.0166666666666666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7264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82408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82408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1590540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" t="str">
        <f ca="1">IF(Tabulka[[#This Row],[15_vzpl]]=0,"",Tabulka[[#This Row],[14_vzsk]]/Tabulka[[#This Row],[15_vzpl]])</f>
        <v/>
      </c>
      <c r="S9" s="19" t="str">
        <f ca="1">IF(Tabulka[[#This Row],[15_vzpl]]-Tabulka[[#This Row],[14_vzsk]]=0,"",Tabulka[[#This Row],[15_vzpl]]-Tabulka[[#This Row],[14_vzsk]])</f>
        <v/>
      </c>
    </row>
    <row r="10" spans="1:19" x14ac:dyDescent="0.3">
      <c r="A10" s="18">
        <v>521</v>
      </c>
      <c r="B10" s="17" t="s">
        <v>81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6.9333333333333327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12720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184394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208394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3582332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522</v>
      </c>
      <c r="B11" s="17" t="s">
        <v>82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66185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66185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860995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>
        <v>526</v>
      </c>
      <c r="B12" s="17" t="s">
        <v>83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94462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21027.81849037077</v>
      </c>
      <c r="R12" s="20">
        <f ca="1">IF(Tabulka[[#This Row],[15_vzpl]]=0,"",Tabulka[[#This Row],[14_vzsk]]/Tabulka[[#This Row],[15_vzpl]])</f>
        <v>4.4922396511676572</v>
      </c>
      <c r="S12" s="19">
        <f ca="1">IF(Tabulka[[#This Row],[15_vzpl]]-Tabulka[[#This Row],[14_vzsk]]=0,"",Tabulka[[#This Row],[15_vzpl]]-Tabulka[[#This Row],[14_vzsk]])</f>
        <v>-73434.181509629227</v>
      </c>
    </row>
    <row r="13" spans="1:19" x14ac:dyDescent="0.3">
      <c r="A13" s="18" t="s">
        <v>66</v>
      </c>
      <c r="B13" s="17"/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301658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30</v>
      </c>
      <c r="B14" s="17" t="s">
        <v>84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301658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63</v>
      </c>
    </row>
    <row r="16" spans="1:19" x14ac:dyDescent="0.3">
      <c r="A16" s="1" t="s">
        <v>5</v>
      </c>
    </row>
    <row r="17" spans="1:1" x14ac:dyDescent="0.3">
      <c r="A17" s="2" t="s">
        <v>34</v>
      </c>
    </row>
    <row r="18" spans="1:1" x14ac:dyDescent="0.3">
      <c r="A18" s="10" t="s">
        <v>33</v>
      </c>
    </row>
    <row r="19" spans="1:1" x14ac:dyDescent="0.3">
      <c r="A19" s="6" t="s">
        <v>27</v>
      </c>
    </row>
    <row r="20" spans="1:1" x14ac:dyDescent="0.3">
      <c r="A20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79</v>
      </c>
    </row>
    <row r="2" spans="1:19" x14ac:dyDescent="0.3">
      <c r="A2" s="4" t="s">
        <v>64</v>
      </c>
    </row>
    <row r="3" spans="1:19" x14ac:dyDescent="0.3">
      <c r="A3" s="56" t="s">
        <v>6</v>
      </c>
      <c r="B3" s="55">
        <v>2018</v>
      </c>
      <c r="C3" t="s">
        <v>62</v>
      </c>
      <c r="D3" t="s">
        <v>53</v>
      </c>
      <c r="E3" t="s">
        <v>51</v>
      </c>
      <c r="F3" t="s">
        <v>50</v>
      </c>
      <c r="G3" t="s">
        <v>49</v>
      </c>
      <c r="H3" t="s">
        <v>48</v>
      </c>
      <c r="I3" t="s">
        <v>47</v>
      </c>
      <c r="J3" t="s">
        <v>46</v>
      </c>
      <c r="K3" t="s">
        <v>45</v>
      </c>
      <c r="L3" t="s">
        <v>44</v>
      </c>
      <c r="M3" t="s">
        <v>43</v>
      </c>
      <c r="N3" t="s">
        <v>42</v>
      </c>
      <c r="O3" t="s">
        <v>41</v>
      </c>
      <c r="P3" t="s">
        <v>40</v>
      </c>
      <c r="Q3" t="s">
        <v>39</v>
      </c>
      <c r="R3" t="s">
        <v>38</v>
      </c>
      <c r="S3" t="s">
        <v>37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65</v>
      </c>
      <c r="E4" s="47">
        <v>11.6</v>
      </c>
      <c r="F4" s="47"/>
      <c r="G4" s="47"/>
      <c r="H4" s="47"/>
      <c r="I4" s="47">
        <v>2024</v>
      </c>
      <c r="J4" s="47"/>
      <c r="K4" s="47"/>
      <c r="L4" s="47"/>
      <c r="M4" s="47"/>
      <c r="N4" s="47"/>
      <c r="O4" s="47">
        <v>2724</v>
      </c>
      <c r="P4" s="47">
        <v>2724</v>
      </c>
      <c r="Q4" s="47">
        <v>470560</v>
      </c>
      <c r="R4" s="47">
        <v>7040</v>
      </c>
      <c r="S4" s="47">
        <v>1752.3182075308971</v>
      </c>
    </row>
    <row r="5" spans="1:19" x14ac:dyDescent="0.3">
      <c r="A5" s="52" t="s">
        <v>8</v>
      </c>
      <c r="B5" s="51">
        <v>2</v>
      </c>
      <c r="C5">
        <v>1</v>
      </c>
      <c r="D5">
        <v>520</v>
      </c>
      <c r="E5">
        <v>3.6</v>
      </c>
      <c r="I5">
        <v>625</v>
      </c>
      <c r="Q5">
        <v>116127</v>
      </c>
    </row>
    <row r="6" spans="1:19" x14ac:dyDescent="0.3">
      <c r="A6" s="54" t="s">
        <v>9</v>
      </c>
      <c r="B6" s="53">
        <v>3</v>
      </c>
      <c r="C6">
        <v>1</v>
      </c>
      <c r="D6">
        <v>521</v>
      </c>
      <c r="E6">
        <v>7</v>
      </c>
      <c r="I6">
        <v>1215</v>
      </c>
      <c r="O6">
        <v>1966</v>
      </c>
      <c r="P6">
        <v>1966</v>
      </c>
      <c r="Q6">
        <v>290665</v>
      </c>
    </row>
    <row r="7" spans="1:19" x14ac:dyDescent="0.3">
      <c r="A7" s="52" t="s">
        <v>10</v>
      </c>
      <c r="B7" s="51">
        <v>4</v>
      </c>
      <c r="C7">
        <v>1</v>
      </c>
      <c r="D7">
        <v>522</v>
      </c>
      <c r="E7">
        <v>1</v>
      </c>
      <c r="I7">
        <v>184</v>
      </c>
      <c r="O7">
        <v>758</v>
      </c>
      <c r="P7">
        <v>758</v>
      </c>
      <c r="Q7">
        <v>63768</v>
      </c>
    </row>
    <row r="8" spans="1:19" x14ac:dyDescent="0.3">
      <c r="A8" s="54" t="s">
        <v>11</v>
      </c>
      <c r="B8" s="53">
        <v>5</v>
      </c>
      <c r="C8">
        <v>1</v>
      </c>
      <c r="D8">
        <v>526</v>
      </c>
      <c r="R8">
        <v>7040</v>
      </c>
      <c r="S8">
        <v>1752.3182075308971</v>
      </c>
    </row>
    <row r="9" spans="1:19" x14ac:dyDescent="0.3">
      <c r="A9" s="52" t="s">
        <v>12</v>
      </c>
      <c r="B9" s="51">
        <v>6</v>
      </c>
      <c r="C9">
        <v>1</v>
      </c>
      <c r="D9" t="s">
        <v>66</v>
      </c>
      <c r="E9">
        <v>1</v>
      </c>
      <c r="I9">
        <v>184</v>
      </c>
      <c r="Q9">
        <v>24280</v>
      </c>
    </row>
    <row r="10" spans="1:19" x14ac:dyDescent="0.3">
      <c r="A10" s="54" t="s">
        <v>13</v>
      </c>
      <c r="B10" s="53">
        <v>7</v>
      </c>
      <c r="C10">
        <v>1</v>
      </c>
      <c r="D10">
        <v>30</v>
      </c>
      <c r="E10">
        <v>1</v>
      </c>
      <c r="I10">
        <v>184</v>
      </c>
      <c r="Q10">
        <v>24280</v>
      </c>
    </row>
    <row r="11" spans="1:19" x14ac:dyDescent="0.3">
      <c r="A11" s="52" t="s">
        <v>14</v>
      </c>
      <c r="B11" s="51">
        <v>8</v>
      </c>
      <c r="C11" t="s">
        <v>67</v>
      </c>
      <c r="E11">
        <v>12.6</v>
      </c>
      <c r="I11">
        <v>2208</v>
      </c>
      <c r="O11">
        <v>2724</v>
      </c>
      <c r="P11">
        <v>2724</v>
      </c>
      <c r="Q11">
        <v>494840</v>
      </c>
      <c r="R11">
        <v>7040</v>
      </c>
      <c r="S11">
        <v>1752.3182075308971</v>
      </c>
    </row>
    <row r="12" spans="1:19" x14ac:dyDescent="0.3">
      <c r="A12" s="54" t="s">
        <v>15</v>
      </c>
      <c r="B12" s="53">
        <v>9</v>
      </c>
      <c r="C12">
        <v>2</v>
      </c>
      <c r="D12" t="s">
        <v>65</v>
      </c>
      <c r="E12">
        <v>11.6</v>
      </c>
      <c r="I12">
        <v>1698</v>
      </c>
      <c r="Q12">
        <v>451592</v>
      </c>
      <c r="R12">
        <v>2200</v>
      </c>
      <c r="S12">
        <v>1752.3182075308971</v>
      </c>
    </row>
    <row r="13" spans="1:19" x14ac:dyDescent="0.3">
      <c r="A13" s="52" t="s">
        <v>16</v>
      </c>
      <c r="B13" s="51">
        <v>10</v>
      </c>
      <c r="C13">
        <v>2</v>
      </c>
      <c r="D13">
        <v>520</v>
      </c>
      <c r="E13">
        <v>3.6</v>
      </c>
      <c r="I13">
        <v>514</v>
      </c>
      <c r="Q13">
        <v>110836</v>
      </c>
    </row>
    <row r="14" spans="1:19" x14ac:dyDescent="0.3">
      <c r="A14" s="54" t="s">
        <v>17</v>
      </c>
      <c r="B14" s="53">
        <v>11</v>
      </c>
      <c r="C14">
        <v>2</v>
      </c>
      <c r="D14">
        <v>521</v>
      </c>
      <c r="E14">
        <v>7</v>
      </c>
      <c r="I14">
        <v>1024</v>
      </c>
      <c r="Q14">
        <v>277746</v>
      </c>
    </row>
    <row r="15" spans="1:19" x14ac:dyDescent="0.3">
      <c r="A15" s="52" t="s">
        <v>18</v>
      </c>
      <c r="B15" s="51">
        <v>12</v>
      </c>
      <c r="C15">
        <v>2</v>
      </c>
      <c r="D15">
        <v>522</v>
      </c>
      <c r="E15">
        <v>1</v>
      </c>
      <c r="I15">
        <v>160</v>
      </c>
      <c r="Q15">
        <v>63010</v>
      </c>
    </row>
    <row r="16" spans="1:19" x14ac:dyDescent="0.3">
      <c r="A16" s="50" t="s">
        <v>6</v>
      </c>
      <c r="B16" s="49">
        <v>2018</v>
      </c>
      <c r="C16">
        <v>2</v>
      </c>
      <c r="D16">
        <v>526</v>
      </c>
      <c r="R16">
        <v>2200</v>
      </c>
      <c r="S16">
        <v>1752.3182075308971</v>
      </c>
    </row>
    <row r="17" spans="3:19" x14ac:dyDescent="0.3">
      <c r="C17">
        <v>2</v>
      </c>
      <c r="D17" t="s">
        <v>66</v>
      </c>
      <c r="E17">
        <v>1</v>
      </c>
      <c r="I17">
        <v>152</v>
      </c>
      <c r="Q17">
        <v>24202</v>
      </c>
    </row>
    <row r="18" spans="3:19" x14ac:dyDescent="0.3">
      <c r="C18">
        <v>2</v>
      </c>
      <c r="D18">
        <v>30</v>
      </c>
      <c r="E18">
        <v>1</v>
      </c>
      <c r="I18">
        <v>152</v>
      </c>
      <c r="Q18">
        <v>24202</v>
      </c>
    </row>
    <row r="19" spans="3:19" x14ac:dyDescent="0.3">
      <c r="C19" t="s">
        <v>68</v>
      </c>
      <c r="E19">
        <v>12.6</v>
      </c>
      <c r="I19">
        <v>1850</v>
      </c>
      <c r="Q19">
        <v>475794</v>
      </c>
      <c r="R19">
        <v>2200</v>
      </c>
      <c r="S19">
        <v>1752.3182075308971</v>
      </c>
    </row>
    <row r="20" spans="3:19" x14ac:dyDescent="0.3">
      <c r="C20">
        <v>3</v>
      </c>
      <c r="D20" t="s">
        <v>65</v>
      </c>
      <c r="E20">
        <v>11.6</v>
      </c>
      <c r="I20">
        <v>1888</v>
      </c>
      <c r="Q20">
        <v>465581</v>
      </c>
      <c r="R20">
        <v>10050</v>
      </c>
      <c r="S20">
        <v>1752.3182075308971</v>
      </c>
    </row>
    <row r="21" spans="3:19" x14ac:dyDescent="0.3">
      <c r="C21">
        <v>3</v>
      </c>
      <c r="D21">
        <v>520</v>
      </c>
      <c r="E21">
        <v>3.6</v>
      </c>
      <c r="I21">
        <v>595</v>
      </c>
      <c r="Q21">
        <v>115681</v>
      </c>
    </row>
    <row r="22" spans="3:19" x14ac:dyDescent="0.3">
      <c r="C22">
        <v>3</v>
      </c>
      <c r="D22">
        <v>521</v>
      </c>
      <c r="E22">
        <v>7</v>
      </c>
      <c r="I22">
        <v>1125</v>
      </c>
      <c r="Q22">
        <v>286531</v>
      </c>
    </row>
    <row r="23" spans="3:19" x14ac:dyDescent="0.3">
      <c r="C23">
        <v>3</v>
      </c>
      <c r="D23">
        <v>522</v>
      </c>
      <c r="E23">
        <v>1</v>
      </c>
      <c r="I23">
        <v>168</v>
      </c>
      <c r="Q23">
        <v>63369</v>
      </c>
    </row>
    <row r="24" spans="3:19" x14ac:dyDescent="0.3">
      <c r="C24">
        <v>3</v>
      </c>
      <c r="D24">
        <v>526</v>
      </c>
      <c r="R24">
        <v>10050</v>
      </c>
      <c r="S24">
        <v>1752.3182075308971</v>
      </c>
    </row>
    <row r="25" spans="3:19" x14ac:dyDescent="0.3">
      <c r="C25">
        <v>3</v>
      </c>
      <c r="D25" t="s">
        <v>66</v>
      </c>
      <c r="E25">
        <v>1</v>
      </c>
      <c r="I25">
        <v>152</v>
      </c>
      <c r="Q25">
        <v>24378</v>
      </c>
    </row>
    <row r="26" spans="3:19" x14ac:dyDescent="0.3">
      <c r="C26">
        <v>3</v>
      </c>
      <c r="D26">
        <v>30</v>
      </c>
      <c r="E26">
        <v>1</v>
      </c>
      <c r="I26">
        <v>152</v>
      </c>
      <c r="Q26">
        <v>24378</v>
      </c>
    </row>
    <row r="27" spans="3:19" x14ac:dyDescent="0.3">
      <c r="C27" t="s">
        <v>69</v>
      </c>
      <c r="E27">
        <v>12.6</v>
      </c>
      <c r="I27">
        <v>2040</v>
      </c>
      <c r="Q27">
        <v>489959</v>
      </c>
      <c r="R27">
        <v>10050</v>
      </c>
      <c r="S27">
        <v>1752.3182075308971</v>
      </c>
    </row>
    <row r="28" spans="3:19" x14ac:dyDescent="0.3">
      <c r="C28">
        <v>4</v>
      </c>
      <c r="D28" t="s">
        <v>65</v>
      </c>
      <c r="E28">
        <v>11.6</v>
      </c>
      <c r="I28">
        <v>1822</v>
      </c>
      <c r="Q28">
        <v>463821</v>
      </c>
      <c r="R28">
        <v>6970</v>
      </c>
      <c r="S28">
        <v>1752.3182075308971</v>
      </c>
    </row>
    <row r="29" spans="3:19" x14ac:dyDescent="0.3">
      <c r="C29">
        <v>4</v>
      </c>
      <c r="D29">
        <v>520</v>
      </c>
      <c r="E29">
        <v>3.6</v>
      </c>
      <c r="I29">
        <v>550</v>
      </c>
      <c r="Q29">
        <v>109537</v>
      </c>
    </row>
    <row r="30" spans="3:19" x14ac:dyDescent="0.3">
      <c r="C30">
        <v>4</v>
      </c>
      <c r="D30">
        <v>521</v>
      </c>
      <c r="E30">
        <v>7</v>
      </c>
      <c r="I30">
        <v>1112</v>
      </c>
      <c r="Q30">
        <v>287027</v>
      </c>
    </row>
    <row r="31" spans="3:19" x14ac:dyDescent="0.3">
      <c r="C31">
        <v>4</v>
      </c>
      <c r="D31">
        <v>522</v>
      </c>
      <c r="E31">
        <v>1</v>
      </c>
      <c r="I31">
        <v>160</v>
      </c>
      <c r="Q31">
        <v>67257</v>
      </c>
    </row>
    <row r="32" spans="3:19" x14ac:dyDescent="0.3">
      <c r="C32">
        <v>4</v>
      </c>
      <c r="D32">
        <v>526</v>
      </c>
      <c r="R32">
        <v>6970</v>
      </c>
      <c r="S32">
        <v>1752.3182075308971</v>
      </c>
    </row>
    <row r="33" spans="3:19" x14ac:dyDescent="0.3">
      <c r="C33">
        <v>4</v>
      </c>
      <c r="D33" t="s">
        <v>66</v>
      </c>
      <c r="E33">
        <v>1</v>
      </c>
      <c r="I33">
        <v>168</v>
      </c>
      <c r="Q33">
        <v>24280</v>
      </c>
    </row>
    <row r="34" spans="3:19" x14ac:dyDescent="0.3">
      <c r="C34">
        <v>4</v>
      </c>
      <c r="D34">
        <v>30</v>
      </c>
      <c r="E34">
        <v>1</v>
      </c>
      <c r="I34">
        <v>168</v>
      </c>
      <c r="Q34">
        <v>24280</v>
      </c>
    </row>
    <row r="35" spans="3:19" x14ac:dyDescent="0.3">
      <c r="C35" t="s">
        <v>70</v>
      </c>
      <c r="E35">
        <v>12.6</v>
      </c>
      <c r="I35">
        <v>1990</v>
      </c>
      <c r="Q35">
        <v>488101</v>
      </c>
      <c r="R35">
        <v>6970</v>
      </c>
      <c r="S35">
        <v>1752.3182075308971</v>
      </c>
    </row>
    <row r="36" spans="3:19" x14ac:dyDescent="0.3">
      <c r="C36">
        <v>5</v>
      </c>
      <c r="D36" t="s">
        <v>65</v>
      </c>
      <c r="E36">
        <v>11.4</v>
      </c>
      <c r="I36">
        <v>1959</v>
      </c>
      <c r="O36">
        <v>750</v>
      </c>
      <c r="P36">
        <v>750</v>
      </c>
      <c r="Q36">
        <v>469537</v>
      </c>
      <c r="S36">
        <v>1752.3182075308971</v>
      </c>
    </row>
    <row r="37" spans="3:19" x14ac:dyDescent="0.3">
      <c r="C37">
        <v>5</v>
      </c>
      <c r="D37">
        <v>520</v>
      </c>
      <c r="E37">
        <v>3.4</v>
      </c>
      <c r="I37">
        <v>607</v>
      </c>
      <c r="Q37">
        <v>110338</v>
      </c>
    </row>
    <row r="38" spans="3:19" x14ac:dyDescent="0.3">
      <c r="C38">
        <v>5</v>
      </c>
      <c r="D38">
        <v>521</v>
      </c>
      <c r="E38">
        <v>7</v>
      </c>
      <c r="I38">
        <v>1180</v>
      </c>
      <c r="O38">
        <v>750</v>
      </c>
      <c r="P38">
        <v>750</v>
      </c>
      <c r="Q38">
        <v>291531</v>
      </c>
    </row>
    <row r="39" spans="3:19" x14ac:dyDescent="0.3">
      <c r="C39">
        <v>5</v>
      </c>
      <c r="D39">
        <v>522</v>
      </c>
      <c r="E39">
        <v>1</v>
      </c>
      <c r="I39">
        <v>172</v>
      </c>
      <c r="Q39">
        <v>67668</v>
      </c>
    </row>
    <row r="40" spans="3:19" x14ac:dyDescent="0.3">
      <c r="C40">
        <v>5</v>
      </c>
      <c r="D40">
        <v>526</v>
      </c>
      <c r="S40">
        <v>1752.3182075308971</v>
      </c>
    </row>
    <row r="41" spans="3:19" x14ac:dyDescent="0.3">
      <c r="C41">
        <v>5</v>
      </c>
      <c r="D41" t="s">
        <v>66</v>
      </c>
      <c r="E41">
        <v>1</v>
      </c>
      <c r="I41">
        <v>176</v>
      </c>
      <c r="Q41">
        <v>24397</v>
      </c>
    </row>
    <row r="42" spans="3:19" x14ac:dyDescent="0.3">
      <c r="C42">
        <v>5</v>
      </c>
      <c r="D42">
        <v>30</v>
      </c>
      <c r="E42">
        <v>1</v>
      </c>
      <c r="I42">
        <v>176</v>
      </c>
      <c r="Q42">
        <v>24397</v>
      </c>
    </row>
    <row r="43" spans="3:19" x14ac:dyDescent="0.3">
      <c r="C43" t="s">
        <v>71</v>
      </c>
      <c r="E43">
        <v>12.4</v>
      </c>
      <c r="I43">
        <v>2135</v>
      </c>
      <c r="O43">
        <v>750</v>
      </c>
      <c r="P43">
        <v>750</v>
      </c>
      <c r="Q43">
        <v>493934</v>
      </c>
      <c r="S43">
        <v>1752.3182075308971</v>
      </c>
    </row>
    <row r="44" spans="3:19" x14ac:dyDescent="0.3">
      <c r="C44">
        <v>6</v>
      </c>
      <c r="D44" t="s">
        <v>65</v>
      </c>
      <c r="E44">
        <v>12.4</v>
      </c>
      <c r="I44">
        <v>1825</v>
      </c>
      <c r="Q44">
        <v>475521</v>
      </c>
      <c r="R44">
        <v>6870</v>
      </c>
      <c r="S44">
        <v>1752.3182075308971</v>
      </c>
    </row>
    <row r="45" spans="3:19" x14ac:dyDescent="0.3">
      <c r="C45">
        <v>6</v>
      </c>
      <c r="D45">
        <v>520</v>
      </c>
      <c r="E45">
        <v>4.4000000000000004</v>
      </c>
      <c r="I45">
        <v>613</v>
      </c>
      <c r="Q45">
        <v>121450</v>
      </c>
    </row>
    <row r="46" spans="3:19" x14ac:dyDescent="0.3">
      <c r="C46">
        <v>6</v>
      </c>
      <c r="D46">
        <v>521</v>
      </c>
      <c r="E46">
        <v>7</v>
      </c>
      <c r="I46">
        <v>1052</v>
      </c>
      <c r="Q46">
        <v>286814</v>
      </c>
    </row>
    <row r="47" spans="3:19" x14ac:dyDescent="0.3">
      <c r="C47">
        <v>6</v>
      </c>
      <c r="D47">
        <v>522</v>
      </c>
      <c r="E47">
        <v>1</v>
      </c>
      <c r="I47">
        <v>160</v>
      </c>
      <c r="Q47">
        <v>67257</v>
      </c>
    </row>
    <row r="48" spans="3:19" x14ac:dyDescent="0.3">
      <c r="C48">
        <v>6</v>
      </c>
      <c r="D48">
        <v>526</v>
      </c>
      <c r="R48">
        <v>6870</v>
      </c>
      <c r="S48">
        <v>1752.3182075308971</v>
      </c>
    </row>
    <row r="49" spans="3:19" x14ac:dyDescent="0.3">
      <c r="C49">
        <v>6</v>
      </c>
      <c r="D49" t="s">
        <v>66</v>
      </c>
      <c r="E49">
        <v>1</v>
      </c>
      <c r="I49">
        <v>88</v>
      </c>
      <c r="O49">
        <v>15000</v>
      </c>
      <c r="P49">
        <v>15000</v>
      </c>
      <c r="Q49">
        <v>37612</v>
      </c>
    </row>
    <row r="50" spans="3:19" x14ac:dyDescent="0.3">
      <c r="C50">
        <v>6</v>
      </c>
      <c r="D50">
        <v>30</v>
      </c>
      <c r="E50">
        <v>1</v>
      </c>
      <c r="I50">
        <v>88</v>
      </c>
      <c r="O50">
        <v>15000</v>
      </c>
      <c r="P50">
        <v>15000</v>
      </c>
      <c r="Q50">
        <v>37612</v>
      </c>
    </row>
    <row r="51" spans="3:19" x14ac:dyDescent="0.3">
      <c r="C51" t="s">
        <v>72</v>
      </c>
      <c r="E51">
        <v>13.4</v>
      </c>
      <c r="I51">
        <v>1913</v>
      </c>
      <c r="O51">
        <v>15000</v>
      </c>
      <c r="P51">
        <v>15000</v>
      </c>
      <c r="Q51">
        <v>513133</v>
      </c>
      <c r="R51">
        <v>6870</v>
      </c>
      <c r="S51">
        <v>1752.3182075308971</v>
      </c>
    </row>
    <row r="52" spans="3:19" x14ac:dyDescent="0.3">
      <c r="C52">
        <v>7</v>
      </c>
      <c r="D52" t="s">
        <v>65</v>
      </c>
      <c r="E52">
        <v>12.4</v>
      </c>
      <c r="I52">
        <v>1809</v>
      </c>
      <c r="O52">
        <v>154831</v>
      </c>
      <c r="P52">
        <v>154831</v>
      </c>
      <c r="Q52">
        <v>635630</v>
      </c>
      <c r="R52">
        <v>18822</v>
      </c>
      <c r="S52">
        <v>1752.3182075308971</v>
      </c>
    </row>
    <row r="53" spans="3:19" x14ac:dyDescent="0.3">
      <c r="C53">
        <v>7</v>
      </c>
      <c r="D53">
        <v>520</v>
      </c>
      <c r="E53">
        <v>4.4000000000000004</v>
      </c>
      <c r="I53">
        <v>647</v>
      </c>
      <c r="O53">
        <v>38241</v>
      </c>
      <c r="P53">
        <v>38241</v>
      </c>
      <c r="Q53">
        <v>178467</v>
      </c>
    </row>
    <row r="54" spans="3:19" x14ac:dyDescent="0.3">
      <c r="C54">
        <v>7</v>
      </c>
      <c r="D54">
        <v>521</v>
      </c>
      <c r="E54">
        <v>7</v>
      </c>
      <c r="I54">
        <v>1018</v>
      </c>
      <c r="O54">
        <v>86590</v>
      </c>
      <c r="P54">
        <v>86590</v>
      </c>
      <c r="Q54">
        <v>359699</v>
      </c>
    </row>
    <row r="55" spans="3:19" x14ac:dyDescent="0.3">
      <c r="C55">
        <v>7</v>
      </c>
      <c r="D55">
        <v>522</v>
      </c>
      <c r="E55">
        <v>1</v>
      </c>
      <c r="I55">
        <v>144</v>
      </c>
      <c r="O55">
        <v>30000</v>
      </c>
      <c r="P55">
        <v>30000</v>
      </c>
      <c r="Q55">
        <v>97464</v>
      </c>
    </row>
    <row r="56" spans="3:19" x14ac:dyDescent="0.3">
      <c r="C56">
        <v>7</v>
      </c>
      <c r="D56">
        <v>526</v>
      </c>
      <c r="R56">
        <v>18822</v>
      </c>
      <c r="S56">
        <v>1752.3182075308971</v>
      </c>
    </row>
    <row r="57" spans="3:19" x14ac:dyDescent="0.3">
      <c r="C57">
        <v>7</v>
      </c>
      <c r="D57" t="s">
        <v>66</v>
      </c>
      <c r="E57">
        <v>1</v>
      </c>
      <c r="I57">
        <v>176</v>
      </c>
      <c r="O57">
        <v>8728</v>
      </c>
      <c r="P57">
        <v>8728</v>
      </c>
      <c r="Q57">
        <v>29508</v>
      </c>
    </row>
    <row r="58" spans="3:19" x14ac:dyDescent="0.3">
      <c r="C58">
        <v>7</v>
      </c>
      <c r="D58">
        <v>30</v>
      </c>
      <c r="E58">
        <v>1</v>
      </c>
      <c r="I58">
        <v>176</v>
      </c>
      <c r="O58">
        <v>8728</v>
      </c>
      <c r="P58">
        <v>8728</v>
      </c>
      <c r="Q58">
        <v>29508</v>
      </c>
    </row>
    <row r="59" spans="3:19" x14ac:dyDescent="0.3">
      <c r="C59" t="s">
        <v>73</v>
      </c>
      <c r="E59">
        <v>13.4</v>
      </c>
      <c r="I59">
        <v>1985</v>
      </c>
      <c r="O59">
        <v>163559</v>
      </c>
      <c r="P59">
        <v>163559</v>
      </c>
      <c r="Q59">
        <v>665138</v>
      </c>
      <c r="R59">
        <v>18822</v>
      </c>
      <c r="S59">
        <v>1752.3182075308971</v>
      </c>
    </row>
    <row r="60" spans="3:19" x14ac:dyDescent="0.3">
      <c r="C60">
        <v>8</v>
      </c>
      <c r="D60" t="s">
        <v>65</v>
      </c>
      <c r="E60">
        <v>12.4</v>
      </c>
      <c r="I60">
        <v>1596</v>
      </c>
      <c r="O60">
        <v>750</v>
      </c>
      <c r="P60">
        <v>750</v>
      </c>
      <c r="Q60">
        <v>493241</v>
      </c>
      <c r="R60">
        <v>11500</v>
      </c>
      <c r="S60">
        <v>1752.3182075308971</v>
      </c>
    </row>
    <row r="61" spans="3:19" x14ac:dyDescent="0.3">
      <c r="C61">
        <v>8</v>
      </c>
      <c r="D61">
        <v>520</v>
      </c>
      <c r="E61">
        <v>4.4000000000000004</v>
      </c>
      <c r="I61">
        <v>709</v>
      </c>
      <c r="Q61">
        <v>141225</v>
      </c>
    </row>
    <row r="62" spans="3:19" x14ac:dyDescent="0.3">
      <c r="C62">
        <v>8</v>
      </c>
      <c r="D62">
        <v>521</v>
      </c>
      <c r="E62">
        <v>7</v>
      </c>
      <c r="I62">
        <v>743</v>
      </c>
      <c r="O62">
        <v>750</v>
      </c>
      <c r="P62">
        <v>750</v>
      </c>
      <c r="Q62">
        <v>283839</v>
      </c>
    </row>
    <row r="63" spans="3:19" x14ac:dyDescent="0.3">
      <c r="C63">
        <v>8</v>
      </c>
      <c r="D63">
        <v>522</v>
      </c>
      <c r="E63">
        <v>1</v>
      </c>
      <c r="I63">
        <v>144</v>
      </c>
      <c r="Q63">
        <v>68177</v>
      </c>
    </row>
    <row r="64" spans="3:19" x14ac:dyDescent="0.3">
      <c r="C64">
        <v>8</v>
      </c>
      <c r="D64">
        <v>526</v>
      </c>
      <c r="R64">
        <v>11500</v>
      </c>
      <c r="S64">
        <v>1752.3182075308971</v>
      </c>
    </row>
    <row r="65" spans="3:19" x14ac:dyDescent="0.3">
      <c r="C65">
        <v>8</v>
      </c>
      <c r="D65" t="s">
        <v>66</v>
      </c>
      <c r="E65">
        <v>1</v>
      </c>
      <c r="I65">
        <v>136</v>
      </c>
      <c r="Q65">
        <v>21387</v>
      </c>
    </row>
    <row r="66" spans="3:19" x14ac:dyDescent="0.3">
      <c r="C66">
        <v>8</v>
      </c>
      <c r="D66">
        <v>30</v>
      </c>
      <c r="E66">
        <v>1</v>
      </c>
      <c r="I66">
        <v>136</v>
      </c>
      <c r="Q66">
        <v>21387</v>
      </c>
    </row>
    <row r="67" spans="3:19" x14ac:dyDescent="0.3">
      <c r="C67" t="s">
        <v>74</v>
      </c>
      <c r="E67">
        <v>13.4</v>
      </c>
      <c r="I67">
        <v>1732</v>
      </c>
      <c r="O67">
        <v>750</v>
      </c>
      <c r="P67">
        <v>750</v>
      </c>
      <c r="Q67">
        <v>514628</v>
      </c>
      <c r="R67">
        <v>11500</v>
      </c>
      <c r="S67">
        <v>1752.3182075308971</v>
      </c>
    </row>
    <row r="68" spans="3:19" x14ac:dyDescent="0.3">
      <c r="C68">
        <v>9</v>
      </c>
      <c r="D68" t="s">
        <v>65</v>
      </c>
      <c r="E68">
        <v>12.2</v>
      </c>
      <c r="I68">
        <v>1567</v>
      </c>
      <c r="O68">
        <v>4266</v>
      </c>
      <c r="P68">
        <v>4266</v>
      </c>
      <c r="Q68">
        <v>473965</v>
      </c>
      <c r="R68">
        <v>390</v>
      </c>
      <c r="S68">
        <v>1752.3182075308971</v>
      </c>
    </row>
    <row r="69" spans="3:19" x14ac:dyDescent="0.3">
      <c r="C69">
        <v>9</v>
      </c>
      <c r="D69">
        <v>520</v>
      </c>
      <c r="E69">
        <v>4.4000000000000004</v>
      </c>
      <c r="I69">
        <v>500</v>
      </c>
      <c r="O69">
        <v>262</v>
      </c>
      <c r="P69">
        <v>262</v>
      </c>
      <c r="Q69">
        <v>131147</v>
      </c>
    </row>
    <row r="70" spans="3:19" x14ac:dyDescent="0.3">
      <c r="C70">
        <v>9</v>
      </c>
      <c r="D70">
        <v>521</v>
      </c>
      <c r="E70">
        <v>6.8</v>
      </c>
      <c r="I70">
        <v>963</v>
      </c>
      <c r="O70">
        <v>3577</v>
      </c>
      <c r="P70">
        <v>3577</v>
      </c>
      <c r="Q70">
        <v>276923</v>
      </c>
    </row>
    <row r="71" spans="3:19" x14ac:dyDescent="0.3">
      <c r="C71">
        <v>9</v>
      </c>
      <c r="D71">
        <v>522</v>
      </c>
      <c r="E71">
        <v>1</v>
      </c>
      <c r="I71">
        <v>104</v>
      </c>
      <c r="O71">
        <v>427</v>
      </c>
      <c r="P71">
        <v>427</v>
      </c>
      <c r="Q71">
        <v>65895</v>
      </c>
    </row>
    <row r="72" spans="3:19" x14ac:dyDescent="0.3">
      <c r="C72">
        <v>9</v>
      </c>
      <c r="D72">
        <v>526</v>
      </c>
      <c r="R72">
        <v>390</v>
      </c>
      <c r="S72">
        <v>1752.3182075308971</v>
      </c>
    </row>
    <row r="73" spans="3:19" x14ac:dyDescent="0.3">
      <c r="C73">
        <v>9</v>
      </c>
      <c r="D73" t="s">
        <v>66</v>
      </c>
      <c r="E73">
        <v>1</v>
      </c>
      <c r="I73">
        <v>128</v>
      </c>
      <c r="Q73">
        <v>16624</v>
      </c>
    </row>
    <row r="74" spans="3:19" x14ac:dyDescent="0.3">
      <c r="C74">
        <v>9</v>
      </c>
      <c r="D74">
        <v>30</v>
      </c>
      <c r="E74">
        <v>1</v>
      </c>
      <c r="I74">
        <v>128</v>
      </c>
      <c r="Q74">
        <v>16624</v>
      </c>
    </row>
    <row r="75" spans="3:19" x14ac:dyDescent="0.3">
      <c r="C75" t="s">
        <v>75</v>
      </c>
      <c r="E75">
        <v>13.2</v>
      </c>
      <c r="I75">
        <v>1695</v>
      </c>
      <c r="O75">
        <v>4266</v>
      </c>
      <c r="P75">
        <v>4266</v>
      </c>
      <c r="Q75">
        <v>490589</v>
      </c>
      <c r="R75">
        <v>390</v>
      </c>
      <c r="S75">
        <v>1752.3182075308971</v>
      </c>
    </row>
    <row r="76" spans="3:19" x14ac:dyDescent="0.3">
      <c r="C76">
        <v>10</v>
      </c>
      <c r="D76" t="s">
        <v>65</v>
      </c>
      <c r="E76">
        <v>12.2</v>
      </c>
      <c r="I76">
        <v>2095</v>
      </c>
      <c r="Q76">
        <v>477930</v>
      </c>
      <c r="R76">
        <v>11170</v>
      </c>
      <c r="S76">
        <v>1752.3182075308971</v>
      </c>
    </row>
    <row r="77" spans="3:19" x14ac:dyDescent="0.3">
      <c r="C77">
        <v>10</v>
      </c>
      <c r="D77">
        <v>520</v>
      </c>
      <c r="E77">
        <v>4.4000000000000004</v>
      </c>
      <c r="I77">
        <v>720</v>
      </c>
      <c r="Q77">
        <v>140292</v>
      </c>
    </row>
    <row r="78" spans="3:19" x14ac:dyDescent="0.3">
      <c r="C78">
        <v>10</v>
      </c>
      <c r="D78">
        <v>521</v>
      </c>
      <c r="E78">
        <v>6.8</v>
      </c>
      <c r="I78">
        <v>1191</v>
      </c>
      <c r="Q78">
        <v>270368</v>
      </c>
    </row>
    <row r="79" spans="3:19" x14ac:dyDescent="0.3">
      <c r="C79">
        <v>10</v>
      </c>
      <c r="D79">
        <v>522</v>
      </c>
      <c r="E79">
        <v>1</v>
      </c>
      <c r="I79">
        <v>184</v>
      </c>
      <c r="Q79">
        <v>67270</v>
      </c>
    </row>
    <row r="80" spans="3:19" x14ac:dyDescent="0.3">
      <c r="C80">
        <v>10</v>
      </c>
      <c r="D80">
        <v>526</v>
      </c>
      <c r="R80">
        <v>11170</v>
      </c>
      <c r="S80">
        <v>1752.3182075308971</v>
      </c>
    </row>
    <row r="81" spans="3:19" x14ac:dyDescent="0.3">
      <c r="C81">
        <v>10</v>
      </c>
      <c r="D81" t="s">
        <v>66</v>
      </c>
      <c r="E81">
        <v>1</v>
      </c>
      <c r="I81">
        <v>168</v>
      </c>
      <c r="Q81">
        <v>20912</v>
      </c>
    </row>
    <row r="82" spans="3:19" x14ac:dyDescent="0.3">
      <c r="C82">
        <v>10</v>
      </c>
      <c r="D82">
        <v>30</v>
      </c>
      <c r="E82">
        <v>1</v>
      </c>
      <c r="I82">
        <v>168</v>
      </c>
      <c r="Q82">
        <v>20912</v>
      </c>
    </row>
    <row r="83" spans="3:19" x14ac:dyDescent="0.3">
      <c r="C83" t="s">
        <v>76</v>
      </c>
      <c r="E83">
        <v>13.2</v>
      </c>
      <c r="I83">
        <v>2263</v>
      </c>
      <c r="Q83">
        <v>498842</v>
      </c>
      <c r="R83">
        <v>11170</v>
      </c>
      <c r="S83">
        <v>1752.3182075308971</v>
      </c>
    </row>
    <row r="84" spans="3:19" x14ac:dyDescent="0.3">
      <c r="C84">
        <v>11</v>
      </c>
      <c r="D84" t="s">
        <v>65</v>
      </c>
      <c r="E84">
        <v>12.2</v>
      </c>
      <c r="I84">
        <v>2063</v>
      </c>
      <c r="N84">
        <v>24000</v>
      </c>
      <c r="O84">
        <v>134666</v>
      </c>
      <c r="P84">
        <v>158666</v>
      </c>
      <c r="Q84">
        <v>643823</v>
      </c>
      <c r="R84">
        <v>9700</v>
      </c>
      <c r="S84">
        <v>1752.3182075308971</v>
      </c>
    </row>
    <row r="85" spans="3:19" x14ac:dyDescent="0.3">
      <c r="C85">
        <v>11</v>
      </c>
      <c r="D85">
        <v>520</v>
      </c>
      <c r="E85">
        <v>4.4000000000000004</v>
      </c>
      <c r="I85">
        <v>718</v>
      </c>
      <c r="O85">
        <v>43905</v>
      </c>
      <c r="P85">
        <v>43905</v>
      </c>
      <c r="Q85">
        <v>188999</v>
      </c>
    </row>
    <row r="86" spans="3:19" x14ac:dyDescent="0.3">
      <c r="C86">
        <v>11</v>
      </c>
      <c r="D86">
        <v>521</v>
      </c>
      <c r="E86">
        <v>6.8</v>
      </c>
      <c r="I86">
        <v>1169</v>
      </c>
      <c r="N86">
        <v>24000</v>
      </c>
      <c r="O86">
        <v>90761</v>
      </c>
      <c r="P86">
        <v>114761</v>
      </c>
      <c r="Q86">
        <v>387554</v>
      </c>
    </row>
    <row r="87" spans="3:19" x14ac:dyDescent="0.3">
      <c r="C87">
        <v>11</v>
      </c>
      <c r="D87">
        <v>522</v>
      </c>
      <c r="E87">
        <v>1</v>
      </c>
      <c r="I87">
        <v>176</v>
      </c>
      <c r="Q87">
        <v>67270</v>
      </c>
    </row>
    <row r="88" spans="3:19" x14ac:dyDescent="0.3">
      <c r="C88">
        <v>11</v>
      </c>
      <c r="D88">
        <v>526</v>
      </c>
      <c r="R88">
        <v>9700</v>
      </c>
      <c r="S88">
        <v>1752.3182075308971</v>
      </c>
    </row>
    <row r="89" spans="3:19" x14ac:dyDescent="0.3">
      <c r="C89">
        <v>11</v>
      </c>
      <c r="D89" t="s">
        <v>66</v>
      </c>
      <c r="E89">
        <v>1</v>
      </c>
      <c r="I89">
        <v>148</v>
      </c>
      <c r="O89">
        <v>7482</v>
      </c>
      <c r="P89">
        <v>7482</v>
      </c>
      <c r="Q89">
        <v>30870</v>
      </c>
    </row>
    <row r="90" spans="3:19" x14ac:dyDescent="0.3">
      <c r="C90">
        <v>11</v>
      </c>
      <c r="D90">
        <v>30</v>
      </c>
      <c r="E90">
        <v>1</v>
      </c>
      <c r="I90">
        <v>148</v>
      </c>
      <c r="O90">
        <v>7482</v>
      </c>
      <c r="P90">
        <v>7482</v>
      </c>
      <c r="Q90">
        <v>30870</v>
      </c>
    </row>
    <row r="91" spans="3:19" x14ac:dyDescent="0.3">
      <c r="C91" t="s">
        <v>77</v>
      </c>
      <c r="E91">
        <v>13.2</v>
      </c>
      <c r="I91">
        <v>2211</v>
      </c>
      <c r="N91">
        <v>24000</v>
      </c>
      <c r="O91">
        <v>142148</v>
      </c>
      <c r="P91">
        <v>166148</v>
      </c>
      <c r="Q91">
        <v>674693</v>
      </c>
      <c r="R91">
        <v>9700</v>
      </c>
      <c r="S91">
        <v>1752.3182075308971</v>
      </c>
    </row>
    <row r="92" spans="3:19" x14ac:dyDescent="0.3">
      <c r="C92">
        <v>12</v>
      </c>
      <c r="D92" t="s">
        <v>65</v>
      </c>
      <c r="E92">
        <v>11.8</v>
      </c>
      <c r="I92">
        <v>1554</v>
      </c>
      <c r="O92">
        <v>35000</v>
      </c>
      <c r="P92">
        <v>35000</v>
      </c>
      <c r="Q92">
        <v>512666</v>
      </c>
      <c r="R92">
        <v>9750</v>
      </c>
      <c r="S92">
        <v>1752.3182075308971</v>
      </c>
    </row>
    <row r="93" spans="3:19" x14ac:dyDescent="0.3">
      <c r="C93">
        <v>12</v>
      </c>
      <c r="D93">
        <v>520</v>
      </c>
      <c r="E93">
        <v>4</v>
      </c>
      <c r="I93">
        <v>466</v>
      </c>
      <c r="Q93">
        <v>126441</v>
      </c>
    </row>
    <row r="94" spans="3:19" x14ac:dyDescent="0.3">
      <c r="C94">
        <v>12</v>
      </c>
      <c r="D94">
        <v>521</v>
      </c>
      <c r="E94">
        <v>6.8</v>
      </c>
      <c r="I94">
        <v>928</v>
      </c>
      <c r="Q94">
        <v>283635</v>
      </c>
    </row>
    <row r="95" spans="3:19" x14ac:dyDescent="0.3">
      <c r="C95">
        <v>12</v>
      </c>
      <c r="D95">
        <v>522</v>
      </c>
      <c r="E95">
        <v>1</v>
      </c>
      <c r="I95">
        <v>160</v>
      </c>
      <c r="O95">
        <v>35000</v>
      </c>
      <c r="P95">
        <v>35000</v>
      </c>
      <c r="Q95">
        <v>102590</v>
      </c>
    </row>
    <row r="96" spans="3:19" x14ac:dyDescent="0.3">
      <c r="C96">
        <v>12</v>
      </c>
      <c r="D96">
        <v>526</v>
      </c>
      <c r="R96">
        <v>9750</v>
      </c>
      <c r="S96">
        <v>1752.3182075308971</v>
      </c>
    </row>
    <row r="97" spans="3:19" x14ac:dyDescent="0.3">
      <c r="C97">
        <v>12</v>
      </c>
      <c r="D97" t="s">
        <v>66</v>
      </c>
      <c r="E97">
        <v>1</v>
      </c>
      <c r="I97">
        <v>140</v>
      </c>
      <c r="Q97">
        <v>23208</v>
      </c>
    </row>
    <row r="98" spans="3:19" x14ac:dyDescent="0.3">
      <c r="C98">
        <v>12</v>
      </c>
      <c r="D98">
        <v>30</v>
      </c>
      <c r="E98">
        <v>1</v>
      </c>
      <c r="I98">
        <v>140</v>
      </c>
      <c r="Q98">
        <v>23208</v>
      </c>
    </row>
    <row r="99" spans="3:19" x14ac:dyDescent="0.3">
      <c r="C99" t="s">
        <v>78</v>
      </c>
      <c r="E99">
        <v>12.8</v>
      </c>
      <c r="I99">
        <v>1694</v>
      </c>
      <c r="O99">
        <v>35000</v>
      </c>
      <c r="P99">
        <v>35000</v>
      </c>
      <c r="Q99">
        <v>535874</v>
      </c>
      <c r="R99">
        <v>9750</v>
      </c>
      <c r="S99">
        <v>1752.3182075308971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2019-01-29T14:50:00Z</dcterms:modified>
</cp:coreProperties>
</file>