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C25" i="431"/>
  <c r="D12" i="431"/>
  <c r="D16" i="431"/>
  <c r="D20" i="431"/>
  <c r="D24" i="431"/>
  <c r="E11" i="431"/>
  <c r="E15" i="431"/>
  <c r="E19" i="431"/>
  <c r="E23" i="431"/>
  <c r="F10" i="431"/>
  <c r="F14" i="431"/>
  <c r="F18" i="431"/>
  <c r="F22" i="431"/>
  <c r="G9" i="431"/>
  <c r="G13" i="431"/>
  <c r="G17" i="431"/>
  <c r="G21" i="431"/>
  <c r="G25" i="431"/>
  <c r="H12" i="431"/>
  <c r="H16" i="431"/>
  <c r="H20" i="431"/>
  <c r="H24" i="431"/>
  <c r="I11" i="431"/>
  <c r="I15" i="431"/>
  <c r="I19" i="431"/>
  <c r="I23" i="431"/>
  <c r="J10" i="431"/>
  <c r="J14" i="431"/>
  <c r="J18" i="431"/>
  <c r="J22" i="431"/>
  <c r="K9" i="431"/>
  <c r="K13" i="431"/>
  <c r="K17" i="431"/>
  <c r="K21" i="431"/>
  <c r="K25" i="431"/>
  <c r="L12" i="431"/>
  <c r="L16" i="431"/>
  <c r="L20" i="431"/>
  <c r="L24" i="431"/>
  <c r="M11" i="431"/>
  <c r="M15" i="431"/>
  <c r="M19" i="431"/>
  <c r="M23" i="431"/>
  <c r="N14" i="431"/>
  <c r="N18" i="431"/>
  <c r="N22" i="431"/>
  <c r="O13" i="431"/>
  <c r="O21" i="431"/>
  <c r="P12" i="431"/>
  <c r="P20" i="431"/>
  <c r="Q19" i="431"/>
  <c r="C10" i="431"/>
  <c r="C14" i="431"/>
  <c r="C18" i="431"/>
  <c r="C22" i="431"/>
  <c r="D9" i="431"/>
  <c r="D13" i="431"/>
  <c r="D17" i="431"/>
  <c r="D21" i="431"/>
  <c r="D25" i="431"/>
  <c r="E12" i="431"/>
  <c r="E16" i="431"/>
  <c r="E20" i="431"/>
  <c r="E24" i="431"/>
  <c r="F11" i="431"/>
  <c r="F15" i="431"/>
  <c r="F19" i="431"/>
  <c r="F23" i="431"/>
  <c r="G10" i="431"/>
  <c r="G14" i="431"/>
  <c r="G18" i="431"/>
  <c r="G22" i="431"/>
  <c r="H9" i="431"/>
  <c r="H13" i="431"/>
  <c r="H17" i="431"/>
  <c r="H21" i="431"/>
  <c r="H25" i="431"/>
  <c r="I12" i="431"/>
  <c r="I16" i="431"/>
  <c r="I20" i="431"/>
  <c r="I24" i="431"/>
  <c r="J11" i="431"/>
  <c r="J15" i="431"/>
  <c r="J19" i="431"/>
  <c r="J23" i="431"/>
  <c r="K10" i="431"/>
  <c r="K14" i="431"/>
  <c r="K18" i="431"/>
  <c r="K22" i="431"/>
  <c r="L9" i="431"/>
  <c r="L13" i="431"/>
  <c r="L17" i="431"/>
  <c r="L21" i="431"/>
  <c r="L25" i="431"/>
  <c r="M12" i="431"/>
  <c r="M16" i="431"/>
  <c r="M20" i="431"/>
  <c r="M24" i="431"/>
  <c r="N11" i="431"/>
  <c r="N15" i="431"/>
  <c r="N19" i="431"/>
  <c r="N23" i="431"/>
  <c r="O10" i="431"/>
  <c r="O14" i="431"/>
  <c r="O18" i="431"/>
  <c r="O22" i="431"/>
  <c r="P9" i="431"/>
  <c r="P13" i="431"/>
  <c r="P17" i="431"/>
  <c r="P21" i="431"/>
  <c r="P25" i="431"/>
  <c r="Q12" i="431"/>
  <c r="Q16" i="431"/>
  <c r="Q20" i="431"/>
  <c r="Q24" i="431"/>
  <c r="Q9" i="431"/>
  <c r="Q17" i="431"/>
  <c r="Q25" i="431"/>
  <c r="Q11" i="431"/>
  <c r="C11" i="431"/>
  <c r="C15" i="431"/>
  <c r="C19" i="431"/>
  <c r="C23" i="431"/>
  <c r="D10" i="431"/>
  <c r="D14" i="431"/>
  <c r="D18" i="431"/>
  <c r="D22" i="431"/>
  <c r="E9" i="431"/>
  <c r="E13" i="431"/>
  <c r="E17" i="431"/>
  <c r="E21" i="431"/>
  <c r="E25" i="431"/>
  <c r="F12" i="431"/>
  <c r="F16" i="431"/>
  <c r="F20" i="431"/>
  <c r="F24" i="431"/>
  <c r="G11" i="431"/>
  <c r="G15" i="431"/>
  <c r="G19" i="431"/>
  <c r="G23" i="431"/>
  <c r="H10" i="431"/>
  <c r="H14" i="431"/>
  <c r="H18" i="431"/>
  <c r="H22" i="431"/>
  <c r="I9" i="431"/>
  <c r="I13" i="431"/>
  <c r="I17" i="431"/>
  <c r="I21" i="431"/>
  <c r="I25" i="431"/>
  <c r="J12" i="431"/>
  <c r="J16" i="431"/>
  <c r="J20" i="431"/>
  <c r="J24" i="431"/>
  <c r="K11" i="431"/>
  <c r="K15" i="431"/>
  <c r="K19" i="431"/>
  <c r="K23" i="431"/>
  <c r="L10" i="431"/>
  <c r="L14" i="431"/>
  <c r="L18" i="431"/>
  <c r="L22" i="431"/>
  <c r="M9" i="431"/>
  <c r="M13" i="431"/>
  <c r="M17" i="431"/>
  <c r="M21" i="431"/>
  <c r="M25" i="431"/>
  <c r="N12" i="431"/>
  <c r="N16" i="431"/>
  <c r="N20" i="431"/>
  <c r="N24" i="431"/>
  <c r="O11" i="431"/>
  <c r="O15" i="431"/>
  <c r="O19" i="431"/>
  <c r="O23" i="431"/>
  <c r="P10" i="431"/>
  <c r="P14" i="431"/>
  <c r="P18" i="431"/>
  <c r="P22" i="431"/>
  <c r="Q13" i="431"/>
  <c r="Q21" i="431"/>
  <c r="Q15" i="431"/>
  <c r="C12" i="431"/>
  <c r="C16" i="431"/>
  <c r="C20" i="431"/>
  <c r="C24" i="431"/>
  <c r="D11" i="431"/>
  <c r="D15" i="431"/>
  <c r="D19" i="431"/>
  <c r="D23" i="431"/>
  <c r="E10" i="431"/>
  <c r="E14" i="431"/>
  <c r="E18" i="431"/>
  <c r="E22" i="431"/>
  <c r="F9" i="431"/>
  <c r="F13" i="431"/>
  <c r="F17" i="431"/>
  <c r="F21" i="431"/>
  <c r="F25" i="431"/>
  <c r="G12" i="431"/>
  <c r="G16" i="431"/>
  <c r="G20" i="431"/>
  <c r="G24" i="431"/>
  <c r="H11" i="431"/>
  <c r="H15" i="431"/>
  <c r="H19" i="431"/>
  <c r="H23" i="431"/>
  <c r="I10" i="431"/>
  <c r="I14" i="431"/>
  <c r="I18" i="431"/>
  <c r="I22" i="431"/>
  <c r="J9" i="431"/>
  <c r="J13" i="431"/>
  <c r="J17" i="431"/>
  <c r="J21" i="431"/>
  <c r="J25" i="431"/>
  <c r="K12" i="431"/>
  <c r="K16" i="431"/>
  <c r="K20" i="431"/>
  <c r="K24" i="431"/>
  <c r="L11" i="431"/>
  <c r="L15" i="431"/>
  <c r="L19" i="431"/>
  <c r="L23" i="431"/>
  <c r="M10" i="431"/>
  <c r="M14" i="431"/>
  <c r="M18" i="431"/>
  <c r="M22" i="431"/>
  <c r="N9" i="431"/>
  <c r="N13" i="431"/>
  <c r="N17" i="431"/>
  <c r="N21" i="431"/>
  <c r="N25" i="431"/>
  <c r="O12" i="431"/>
  <c r="O16" i="431"/>
  <c r="O20" i="431"/>
  <c r="O24" i="431"/>
  <c r="P11" i="431"/>
  <c r="P15" i="431"/>
  <c r="P19" i="431"/>
  <c r="P23" i="431"/>
  <c r="Q10" i="431"/>
  <c r="Q14" i="431"/>
  <c r="Q18" i="431"/>
  <c r="Q22" i="431"/>
  <c r="N10" i="431"/>
  <c r="O9" i="431"/>
  <c r="O17" i="431"/>
  <c r="O25" i="431"/>
  <c r="P16" i="431"/>
  <c r="P24" i="431"/>
  <c r="Q23" i="431"/>
  <c r="O8" i="431"/>
  <c r="J8" i="431"/>
  <c r="G8" i="431"/>
  <c r="P8" i="431"/>
  <c r="F8" i="431"/>
  <c r="K8" i="431"/>
  <c r="D8" i="431"/>
  <c r="N8" i="431"/>
  <c r="Q8" i="431"/>
  <c r="C8" i="431"/>
  <c r="L8" i="431"/>
  <c r="I8" i="431"/>
  <c r="E8" i="431"/>
  <c r="H8" i="431"/>
  <c r="M8" i="431"/>
  <c r="R23" i="431" l="1"/>
  <c r="S23" i="431"/>
  <c r="S22" i="431"/>
  <c r="R22" i="431"/>
  <c r="R18" i="431"/>
  <c r="S18" i="431"/>
  <c r="S14" i="431"/>
  <c r="R14" i="431"/>
  <c r="S10" i="431"/>
  <c r="R10" i="431"/>
  <c r="R15" i="431"/>
  <c r="S15" i="431"/>
  <c r="S21" i="431"/>
  <c r="R21" i="431"/>
  <c r="S13" i="431"/>
  <c r="R13" i="431"/>
  <c r="R11" i="431"/>
  <c r="S11" i="431"/>
  <c r="S25" i="431"/>
  <c r="R25" i="431"/>
  <c r="R17" i="431"/>
  <c r="S17" i="431"/>
  <c r="S9" i="431"/>
  <c r="R9" i="431"/>
  <c r="R24" i="431"/>
  <c r="S24" i="431"/>
  <c r="R20" i="431"/>
  <c r="S20" i="431"/>
  <c r="R16" i="431"/>
  <c r="S16" i="431"/>
  <c r="R12" i="431"/>
  <c r="S12" i="431"/>
  <c r="R19" i="431"/>
  <c r="S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<sst xmlns="http://schemas.openxmlformats.org/spreadsheetml/2006/main" count="163" uniqueCount="96">
  <si>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</si>
  <si>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</si>
  <si>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</si>
  <si>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</si>
  <si>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</si>
  <si>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</si>
  <si>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</si>
  <si>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</si>
  <si>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</si>
  <si>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</si>
  <si>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</si>
  <si>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</si>
  <si>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</si>
  <si>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</si>
  <si>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</si>
  <si>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</si>
  <si>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</si>
  <si>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</si>
  <si>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</si>
  <si>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</si>
  <si>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</si>
  <si>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</si>
  <si>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</si>
  <si>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</si>
  <si>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</si>
  <si>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</si>
  <si>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</si>
  <si>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</si>
  <si>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</si>
  <si>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</si>
  <si>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</si>
  <si>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</si>
  <si>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</si>
  <si>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</si>
  <si>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</si>
  <si>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</si>
  <si>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</si>
  <si>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</si>
  <si>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</si>
  <si>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</si>
  <si>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</si>
  <si>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</si>
  <si>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</si>
  <si>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</si>
  <si>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</si>
  <si>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</si>
  <si>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</si>
  <si>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</si>
  <si>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</si>
  <si>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</si>
  <si>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</si>
  <si>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</si>
  <si>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</si>
  <si>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</si>
  <si>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</si>
  <si>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</si>
  <si>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</si>
  <si>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</si>
  <si>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</si>
  <si>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</si>
  <si>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</si>
  <si>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</si>
  <si>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</si>
  <si>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</si>
  <si>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</si>
  <si>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Onkologická klinika</t>
    </r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</si>
  <si>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</si>
  <si>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</si>
  <si>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</si>
  <si>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</si>
  <si>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</si>
  <si>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</si>
  <si>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</si>
  <si>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</si>
  <si>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</si>
  <si>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</si>
  <si>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</si>
  <si>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</si>
  <si>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</si>
  <si>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</si>
  <si>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</si>
  <si>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</si>
  <si>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</si>
  <si>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</si>
  <si>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</si>
  <si>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</si>
  <si>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</si>
  <si>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</si>
  <si>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</si>
  <si>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</si>
  <si>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</si>
  <si>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</si>
  <si>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praktické sestry</t>
  </si>
  <si>
    <t>ošetřovatelé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</si>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</sst>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25" totalsRowShown="0" headerRowDxfId="24" tableBorderDxfId="23">
  <autoFilter ref="A7:S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18" totalsRowShown="0">
  <autoFilter ref="C3:S21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1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105.53333333333336</v>
      </c>
      <c r="D6" s="40"/>
      <c r="E6" s="40"/>
      <c r="F6" s="39"/>
      <c r="G6" s="41">
        <f ca="1">SUM(Tabulka[05 h_vram])/2</f>
        <v>184315.88000000003</v>
      </c>
      <c r="H6" s="40">
        <f ca="1">SUM(Tabulka[06 h_naduv])/2</f>
        <v>4895.3200000000006</v>
      </c>
      <c r="I6" s="40">
        <f ca="1">SUM(Tabulka[07 h_nadzk])/2</f>
        <v>1361.4</v>
      </c>
      <c r="J6" s="39">
        <f ca="1">SUM(Tabulka[08 h_oon])/2</f>
        <v>934</v>
      </c>
      <c r="K6" s="41">
        <f ca="1">SUM(Tabulka[09 m_kl])/2</f>
        <v>250293</v>
      </c>
      <c r="L6" s="40">
        <f ca="1">SUM(Tabulka[10 m_gr])/2</f>
        <v>651500</v>
      </c>
      <c r="M6" s="40">
        <f ca="1">SUM(Tabulka[11 m_jo])/2</f>
        <v>3877986</v>
      </c>
      <c r="N6" s="40">
        <f ca="1">SUM(Tabulka[12 m_oc])/2</f>
        <v>4779779</v>
      </c>
      <c r="O6" s="39">
        <f ca="1">SUM(Tabulka[13 m_sk])/2</f>
        <v>56199286</v>
      </c>
      <c r="P6" s="38">
        <f ca="1">SUM(Tabulka[14_vzsk])/2</f>
        <v>103922</v>
      </c>
      <c r="Q6" s="38">
        <f ca="1">SUM(Tabulka[15_vzpl])/2</f>
        <v>120643.85427695447</v>
      </c>
      <c r="R6" s="37">
        <f ca="1">IF(Q6=0,0,P6/Q6)</f>
        <v>0.86139489344755871</v>
      </c>
      <c r="S6" s="36">
        <f ca="1">Q6-P6</f>
        <v>16721.854276954473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22.283333333333335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41138.400000000001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3490.2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1361.4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141265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629500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2081324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2852089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22988110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72935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64481.426435702779</v>
      </c>
      <c r="R8" s="20">
        <f ca="1">IF(Tabulka[[#This Row],[15_vzpl]]=0,"",Tabulka[[#This Row],[14_vzsk]]/Tabulka[[#This Row],[15_vzpl]])</f>
        <v>1.1311009081464203</v>
      </c>
      <c r="S8" s="19">
        <f ca="1">IF(Tabulka[[#This Row],[15_vzpl]]-Tabulka[[#This Row],[14_vzsk]]=0,"",Tabulka[[#This Row],[15_vzpl]]-Tabulka[[#This Row],[14_vzsk]])</f>
        <v>-8453.5735642972213</v>
      </c>
    </row>
    <row r="9" spans="1:19" x14ac:dyDescent="0.3">
      <c r="A9" s="18">
        <v>99</v>
      </c>
      <c r="B9" s="17" t="s">
        <v>82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4.1500000000000012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7990.8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819.5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128.6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197724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197724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2562344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72935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64481.426435702779</v>
      </c>
      <c r="R9" s="20">
        <f ca="1">IF(Tabulka[[#This Row],[15_vzpl]]=0,"",Tabulka[[#This Row],[14_vzsk]]/Tabulka[[#This Row],[15_vzpl]])</f>
        <v>1.1311009081464203</v>
      </c>
      <c r="S9" s="19">
        <f ca="1">IF(Tabulka[[#This Row],[15_vzpl]]-Tabulka[[#This Row],[14_vzsk]]=0,"",Tabulka[[#This Row],[15_vzpl]]-Tabulka[[#This Row],[14_vzsk]])</f>
        <v>-8453.5735642972213</v>
      </c>
    </row>
    <row r="10" spans="1:19" x14ac:dyDescent="0.3">
      <c r="A10" s="18">
        <v>100</v>
      </c>
      <c r="B10" s="17" t="s">
        <v>83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1.6666666666666667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2946.8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114764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158264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1195929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84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16.466666666666665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30200.799999999999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2286.6999999999998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1170.8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141265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586000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1768836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2496101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19229837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1.0833333333333333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2066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16713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16713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421624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16162.427841251696</v>
      </c>
      <c r="R12" s="20">
        <f ca="1">IF(Tabulka[[#This Row],[15_vzpl]]=0,"",Tabulka[[#This Row],[14_vzsk]]/Tabulka[[#This Row],[15_vzpl]])</f>
        <v>0</v>
      </c>
      <c r="S12" s="19">
        <f ca="1">IF(Tabulka[[#This Row],[15_vzpl]]-Tabulka[[#This Row],[14_vzsk]]=0,"",Tabulka[[#This Row],[15_vzpl]]-Tabulka[[#This Row],[14_vzsk]])</f>
        <v>16162.427841251696</v>
      </c>
    </row>
    <row r="13" spans="1:19" x14ac:dyDescent="0.3">
      <c r="A13" s="18">
        <v>526</v>
      </c>
      <c r="B13" s="17" t="s">
        <v>85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16713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16713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76511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16162.427841251696</v>
      </c>
      <c r="R13" s="20">
        <f ca="1">IF(Tabulka[[#This Row],[15_vzpl]]=0,"",Tabulka[[#This Row],[14_vzsk]]/Tabulka[[#This Row],[15_vzpl]])</f>
        <v>0</v>
      </c>
      <c r="S13" s="19">
        <f ca="1">IF(Tabulka[[#This Row],[15_vzpl]]-Tabulka[[#This Row],[14_vzsk]]=0,"",Tabulka[[#This Row],[15_vzpl]]-Tabulka[[#This Row],[14_vzsk]])</f>
        <v>16162.427841251696</v>
      </c>
    </row>
    <row r="14" spans="1:19" x14ac:dyDescent="0.3">
      <c r="A14" s="18">
        <v>746</v>
      </c>
      <c r="B14" s="17" t="s">
        <v>86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1594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345113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 t="s">
        <v>67</v>
      </c>
      <c r="B15" s="17"/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77.333333333333329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132384.78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1405.12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109028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1645145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1754173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31147164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30987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R15" s="20">
        <f ca="1">IF(Tabulka[[#This Row],[15_vzpl]]=0,"",Tabulka[[#This Row],[14_vzsk]]/Tabulka[[#This Row],[15_vzpl]])</f>
        <v>0.774675</v>
      </c>
      <c r="S15" s="19">
        <f ca="1">IF(Tabulka[[#This Row],[15_vzpl]]-Tabulka[[#This Row],[14_vzsk]]=0,"",Tabulka[[#This Row],[15_vzpl]]-Tabulka[[#This Row],[14_vzsk]])</f>
        <v>9013</v>
      </c>
    </row>
    <row r="16" spans="1:19" x14ac:dyDescent="0.3">
      <c r="A16" s="18">
        <v>303</v>
      </c>
      <c r="B16" s="17" t="s">
        <v>87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21.833333333333332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38680.5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691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476377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498377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10023098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30987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R16" s="20">
        <f ca="1">IF(Tabulka[[#This Row],[15_vzpl]]=0,"",Tabulka[[#This Row],[14_vzsk]]/Tabulka[[#This Row],[15_vzpl]])</f>
        <v>0.774675</v>
      </c>
      <c r="S16" s="19">
        <f ca="1">IF(Tabulka[[#This Row],[15_vzpl]]-Tabulka[[#This Row],[14_vzsk]]=0,"",Tabulka[[#This Row],[15_vzpl]]-Tabulka[[#This Row],[14_vzsk]])</f>
        <v>9013</v>
      </c>
    </row>
    <row r="17" spans="1:19" x14ac:dyDescent="0.3">
      <c r="A17" s="18">
        <v>304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8.0833333333333339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14196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139.5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226357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244357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4030024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0" t="str">
        <f ca="1">IF(Tabulka[[#This Row],[15_vzpl]]=0,"",Tabulka[[#This Row],[14_vzsk]]/Tabulka[[#This Row],[15_vzpl]])</f>
        <v/>
      </c>
      <c r="S17" s="19" t="str">
        <f ca="1">IF(Tabulka[[#This Row],[15_vzpl]]-Tabulka[[#This Row],[14_vzsk]]=0,"",Tabulka[[#This Row],[15_vzpl]]-Tabulka[[#This Row],[14_vzsk]])</f>
        <v/>
      </c>
    </row>
    <row r="18" spans="1:19" x14ac:dyDescent="0.3">
      <c r="A18" s="18">
        <v>305</v>
      </c>
      <c r="B18" s="17" t="s">
        <v>89</v>
      </c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7444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17711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139161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156872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2191674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>
        <v>408</v>
      </c>
      <c r="B19" s="17" t="s">
        <v>90</v>
      </c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14.333333333333334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25116.27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378751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378751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6296609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s="18">
        <v>409</v>
      </c>
      <c r="B20" s="17" t="s">
        <v>91</v>
      </c>
      <c r="C2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7800</v>
      </c>
      <c r="P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0" t="str">
        <f ca="1">IF(Tabulka[[#This Row],[15_vzpl]]=0,"",Tabulka[[#This Row],[14_vzsk]]/Tabulka[[#This Row],[15_vzpl]])</f>
        <v/>
      </c>
      <c r="S20" s="19" t="str">
        <f ca="1">IF(Tabulka[[#This Row],[15_vzpl]]-Tabulka[[#This Row],[14_vzsk]]=0,"",Tabulka[[#This Row],[15_vzpl]]-Tabulka[[#This Row],[14_vzsk]])</f>
        <v/>
      </c>
    </row>
    <row r="21" spans="1:19" x14ac:dyDescent="0.3">
      <c r="A21" s="18">
        <v>424</v>
      </c>
      <c r="B21" s="17" t="s">
        <v>92</v>
      </c>
      <c r="C2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16.583333333333332</v>
      </c>
      <c r="D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26618</v>
      </c>
      <c r="H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479.5</v>
      </c>
      <c r="I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L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252984</v>
      </c>
      <c r="N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283984</v>
      </c>
      <c r="O2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5228446</v>
      </c>
      <c r="P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0" t="str">
        <f ca="1">IF(Tabulka[[#This Row],[15_vzpl]]=0,"",Tabulka[[#This Row],[14_vzsk]]/Tabulka[[#This Row],[15_vzpl]])</f>
        <v/>
      </c>
      <c r="S21" s="19" t="str">
        <f ca="1">IF(Tabulka[[#This Row],[15_vzpl]]-Tabulka[[#This Row],[14_vzsk]]=0,"",Tabulka[[#This Row],[15_vzpl]]-Tabulka[[#This Row],[14_vzsk]])</f>
        <v/>
      </c>
    </row>
    <row r="22" spans="1:19" x14ac:dyDescent="0.3">
      <c r="A22" s="18">
        <v>636</v>
      </c>
      <c r="B22" s="17" t="s">
        <v>93</v>
      </c>
      <c r="C2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8.6666666666666661</v>
      </c>
      <c r="D2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13672.51</v>
      </c>
      <c r="H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75.62</v>
      </c>
      <c r="I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L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118611</v>
      </c>
      <c r="N2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121611</v>
      </c>
      <c r="O2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2315729</v>
      </c>
      <c r="P2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0" t="str">
        <f ca="1">IF(Tabulka[[#This Row],[15_vzpl]]=0,"",Tabulka[[#This Row],[14_vzsk]]/Tabulka[[#This Row],[15_vzpl]])</f>
        <v/>
      </c>
      <c r="S22" s="19" t="str">
        <f ca="1">IF(Tabulka[[#This Row],[15_vzpl]]-Tabulka[[#This Row],[14_vzsk]]=0,"",Tabulka[[#This Row],[15_vzpl]]-Tabulka[[#This Row],[14_vzsk]])</f>
        <v/>
      </c>
    </row>
    <row r="23" spans="1:19" x14ac:dyDescent="0.3">
      <c r="A23" s="18">
        <v>642</v>
      </c>
      <c r="B23" s="17" t="s">
        <v>94</v>
      </c>
      <c r="C2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3.8333333333333335</v>
      </c>
      <c r="D2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6657.5</v>
      </c>
      <c r="H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19.5</v>
      </c>
      <c r="I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17317</v>
      </c>
      <c r="L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52904</v>
      </c>
      <c r="N2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70221</v>
      </c>
      <c r="O2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1053784</v>
      </c>
      <c r="P2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0" t="str">
        <f ca="1">IF(Tabulka[[#This Row],[15_vzpl]]=0,"",Tabulka[[#This Row],[14_vzsk]]/Tabulka[[#This Row],[15_vzpl]])</f>
        <v/>
      </c>
      <c r="S23" s="19" t="str">
        <f ca="1">IF(Tabulka[[#This Row],[15_vzpl]]-Tabulka[[#This Row],[14_vzsk]]=0,"",Tabulka[[#This Row],[15_vzpl]]-Tabulka[[#This Row],[14_vzsk]])</f>
        <v/>
      </c>
    </row>
    <row r="24" spans="1:19" x14ac:dyDescent="0.3">
      <c r="A24" s="18" t="s">
        <v>68</v>
      </c>
      <c r="B24" s="17"/>
      <c r="C2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4.8333333333333321</v>
      </c>
      <c r="D2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8726.7000000000007</v>
      </c>
      <c r="H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M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134804</v>
      </c>
      <c r="N2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156804</v>
      </c>
      <c r="O2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1642388</v>
      </c>
      <c r="P2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0" t="str">
        <f ca="1">IF(Tabulka[[#This Row],[15_vzpl]]=0,"",Tabulka[[#This Row],[14_vzsk]]/Tabulka[[#This Row],[15_vzpl]])</f>
        <v/>
      </c>
      <c r="S24" s="19" t="str">
        <f ca="1">IF(Tabulka[[#This Row],[15_vzpl]]-Tabulka[[#This Row],[14_vzsk]]=0,"",Tabulka[[#This Row],[15_vzpl]]-Tabulka[[#This Row],[14_vzsk]])</f>
        <v/>
      </c>
    </row>
    <row r="25" spans="1:19" x14ac:dyDescent="0.3">
      <c r="A25" s="18">
        <v>30</v>
      </c>
      <c r="B25" s="17" t="s">
        <v>95</v>
      </c>
      <c r="C2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4.8333333333333321</v>
      </c>
      <c r="D2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8726.7000000000007</v>
      </c>
      <c r="H2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M2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134804</v>
      </c>
      <c r="N2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156804</v>
      </c>
      <c r="O2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1642388</v>
      </c>
      <c r="P2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0" t="str">
        <f ca="1">IF(Tabulka[[#This Row],[15_vzpl]]=0,"",Tabulka[[#This Row],[14_vzsk]]/Tabulka[[#This Row],[15_vzpl]])</f>
        <v/>
      </c>
      <c r="S25" s="19" t="str">
        <f ca="1">IF(Tabulka[[#This Row],[15_vzpl]]-Tabulka[[#This Row],[14_vzsk]]=0,"",Tabulka[[#This Row],[15_vzpl]]-Tabulka[[#This Row],[14_vzsk]])</f>
        <v/>
      </c>
    </row>
    <row r="26" spans="1:19" x14ac:dyDescent="0.3">
      <c r="A26" t="s">
        <v>64</v>
      </c>
    </row>
    <row r="27" spans="1:19" x14ac:dyDescent="0.3">
      <c r="A27" s="1" t="s">
        <v>5</v>
      </c>
    </row>
    <row r="28" spans="1:19" x14ac:dyDescent="0.3">
      <c r="A28" s="2" t="s">
        <v>34</v>
      </c>
    </row>
    <row r="29" spans="1:19" x14ac:dyDescent="0.3">
      <c r="A29" s="10" t="s">
        <v>33</v>
      </c>
    </row>
    <row r="30" spans="1:19" x14ac:dyDescent="0.3">
      <c r="A30" s="6" t="s">
        <v>27</v>
      </c>
    </row>
    <row r="31" spans="1:19" x14ac:dyDescent="0.3">
      <c r="A31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3" priority="3" operator="lessThan">
      <formula>0</formula>
    </cfRule>
  </conditionalFormatting>
  <conditionalFormatting sqref="R6:R25">
    <cfRule type="cellIs" dxfId="2" priority="4" operator="greaterThan">
      <formula>1</formula>
    </cfRule>
  </conditionalFormatting>
  <conditionalFormatting sqref="A8:S25">
    <cfRule type="expression" dxfId="1" priority="2">
      <formula>$B8=""</formula>
    </cfRule>
  </conditionalFormatting>
  <conditionalFormatting sqref="P8:S2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1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81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21.299999999999997</v>
      </c>
      <c r="F4" s="47"/>
      <c r="G4" s="47"/>
      <c r="H4" s="47"/>
      <c r="I4" s="47">
        <v>3609.3999999999996</v>
      </c>
      <c r="J4" s="47">
        <v>289.09999999999997</v>
      </c>
      <c r="K4" s="47">
        <v>183.89999999999998</v>
      </c>
      <c r="L4" s="47">
        <v>86</v>
      </c>
      <c r="M4" s="47">
        <v>107265</v>
      </c>
      <c r="N4" s="47"/>
      <c r="O4" s="47">
        <v>7500</v>
      </c>
      <c r="P4" s="47">
        <v>114765</v>
      </c>
      <c r="Q4" s="47">
        <v>1771899</v>
      </c>
      <c r="R4" s="47">
        <v>15600</v>
      </c>
      <c r="S4" s="47">
        <v>5373.4522029752306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E5">
        <v>2.6</v>
      </c>
      <c r="I5">
        <v>382.79999999999995</v>
      </c>
      <c r="J5">
        <v>23.4</v>
      </c>
      <c r="K5">
        <v>39.6</v>
      </c>
      <c r="Q5">
        <v>157250</v>
      </c>
      <c r="R5">
        <v>15600</v>
      </c>
      <c r="S5">
        <v>5373.4522029752306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1.6</v>
      </c>
      <c r="I6">
        <v>269</v>
      </c>
      <c r="J6">
        <v>14</v>
      </c>
      <c r="K6">
        <v>32</v>
      </c>
      <c r="Q6">
        <v>91364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17.099999999999998</v>
      </c>
      <c r="I7">
        <v>2957.6</v>
      </c>
      <c r="J7">
        <v>251.7</v>
      </c>
      <c r="K7">
        <v>112.3</v>
      </c>
      <c r="L7">
        <v>86</v>
      </c>
      <c r="M7">
        <v>107265</v>
      </c>
      <c r="O7">
        <v>7500</v>
      </c>
      <c r="P7">
        <v>114765</v>
      </c>
      <c r="Q7">
        <v>1523285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1</v>
      </c>
      <c r="I8">
        <v>142</v>
      </c>
      <c r="Q8">
        <v>32245</v>
      </c>
      <c r="S8">
        <v>1346.8689867709747</v>
      </c>
    </row>
    <row r="9" spans="1:19" x14ac:dyDescent="0.3">
      <c r="A9" s="52" t="s">
        <v>12</v>
      </c>
      <c r="B9" s="51">
        <v>6</v>
      </c>
      <c r="C9">
        <v>1</v>
      </c>
      <c r="D9">
        <v>526</v>
      </c>
      <c r="S9">
        <v>1346.8689867709747</v>
      </c>
    </row>
    <row r="10" spans="1:19" x14ac:dyDescent="0.3">
      <c r="A10" s="54" t="s">
        <v>13</v>
      </c>
      <c r="B10" s="53">
        <v>7</v>
      </c>
      <c r="C10">
        <v>1</v>
      </c>
      <c r="D10">
        <v>746</v>
      </c>
      <c r="E10">
        <v>1</v>
      </c>
      <c r="I10">
        <v>142</v>
      </c>
      <c r="Q10">
        <v>32245</v>
      </c>
    </row>
    <row r="11" spans="1:19" x14ac:dyDescent="0.3">
      <c r="A11" s="52" t="s">
        <v>14</v>
      </c>
      <c r="B11" s="51">
        <v>8</v>
      </c>
      <c r="C11">
        <v>1</v>
      </c>
      <c r="D11" t="s">
        <v>67</v>
      </c>
      <c r="E11">
        <v>76</v>
      </c>
      <c r="I11">
        <v>12398.380000000001</v>
      </c>
      <c r="M11">
        <v>2963</v>
      </c>
      <c r="O11">
        <v>5000</v>
      </c>
      <c r="P11">
        <v>7963</v>
      </c>
      <c r="Q11">
        <v>2388993</v>
      </c>
      <c r="R11">
        <v>888</v>
      </c>
      <c r="S11">
        <v>3333.3333333333335</v>
      </c>
    </row>
    <row r="12" spans="1:19" x14ac:dyDescent="0.3">
      <c r="A12" s="54" t="s">
        <v>15</v>
      </c>
      <c r="B12" s="53">
        <v>9</v>
      </c>
      <c r="C12">
        <v>1</v>
      </c>
      <c r="D12">
        <v>303</v>
      </c>
      <c r="E12">
        <v>21</v>
      </c>
      <c r="I12">
        <v>3601</v>
      </c>
      <c r="O12">
        <v>5000</v>
      </c>
      <c r="P12">
        <v>5000</v>
      </c>
      <c r="Q12">
        <v>756792</v>
      </c>
      <c r="R12">
        <v>888</v>
      </c>
      <c r="S12">
        <v>3333.3333333333335</v>
      </c>
    </row>
    <row r="13" spans="1:19" x14ac:dyDescent="0.3">
      <c r="A13" s="52" t="s">
        <v>16</v>
      </c>
      <c r="B13" s="51">
        <v>10</v>
      </c>
      <c r="C13">
        <v>1</v>
      </c>
      <c r="D13">
        <v>304</v>
      </c>
      <c r="E13">
        <v>8</v>
      </c>
      <c r="I13">
        <v>1419</v>
      </c>
      <c r="Q13">
        <v>318251</v>
      </c>
    </row>
    <row r="14" spans="1:19" x14ac:dyDescent="0.3">
      <c r="A14" s="54" t="s">
        <v>17</v>
      </c>
      <c r="B14" s="53">
        <v>11</v>
      </c>
      <c r="C14">
        <v>1</v>
      </c>
      <c r="D14">
        <v>305</v>
      </c>
      <c r="E14">
        <v>4</v>
      </c>
      <c r="I14">
        <v>664</v>
      </c>
      <c r="Q14">
        <v>164831</v>
      </c>
    </row>
    <row r="15" spans="1:19" x14ac:dyDescent="0.3">
      <c r="A15" s="52" t="s">
        <v>18</v>
      </c>
      <c r="B15" s="51">
        <v>12</v>
      </c>
      <c r="C15">
        <v>1</v>
      </c>
      <c r="D15">
        <v>408</v>
      </c>
      <c r="E15">
        <v>14</v>
      </c>
      <c r="I15">
        <v>2419.13</v>
      </c>
      <c r="Q15">
        <v>494550</v>
      </c>
    </row>
    <row r="16" spans="1:19" x14ac:dyDescent="0.3">
      <c r="A16" s="50" t="s">
        <v>6</v>
      </c>
      <c r="B16" s="49">
        <v>2018</v>
      </c>
      <c r="C16">
        <v>1</v>
      </c>
      <c r="D16">
        <v>424</v>
      </c>
      <c r="E16">
        <v>16</v>
      </c>
      <c r="I16">
        <v>2231</v>
      </c>
      <c r="Q16">
        <v>374053</v>
      </c>
    </row>
    <row r="17" spans="3:19" x14ac:dyDescent="0.3">
      <c r="C17">
        <v>1</v>
      </c>
      <c r="D17">
        <v>636</v>
      </c>
      <c r="E17">
        <v>9</v>
      </c>
      <c r="I17">
        <v>1364.5</v>
      </c>
      <c r="Q17">
        <v>187875</v>
      </c>
    </row>
    <row r="18" spans="3:19" x14ac:dyDescent="0.3">
      <c r="C18">
        <v>1</v>
      </c>
      <c r="D18">
        <v>642</v>
      </c>
      <c r="E18">
        <v>4</v>
      </c>
      <c r="I18">
        <v>699.75</v>
      </c>
      <c r="M18">
        <v>2963</v>
      </c>
      <c r="P18">
        <v>2963</v>
      </c>
      <c r="Q18">
        <v>92641</v>
      </c>
    </row>
    <row r="19" spans="3:19" x14ac:dyDescent="0.3">
      <c r="C19">
        <v>1</v>
      </c>
      <c r="D19" t="s">
        <v>68</v>
      </c>
      <c r="E19">
        <v>5.6999999999999993</v>
      </c>
      <c r="I19">
        <v>1006</v>
      </c>
      <c r="Q19">
        <v>143430</v>
      </c>
    </row>
    <row r="20" spans="3:19" x14ac:dyDescent="0.3">
      <c r="C20">
        <v>1</v>
      </c>
      <c r="D20">
        <v>30</v>
      </c>
      <c r="E20">
        <v>5.6999999999999993</v>
      </c>
      <c r="I20">
        <v>1006</v>
      </c>
      <c r="Q20">
        <v>143430</v>
      </c>
    </row>
    <row r="21" spans="3:19" x14ac:dyDescent="0.3">
      <c r="C21" t="s">
        <v>69</v>
      </c>
      <c r="E21">
        <v>104</v>
      </c>
      <c r="I21">
        <v>17155.78</v>
      </c>
      <c r="J21">
        <v>289.09999999999997</v>
      </c>
      <c r="K21">
        <v>183.89999999999998</v>
      </c>
      <c r="L21">
        <v>86</v>
      </c>
      <c r="M21">
        <v>110228</v>
      </c>
      <c r="O21">
        <v>12500</v>
      </c>
      <c r="P21">
        <v>122728</v>
      </c>
      <c r="Q21">
        <v>4336567</v>
      </c>
      <c r="R21">
        <v>16488</v>
      </c>
      <c r="S21">
        <v>10053.654523079538</v>
      </c>
    </row>
    <row r="22" spans="3:19" x14ac:dyDescent="0.3">
      <c r="C22">
        <v>2</v>
      </c>
      <c r="D22" t="s">
        <v>35</v>
      </c>
      <c r="E22">
        <v>21.5</v>
      </c>
      <c r="I22">
        <v>3238.6</v>
      </c>
      <c r="J22">
        <v>250</v>
      </c>
      <c r="K22">
        <v>142</v>
      </c>
      <c r="L22">
        <v>80</v>
      </c>
      <c r="M22">
        <v>34000</v>
      </c>
      <c r="P22">
        <v>34000</v>
      </c>
      <c r="Q22">
        <v>1653938</v>
      </c>
      <c r="S22">
        <v>5373.4522029752306</v>
      </c>
    </row>
    <row r="23" spans="3:19" x14ac:dyDescent="0.3">
      <c r="C23">
        <v>2</v>
      </c>
      <c r="D23">
        <v>99</v>
      </c>
      <c r="E23">
        <v>2.6</v>
      </c>
      <c r="I23">
        <v>416</v>
      </c>
      <c r="J23">
        <v>24</v>
      </c>
      <c r="K23">
        <v>53</v>
      </c>
      <c r="Q23">
        <v>133283</v>
      </c>
      <c r="S23">
        <v>5373.4522029752306</v>
      </c>
    </row>
    <row r="24" spans="3:19" x14ac:dyDescent="0.3">
      <c r="C24">
        <v>2</v>
      </c>
      <c r="D24">
        <v>100</v>
      </c>
      <c r="E24">
        <v>1.6</v>
      </c>
      <c r="I24">
        <v>229</v>
      </c>
      <c r="J24">
        <v>16</v>
      </c>
      <c r="K24">
        <v>30</v>
      </c>
      <c r="Q24">
        <v>91792</v>
      </c>
    </row>
    <row r="25" spans="3:19" x14ac:dyDescent="0.3">
      <c r="C25">
        <v>2</v>
      </c>
      <c r="D25">
        <v>101</v>
      </c>
      <c r="E25">
        <v>17.3</v>
      </c>
      <c r="I25">
        <v>2593.6</v>
      </c>
      <c r="J25">
        <v>210</v>
      </c>
      <c r="K25">
        <v>59</v>
      </c>
      <c r="L25">
        <v>80</v>
      </c>
      <c r="M25">
        <v>34000</v>
      </c>
      <c r="P25">
        <v>34000</v>
      </c>
      <c r="Q25">
        <v>1428863</v>
      </c>
    </row>
    <row r="26" spans="3:19" x14ac:dyDescent="0.3">
      <c r="C26">
        <v>2</v>
      </c>
      <c r="D26" t="s">
        <v>66</v>
      </c>
      <c r="E26">
        <v>1</v>
      </c>
      <c r="I26">
        <v>148</v>
      </c>
      <c r="Q26">
        <v>31609</v>
      </c>
      <c r="S26">
        <v>1346.8689867709747</v>
      </c>
    </row>
    <row r="27" spans="3:19" x14ac:dyDescent="0.3">
      <c r="C27">
        <v>2</v>
      </c>
      <c r="D27">
        <v>526</v>
      </c>
      <c r="S27">
        <v>1346.8689867709747</v>
      </c>
    </row>
    <row r="28" spans="3:19" x14ac:dyDescent="0.3">
      <c r="C28">
        <v>2</v>
      </c>
      <c r="D28">
        <v>746</v>
      </c>
      <c r="E28">
        <v>1</v>
      </c>
      <c r="I28">
        <v>148</v>
      </c>
      <c r="Q28">
        <v>31609</v>
      </c>
    </row>
    <row r="29" spans="3:19" x14ac:dyDescent="0.3">
      <c r="C29">
        <v>2</v>
      </c>
      <c r="D29" t="s">
        <v>67</v>
      </c>
      <c r="E29">
        <v>77</v>
      </c>
      <c r="I29">
        <v>10697.75</v>
      </c>
      <c r="M29">
        <v>13150</v>
      </c>
      <c r="O29">
        <v>25000</v>
      </c>
      <c r="P29">
        <v>38150</v>
      </c>
      <c r="Q29">
        <v>2359194</v>
      </c>
      <c r="R29">
        <v>2964</v>
      </c>
      <c r="S29">
        <v>3333.3333333333335</v>
      </c>
    </row>
    <row r="30" spans="3:19" x14ac:dyDescent="0.3">
      <c r="C30">
        <v>2</v>
      </c>
      <c r="D30">
        <v>303</v>
      </c>
      <c r="E30">
        <v>21</v>
      </c>
      <c r="I30">
        <v>2962.5</v>
      </c>
      <c r="O30">
        <v>25000</v>
      </c>
      <c r="P30">
        <v>25000</v>
      </c>
      <c r="Q30">
        <v>744380</v>
      </c>
      <c r="R30">
        <v>2964</v>
      </c>
      <c r="S30">
        <v>3333.3333333333335</v>
      </c>
    </row>
    <row r="31" spans="3:19" x14ac:dyDescent="0.3">
      <c r="C31">
        <v>2</v>
      </c>
      <c r="D31">
        <v>304</v>
      </c>
      <c r="E31">
        <v>8</v>
      </c>
      <c r="I31">
        <v>1223.5</v>
      </c>
      <c r="Q31">
        <v>313367</v>
      </c>
    </row>
    <row r="32" spans="3:19" x14ac:dyDescent="0.3">
      <c r="C32">
        <v>2</v>
      </c>
      <c r="D32">
        <v>305</v>
      </c>
      <c r="E32">
        <v>4</v>
      </c>
      <c r="I32">
        <v>596</v>
      </c>
      <c r="M32">
        <v>7211</v>
      </c>
      <c r="P32">
        <v>7211</v>
      </c>
      <c r="Q32">
        <v>170193</v>
      </c>
    </row>
    <row r="33" spans="3:19" x14ac:dyDescent="0.3">
      <c r="C33">
        <v>2</v>
      </c>
      <c r="D33">
        <v>408</v>
      </c>
      <c r="E33">
        <v>14</v>
      </c>
      <c r="I33">
        <v>1914</v>
      </c>
      <c r="Q33">
        <v>481451</v>
      </c>
    </row>
    <row r="34" spans="3:19" x14ac:dyDescent="0.3">
      <c r="C34">
        <v>2</v>
      </c>
      <c r="D34">
        <v>424</v>
      </c>
      <c r="E34">
        <v>17</v>
      </c>
      <c r="I34">
        <v>2096</v>
      </c>
      <c r="Q34">
        <v>365724</v>
      </c>
    </row>
    <row r="35" spans="3:19" x14ac:dyDescent="0.3">
      <c r="C35">
        <v>2</v>
      </c>
      <c r="D35">
        <v>636</v>
      </c>
      <c r="E35">
        <v>9</v>
      </c>
      <c r="I35">
        <v>1271.5</v>
      </c>
      <c r="Q35">
        <v>193039</v>
      </c>
    </row>
    <row r="36" spans="3:19" x14ac:dyDescent="0.3">
      <c r="C36">
        <v>2</v>
      </c>
      <c r="D36">
        <v>642</v>
      </c>
      <c r="E36">
        <v>4</v>
      </c>
      <c r="I36">
        <v>634.25</v>
      </c>
      <c r="M36">
        <v>5939</v>
      </c>
      <c r="P36">
        <v>5939</v>
      </c>
      <c r="Q36">
        <v>91040</v>
      </c>
    </row>
    <row r="37" spans="3:19" x14ac:dyDescent="0.3">
      <c r="C37">
        <v>2</v>
      </c>
      <c r="D37" t="s">
        <v>68</v>
      </c>
      <c r="E37">
        <v>5.6999999999999993</v>
      </c>
      <c r="I37">
        <v>613</v>
      </c>
      <c r="Q37">
        <v>120460</v>
      </c>
    </row>
    <row r="38" spans="3:19" x14ac:dyDescent="0.3">
      <c r="C38">
        <v>2</v>
      </c>
      <c r="D38">
        <v>30</v>
      </c>
      <c r="E38">
        <v>5.6999999999999993</v>
      </c>
      <c r="I38">
        <v>613</v>
      </c>
      <c r="Q38">
        <v>120460</v>
      </c>
    </row>
    <row r="39" spans="3:19" x14ac:dyDescent="0.3">
      <c r="C39" t="s">
        <v>70</v>
      </c>
      <c r="E39">
        <v>105.2</v>
      </c>
      <c r="I39">
        <v>14697.35</v>
      </c>
      <c r="J39">
        <v>250</v>
      </c>
      <c r="K39">
        <v>142</v>
      </c>
      <c r="L39">
        <v>80</v>
      </c>
      <c r="M39">
        <v>47150</v>
      </c>
      <c r="O39">
        <v>25000</v>
      </c>
      <c r="P39">
        <v>72150</v>
      </c>
      <c r="Q39">
        <v>4165201</v>
      </c>
      <c r="R39">
        <v>2964</v>
      </c>
      <c r="S39">
        <v>10053.654523079538</v>
      </c>
    </row>
    <row r="40" spans="3:19" x14ac:dyDescent="0.3">
      <c r="C40">
        <v>3</v>
      </c>
      <c r="D40" t="s">
        <v>35</v>
      </c>
      <c r="E40">
        <v>22.9</v>
      </c>
      <c r="I40">
        <v>3622.1000000000004</v>
      </c>
      <c r="J40">
        <v>323.5</v>
      </c>
      <c r="K40">
        <v>114</v>
      </c>
      <c r="L40">
        <v>80</v>
      </c>
      <c r="O40">
        <v>7500</v>
      </c>
      <c r="P40">
        <v>7500</v>
      </c>
      <c r="Q40">
        <v>1743109</v>
      </c>
      <c r="R40">
        <v>8000</v>
      </c>
      <c r="S40">
        <v>5373.4522029752306</v>
      </c>
    </row>
    <row r="41" spans="3:19" x14ac:dyDescent="0.3">
      <c r="C41">
        <v>3</v>
      </c>
      <c r="D41">
        <v>99</v>
      </c>
      <c r="E41">
        <v>3.6</v>
      </c>
      <c r="I41">
        <v>632</v>
      </c>
      <c r="J41">
        <v>41.5</v>
      </c>
      <c r="K41">
        <v>36</v>
      </c>
      <c r="Q41">
        <v>164230</v>
      </c>
      <c r="R41">
        <v>8000</v>
      </c>
      <c r="S41">
        <v>5373.4522029752306</v>
      </c>
    </row>
    <row r="42" spans="3:19" x14ac:dyDescent="0.3">
      <c r="C42">
        <v>3</v>
      </c>
      <c r="D42">
        <v>100</v>
      </c>
      <c r="E42">
        <v>1.8</v>
      </c>
      <c r="I42">
        <v>285.8</v>
      </c>
      <c r="J42">
        <v>42</v>
      </c>
      <c r="Q42">
        <v>84256</v>
      </c>
    </row>
    <row r="43" spans="3:19" x14ac:dyDescent="0.3">
      <c r="C43">
        <v>3</v>
      </c>
      <c r="D43">
        <v>101</v>
      </c>
      <c r="E43">
        <v>17.5</v>
      </c>
      <c r="I43">
        <v>2704.3</v>
      </c>
      <c r="J43">
        <v>240</v>
      </c>
      <c r="K43">
        <v>78</v>
      </c>
      <c r="L43">
        <v>80</v>
      </c>
      <c r="O43">
        <v>7500</v>
      </c>
      <c r="P43">
        <v>7500</v>
      </c>
      <c r="Q43">
        <v>1494623</v>
      </c>
    </row>
    <row r="44" spans="3:19" x14ac:dyDescent="0.3">
      <c r="C44">
        <v>3</v>
      </c>
      <c r="D44" t="s">
        <v>66</v>
      </c>
      <c r="E44">
        <v>1</v>
      </c>
      <c r="I44">
        <v>173</v>
      </c>
      <c r="Q44">
        <v>31800</v>
      </c>
      <c r="S44">
        <v>1346.8689867709747</v>
      </c>
    </row>
    <row r="45" spans="3:19" x14ac:dyDescent="0.3">
      <c r="C45">
        <v>3</v>
      </c>
      <c r="D45">
        <v>526</v>
      </c>
      <c r="S45">
        <v>1346.8689867709747</v>
      </c>
    </row>
    <row r="46" spans="3:19" x14ac:dyDescent="0.3">
      <c r="C46">
        <v>3</v>
      </c>
      <c r="D46">
        <v>746</v>
      </c>
      <c r="E46">
        <v>1</v>
      </c>
      <c r="I46">
        <v>173</v>
      </c>
      <c r="Q46">
        <v>31800</v>
      </c>
    </row>
    <row r="47" spans="3:19" x14ac:dyDescent="0.3">
      <c r="C47">
        <v>3</v>
      </c>
      <c r="D47" t="s">
        <v>67</v>
      </c>
      <c r="E47">
        <v>76</v>
      </c>
      <c r="I47">
        <v>11264.380000000001</v>
      </c>
      <c r="O47">
        <v>11052</v>
      </c>
      <c r="P47">
        <v>11052</v>
      </c>
      <c r="Q47">
        <v>2357938</v>
      </c>
      <c r="R47">
        <v>5200</v>
      </c>
      <c r="S47">
        <v>3333.3333333333335</v>
      </c>
    </row>
    <row r="48" spans="3:19" x14ac:dyDescent="0.3">
      <c r="C48">
        <v>3</v>
      </c>
      <c r="D48">
        <v>303</v>
      </c>
      <c r="E48">
        <v>21</v>
      </c>
      <c r="I48">
        <v>3167</v>
      </c>
      <c r="Q48">
        <v>745501</v>
      </c>
      <c r="R48">
        <v>5200</v>
      </c>
      <c r="S48">
        <v>3333.3333333333335</v>
      </c>
    </row>
    <row r="49" spans="3:19" x14ac:dyDescent="0.3">
      <c r="C49">
        <v>3</v>
      </c>
      <c r="D49">
        <v>304</v>
      </c>
      <c r="E49">
        <v>8</v>
      </c>
      <c r="I49">
        <v>1295</v>
      </c>
      <c r="Q49">
        <v>316615</v>
      </c>
    </row>
    <row r="50" spans="3:19" x14ac:dyDescent="0.3">
      <c r="C50">
        <v>3</v>
      </c>
      <c r="D50">
        <v>305</v>
      </c>
      <c r="E50">
        <v>4</v>
      </c>
      <c r="I50">
        <v>696</v>
      </c>
      <c r="Q50">
        <v>170864</v>
      </c>
    </row>
    <row r="51" spans="3:19" x14ac:dyDescent="0.3">
      <c r="C51">
        <v>3</v>
      </c>
      <c r="D51">
        <v>408</v>
      </c>
      <c r="E51">
        <v>14</v>
      </c>
      <c r="I51">
        <v>2154.63</v>
      </c>
      <c r="O51">
        <v>11052</v>
      </c>
      <c r="P51">
        <v>11052</v>
      </c>
      <c r="Q51">
        <v>481353</v>
      </c>
    </row>
    <row r="52" spans="3:19" x14ac:dyDescent="0.3">
      <c r="C52">
        <v>3</v>
      </c>
      <c r="D52">
        <v>424</v>
      </c>
      <c r="E52">
        <v>16</v>
      </c>
      <c r="I52">
        <v>2132.5</v>
      </c>
      <c r="Q52">
        <v>373793</v>
      </c>
    </row>
    <row r="53" spans="3:19" x14ac:dyDescent="0.3">
      <c r="C53">
        <v>3</v>
      </c>
      <c r="D53">
        <v>636</v>
      </c>
      <c r="E53">
        <v>9</v>
      </c>
      <c r="I53">
        <v>1269</v>
      </c>
      <c r="Q53">
        <v>190418</v>
      </c>
    </row>
    <row r="54" spans="3:19" x14ac:dyDescent="0.3">
      <c r="C54">
        <v>3</v>
      </c>
      <c r="D54">
        <v>642</v>
      </c>
      <c r="E54">
        <v>4</v>
      </c>
      <c r="I54">
        <v>550.25</v>
      </c>
      <c r="Q54">
        <v>79394</v>
      </c>
    </row>
    <row r="55" spans="3:19" x14ac:dyDescent="0.3">
      <c r="C55">
        <v>3</v>
      </c>
      <c r="D55" t="s">
        <v>68</v>
      </c>
      <c r="E55">
        <v>5.6999999999999993</v>
      </c>
      <c r="I55">
        <v>831.3</v>
      </c>
      <c r="O55">
        <v>61800</v>
      </c>
      <c r="P55">
        <v>61800</v>
      </c>
      <c r="Q55">
        <v>197817</v>
      </c>
    </row>
    <row r="56" spans="3:19" x14ac:dyDescent="0.3">
      <c r="C56">
        <v>3</v>
      </c>
      <c r="D56">
        <v>30</v>
      </c>
      <c r="E56">
        <v>5.6999999999999993</v>
      </c>
      <c r="I56">
        <v>831.3</v>
      </c>
      <c r="O56">
        <v>61800</v>
      </c>
      <c r="P56">
        <v>61800</v>
      </c>
      <c r="Q56">
        <v>197817</v>
      </c>
    </row>
    <row r="57" spans="3:19" x14ac:dyDescent="0.3">
      <c r="C57" t="s">
        <v>71</v>
      </c>
      <c r="E57">
        <v>105.60000000000001</v>
      </c>
      <c r="I57">
        <v>15890.779999999999</v>
      </c>
      <c r="J57">
        <v>323.5</v>
      </c>
      <c r="K57">
        <v>114</v>
      </c>
      <c r="L57">
        <v>80</v>
      </c>
      <c r="O57">
        <v>80352</v>
      </c>
      <c r="P57">
        <v>80352</v>
      </c>
      <c r="Q57">
        <v>4330664</v>
      </c>
      <c r="R57">
        <v>13200</v>
      </c>
      <c r="S57">
        <v>10053.654523079538</v>
      </c>
    </row>
    <row r="58" spans="3:19" x14ac:dyDescent="0.3">
      <c r="C58">
        <v>4</v>
      </c>
      <c r="D58" t="s">
        <v>35</v>
      </c>
      <c r="E58">
        <v>21.700000000000003</v>
      </c>
      <c r="I58">
        <v>3591.2999999999997</v>
      </c>
      <c r="J58">
        <v>328</v>
      </c>
      <c r="K58">
        <v>78</v>
      </c>
      <c r="L58">
        <v>80</v>
      </c>
      <c r="Q58">
        <v>1675366</v>
      </c>
      <c r="R58">
        <v>10450</v>
      </c>
      <c r="S58">
        <v>5373.4522029752306</v>
      </c>
    </row>
    <row r="59" spans="3:19" x14ac:dyDescent="0.3">
      <c r="C59">
        <v>4</v>
      </c>
      <c r="D59">
        <v>99</v>
      </c>
      <c r="E59">
        <v>3</v>
      </c>
      <c r="I59">
        <v>614.6</v>
      </c>
      <c r="J59">
        <v>83.5</v>
      </c>
      <c r="Q59">
        <v>176770</v>
      </c>
      <c r="R59">
        <v>10450</v>
      </c>
      <c r="S59">
        <v>5373.4522029752306</v>
      </c>
    </row>
    <row r="60" spans="3:19" x14ac:dyDescent="0.3">
      <c r="C60">
        <v>4</v>
      </c>
      <c r="D60">
        <v>100</v>
      </c>
      <c r="E60">
        <v>1.8</v>
      </c>
      <c r="I60">
        <v>231</v>
      </c>
      <c r="J60">
        <v>34</v>
      </c>
      <c r="Q60">
        <v>91040</v>
      </c>
    </row>
    <row r="61" spans="3:19" x14ac:dyDescent="0.3">
      <c r="C61">
        <v>4</v>
      </c>
      <c r="D61">
        <v>101</v>
      </c>
      <c r="E61">
        <v>16.900000000000002</v>
      </c>
      <c r="I61">
        <v>2745.7</v>
      </c>
      <c r="J61">
        <v>210.5</v>
      </c>
      <c r="K61">
        <v>78</v>
      </c>
      <c r="L61">
        <v>80</v>
      </c>
      <c r="Q61">
        <v>1407556</v>
      </c>
    </row>
    <row r="62" spans="3:19" x14ac:dyDescent="0.3">
      <c r="C62">
        <v>4</v>
      </c>
      <c r="D62" t="s">
        <v>66</v>
      </c>
      <c r="E62">
        <v>1</v>
      </c>
      <c r="I62">
        <v>168</v>
      </c>
      <c r="Q62">
        <v>31790</v>
      </c>
      <c r="S62">
        <v>1346.8689867709747</v>
      </c>
    </row>
    <row r="63" spans="3:19" x14ac:dyDescent="0.3">
      <c r="C63">
        <v>4</v>
      </c>
      <c r="D63">
        <v>526</v>
      </c>
      <c r="S63">
        <v>1346.8689867709747</v>
      </c>
    </row>
    <row r="64" spans="3:19" x14ac:dyDescent="0.3">
      <c r="C64">
        <v>4</v>
      </c>
      <c r="D64">
        <v>746</v>
      </c>
      <c r="E64">
        <v>1</v>
      </c>
      <c r="I64">
        <v>168</v>
      </c>
      <c r="Q64">
        <v>31790</v>
      </c>
    </row>
    <row r="65" spans="3:19" x14ac:dyDescent="0.3">
      <c r="C65">
        <v>4</v>
      </c>
      <c r="D65" t="s">
        <v>67</v>
      </c>
      <c r="E65">
        <v>76</v>
      </c>
      <c r="I65">
        <v>11282.5</v>
      </c>
      <c r="O65">
        <v>42748</v>
      </c>
      <c r="P65">
        <v>42748</v>
      </c>
      <c r="Q65">
        <v>2430098</v>
      </c>
      <c r="R65">
        <v>7701</v>
      </c>
      <c r="S65">
        <v>3333.3333333333335</v>
      </c>
    </row>
    <row r="66" spans="3:19" x14ac:dyDescent="0.3">
      <c r="C66">
        <v>4</v>
      </c>
      <c r="D66">
        <v>303</v>
      </c>
      <c r="E66">
        <v>21</v>
      </c>
      <c r="I66">
        <v>3363</v>
      </c>
      <c r="O66">
        <v>4500</v>
      </c>
      <c r="P66">
        <v>4500</v>
      </c>
      <c r="Q66">
        <v>773093</v>
      </c>
      <c r="R66">
        <v>7701</v>
      </c>
      <c r="S66">
        <v>3333.3333333333335</v>
      </c>
    </row>
    <row r="67" spans="3:19" x14ac:dyDescent="0.3">
      <c r="C67">
        <v>4</v>
      </c>
      <c r="D67">
        <v>304</v>
      </c>
      <c r="E67">
        <v>8</v>
      </c>
      <c r="I67">
        <v>1251</v>
      </c>
      <c r="O67">
        <v>8696</v>
      </c>
      <c r="P67">
        <v>8696</v>
      </c>
      <c r="Q67">
        <v>326301</v>
      </c>
    </row>
    <row r="68" spans="3:19" x14ac:dyDescent="0.3">
      <c r="C68">
        <v>4</v>
      </c>
      <c r="D68">
        <v>305</v>
      </c>
      <c r="E68">
        <v>4</v>
      </c>
      <c r="I68">
        <v>640</v>
      </c>
      <c r="Q68">
        <v>171351</v>
      </c>
    </row>
    <row r="69" spans="3:19" x14ac:dyDescent="0.3">
      <c r="C69">
        <v>4</v>
      </c>
      <c r="D69">
        <v>408</v>
      </c>
      <c r="E69">
        <v>14</v>
      </c>
      <c r="I69">
        <v>1997</v>
      </c>
      <c r="O69">
        <v>11052</v>
      </c>
      <c r="P69">
        <v>11052</v>
      </c>
      <c r="Q69">
        <v>483028</v>
      </c>
    </row>
    <row r="70" spans="3:19" x14ac:dyDescent="0.3">
      <c r="C70">
        <v>4</v>
      </c>
      <c r="D70">
        <v>424</v>
      </c>
      <c r="E70">
        <v>16</v>
      </c>
      <c r="I70">
        <v>2169</v>
      </c>
      <c r="O70">
        <v>10000</v>
      </c>
      <c r="P70">
        <v>10000</v>
      </c>
      <c r="Q70">
        <v>392067</v>
      </c>
    </row>
    <row r="71" spans="3:19" x14ac:dyDescent="0.3">
      <c r="C71">
        <v>4</v>
      </c>
      <c r="D71">
        <v>636</v>
      </c>
      <c r="E71">
        <v>9</v>
      </c>
      <c r="I71">
        <v>1194</v>
      </c>
      <c r="O71">
        <v>8500</v>
      </c>
      <c r="P71">
        <v>8500</v>
      </c>
      <c r="Q71">
        <v>192247</v>
      </c>
    </row>
    <row r="72" spans="3:19" x14ac:dyDescent="0.3">
      <c r="C72">
        <v>4</v>
      </c>
      <c r="D72">
        <v>642</v>
      </c>
      <c r="E72">
        <v>4</v>
      </c>
      <c r="I72">
        <v>668.5</v>
      </c>
      <c r="Q72">
        <v>92011</v>
      </c>
    </row>
    <row r="73" spans="3:19" x14ac:dyDescent="0.3">
      <c r="C73">
        <v>4</v>
      </c>
      <c r="D73" t="s">
        <v>68</v>
      </c>
      <c r="E73">
        <v>4.9000000000000004</v>
      </c>
      <c r="I73">
        <v>803.6</v>
      </c>
      <c r="Q73">
        <v>123059</v>
      </c>
    </row>
    <row r="74" spans="3:19" x14ac:dyDescent="0.3">
      <c r="C74">
        <v>4</v>
      </c>
      <c r="D74">
        <v>30</v>
      </c>
      <c r="E74">
        <v>4.9000000000000004</v>
      </c>
      <c r="I74">
        <v>803.6</v>
      </c>
      <c r="Q74">
        <v>123059</v>
      </c>
    </row>
    <row r="75" spans="3:19" x14ac:dyDescent="0.3">
      <c r="C75" t="s">
        <v>72</v>
      </c>
      <c r="E75">
        <v>103.60000000000001</v>
      </c>
      <c r="I75">
        <v>15845.4</v>
      </c>
      <c r="J75">
        <v>328</v>
      </c>
      <c r="K75">
        <v>78</v>
      </c>
      <c r="L75">
        <v>80</v>
      </c>
      <c r="O75">
        <v>42748</v>
      </c>
      <c r="P75">
        <v>42748</v>
      </c>
      <c r="Q75">
        <v>4260313</v>
      </c>
      <c r="R75">
        <v>18151</v>
      </c>
      <c r="S75">
        <v>10053.654523079538</v>
      </c>
    </row>
    <row r="76" spans="3:19" x14ac:dyDescent="0.3">
      <c r="C76">
        <v>5</v>
      </c>
      <c r="D76" t="s">
        <v>35</v>
      </c>
      <c r="E76">
        <v>21.700000000000003</v>
      </c>
      <c r="I76">
        <v>3724</v>
      </c>
      <c r="J76">
        <v>318</v>
      </c>
      <c r="K76">
        <v>92</v>
      </c>
      <c r="L76">
        <v>80</v>
      </c>
      <c r="O76">
        <v>60000</v>
      </c>
      <c r="P76">
        <v>60000</v>
      </c>
      <c r="Q76">
        <v>1736882</v>
      </c>
      <c r="R76">
        <v>5465</v>
      </c>
      <c r="S76">
        <v>5373.4522029752306</v>
      </c>
    </row>
    <row r="77" spans="3:19" x14ac:dyDescent="0.3">
      <c r="C77">
        <v>5</v>
      </c>
      <c r="D77">
        <v>99</v>
      </c>
      <c r="E77">
        <v>3</v>
      </c>
      <c r="I77">
        <v>512</v>
      </c>
      <c r="J77">
        <v>82.5</v>
      </c>
      <c r="O77">
        <v>40000</v>
      </c>
      <c r="P77">
        <v>40000</v>
      </c>
      <c r="Q77">
        <v>209019</v>
      </c>
      <c r="R77">
        <v>5465</v>
      </c>
      <c r="S77">
        <v>5373.4522029752306</v>
      </c>
    </row>
    <row r="78" spans="3:19" x14ac:dyDescent="0.3">
      <c r="C78">
        <v>5</v>
      </c>
      <c r="D78">
        <v>100</v>
      </c>
      <c r="E78">
        <v>1.8</v>
      </c>
      <c r="I78">
        <v>290</v>
      </c>
      <c r="J78">
        <v>33.5</v>
      </c>
      <c r="O78">
        <v>20000</v>
      </c>
      <c r="P78">
        <v>20000</v>
      </c>
      <c r="Q78">
        <v>89473</v>
      </c>
    </row>
    <row r="79" spans="3:19" x14ac:dyDescent="0.3">
      <c r="C79">
        <v>5</v>
      </c>
      <c r="D79">
        <v>101</v>
      </c>
      <c r="E79">
        <v>16.900000000000002</v>
      </c>
      <c r="I79">
        <v>2922</v>
      </c>
      <c r="J79">
        <v>202</v>
      </c>
      <c r="K79">
        <v>92</v>
      </c>
      <c r="L79">
        <v>80</v>
      </c>
      <c r="Q79">
        <v>1438390</v>
      </c>
    </row>
    <row r="80" spans="3:19" x14ac:dyDescent="0.3">
      <c r="C80">
        <v>5</v>
      </c>
      <c r="D80" t="s">
        <v>66</v>
      </c>
      <c r="E80">
        <v>1</v>
      </c>
      <c r="I80">
        <v>158</v>
      </c>
      <c r="Q80">
        <v>32283</v>
      </c>
      <c r="S80">
        <v>1346.8689867709747</v>
      </c>
    </row>
    <row r="81" spans="3:19" x14ac:dyDescent="0.3">
      <c r="C81">
        <v>5</v>
      </c>
      <c r="D81">
        <v>526</v>
      </c>
      <c r="S81">
        <v>1346.8689867709747</v>
      </c>
    </row>
    <row r="82" spans="3:19" x14ac:dyDescent="0.3">
      <c r="C82">
        <v>5</v>
      </c>
      <c r="D82">
        <v>746</v>
      </c>
      <c r="E82">
        <v>1</v>
      </c>
      <c r="I82">
        <v>158</v>
      </c>
      <c r="Q82">
        <v>32283</v>
      </c>
    </row>
    <row r="83" spans="3:19" x14ac:dyDescent="0.3">
      <c r="C83">
        <v>5</v>
      </c>
      <c r="D83" t="s">
        <v>67</v>
      </c>
      <c r="E83">
        <v>78</v>
      </c>
      <c r="I83">
        <v>11897</v>
      </c>
      <c r="O83">
        <v>16052</v>
      </c>
      <c r="P83">
        <v>16052</v>
      </c>
      <c r="Q83">
        <v>2496149</v>
      </c>
      <c r="R83">
        <v>1000</v>
      </c>
      <c r="S83">
        <v>3333.3333333333335</v>
      </c>
    </row>
    <row r="84" spans="3:19" x14ac:dyDescent="0.3">
      <c r="C84">
        <v>5</v>
      </c>
      <c r="D84">
        <v>303</v>
      </c>
      <c r="E84">
        <v>22</v>
      </c>
      <c r="I84">
        <v>3489.5</v>
      </c>
      <c r="Q84">
        <v>804822</v>
      </c>
      <c r="R84">
        <v>1000</v>
      </c>
      <c r="S84">
        <v>3333.3333333333335</v>
      </c>
    </row>
    <row r="85" spans="3:19" x14ac:dyDescent="0.3">
      <c r="C85">
        <v>5</v>
      </c>
      <c r="D85">
        <v>304</v>
      </c>
      <c r="E85">
        <v>8</v>
      </c>
      <c r="I85">
        <v>1267</v>
      </c>
      <c r="Q85">
        <v>312562</v>
      </c>
    </row>
    <row r="86" spans="3:19" x14ac:dyDescent="0.3">
      <c r="C86">
        <v>5</v>
      </c>
      <c r="D86">
        <v>305</v>
      </c>
      <c r="E86">
        <v>4</v>
      </c>
      <c r="I86">
        <v>608</v>
      </c>
      <c r="Q86">
        <v>167916</v>
      </c>
    </row>
    <row r="87" spans="3:19" x14ac:dyDescent="0.3">
      <c r="C87">
        <v>5</v>
      </c>
      <c r="D87">
        <v>408</v>
      </c>
      <c r="E87">
        <v>14</v>
      </c>
      <c r="I87">
        <v>2078.5</v>
      </c>
      <c r="O87">
        <v>16052</v>
      </c>
      <c r="P87">
        <v>16052</v>
      </c>
      <c r="Q87">
        <v>499685</v>
      </c>
    </row>
    <row r="88" spans="3:19" x14ac:dyDescent="0.3">
      <c r="C88">
        <v>5</v>
      </c>
      <c r="D88">
        <v>424</v>
      </c>
      <c r="E88">
        <v>17</v>
      </c>
      <c r="I88">
        <v>2379.5</v>
      </c>
      <c r="Q88">
        <v>409948</v>
      </c>
    </row>
    <row r="89" spans="3:19" x14ac:dyDescent="0.3">
      <c r="C89">
        <v>5</v>
      </c>
      <c r="D89">
        <v>636</v>
      </c>
      <c r="E89">
        <v>9</v>
      </c>
      <c r="I89">
        <v>1372</v>
      </c>
      <c r="Q89">
        <v>207411</v>
      </c>
    </row>
    <row r="90" spans="3:19" x14ac:dyDescent="0.3">
      <c r="C90">
        <v>5</v>
      </c>
      <c r="D90">
        <v>642</v>
      </c>
      <c r="E90">
        <v>4</v>
      </c>
      <c r="I90">
        <v>702.5</v>
      </c>
      <c r="Q90">
        <v>93805</v>
      </c>
    </row>
    <row r="91" spans="3:19" x14ac:dyDescent="0.3">
      <c r="C91">
        <v>5</v>
      </c>
      <c r="D91" t="s">
        <v>68</v>
      </c>
      <c r="E91">
        <v>4.9000000000000004</v>
      </c>
      <c r="I91">
        <v>854</v>
      </c>
      <c r="Q91">
        <v>123742</v>
      </c>
    </row>
    <row r="92" spans="3:19" x14ac:dyDescent="0.3">
      <c r="C92">
        <v>5</v>
      </c>
      <c r="D92">
        <v>30</v>
      </c>
      <c r="E92">
        <v>4.9000000000000004</v>
      </c>
      <c r="I92">
        <v>854</v>
      </c>
      <c r="Q92">
        <v>123742</v>
      </c>
    </row>
    <row r="93" spans="3:19" x14ac:dyDescent="0.3">
      <c r="C93" t="s">
        <v>73</v>
      </c>
      <c r="E93">
        <v>105.60000000000001</v>
      </c>
      <c r="I93">
        <v>16633</v>
      </c>
      <c r="J93">
        <v>318</v>
      </c>
      <c r="K93">
        <v>92</v>
      </c>
      <c r="L93">
        <v>80</v>
      </c>
      <c r="O93">
        <v>76052</v>
      </c>
      <c r="P93">
        <v>76052</v>
      </c>
      <c r="Q93">
        <v>4389056</v>
      </c>
      <c r="R93">
        <v>6465</v>
      </c>
      <c r="S93">
        <v>10053.654523079538</v>
      </c>
    </row>
    <row r="94" spans="3:19" x14ac:dyDescent="0.3">
      <c r="C94">
        <v>6</v>
      </c>
      <c r="D94" t="s">
        <v>35</v>
      </c>
      <c r="E94">
        <v>21.700000000000003</v>
      </c>
      <c r="I94">
        <v>3092</v>
      </c>
      <c r="J94">
        <v>329</v>
      </c>
      <c r="K94">
        <v>118.5</v>
      </c>
      <c r="L94">
        <v>80</v>
      </c>
      <c r="Q94">
        <v>1699788</v>
      </c>
      <c r="R94">
        <v>5250</v>
      </c>
      <c r="S94">
        <v>5373.4522029752306</v>
      </c>
    </row>
    <row r="95" spans="3:19" x14ac:dyDescent="0.3">
      <c r="C95">
        <v>6</v>
      </c>
      <c r="D95">
        <v>99</v>
      </c>
      <c r="E95">
        <v>3</v>
      </c>
      <c r="I95">
        <v>464</v>
      </c>
      <c r="J95">
        <v>67</v>
      </c>
      <c r="Q95">
        <v>144068</v>
      </c>
      <c r="R95">
        <v>5250</v>
      </c>
      <c r="S95">
        <v>5373.4522029752306</v>
      </c>
    </row>
    <row r="96" spans="3:19" x14ac:dyDescent="0.3">
      <c r="C96">
        <v>6</v>
      </c>
      <c r="D96">
        <v>100</v>
      </c>
      <c r="E96">
        <v>1.8</v>
      </c>
      <c r="I96">
        <v>210</v>
      </c>
      <c r="J96">
        <v>50.5</v>
      </c>
      <c r="Q96">
        <v>95762</v>
      </c>
    </row>
    <row r="97" spans="3:19" x14ac:dyDescent="0.3">
      <c r="C97">
        <v>6</v>
      </c>
      <c r="D97">
        <v>101</v>
      </c>
      <c r="E97">
        <v>16.900000000000002</v>
      </c>
      <c r="I97">
        <v>2418</v>
      </c>
      <c r="J97">
        <v>211.5</v>
      </c>
      <c r="K97">
        <v>118.5</v>
      </c>
      <c r="L97">
        <v>80</v>
      </c>
      <c r="Q97">
        <v>1459958</v>
      </c>
    </row>
    <row r="98" spans="3:19" x14ac:dyDescent="0.3">
      <c r="C98">
        <v>6</v>
      </c>
      <c r="D98" t="s">
        <v>66</v>
      </c>
      <c r="E98">
        <v>1</v>
      </c>
      <c r="I98">
        <v>165</v>
      </c>
      <c r="Q98">
        <v>31798</v>
      </c>
      <c r="S98">
        <v>1346.8689867709747</v>
      </c>
    </row>
    <row r="99" spans="3:19" x14ac:dyDescent="0.3">
      <c r="C99">
        <v>6</v>
      </c>
      <c r="D99">
        <v>526</v>
      </c>
      <c r="S99">
        <v>1346.8689867709747</v>
      </c>
    </row>
    <row r="100" spans="3:19" x14ac:dyDescent="0.3">
      <c r="C100">
        <v>6</v>
      </c>
      <c r="D100">
        <v>746</v>
      </c>
      <c r="E100">
        <v>1</v>
      </c>
      <c r="I100">
        <v>165</v>
      </c>
      <c r="Q100">
        <v>31798</v>
      </c>
    </row>
    <row r="101" spans="3:19" x14ac:dyDescent="0.3">
      <c r="C101">
        <v>6</v>
      </c>
      <c r="D101" t="s">
        <v>67</v>
      </c>
      <c r="E101">
        <v>76</v>
      </c>
      <c r="I101">
        <v>10721.130000000001</v>
      </c>
      <c r="O101">
        <v>11052</v>
      </c>
      <c r="P101">
        <v>11052</v>
      </c>
      <c r="Q101">
        <v>2450509</v>
      </c>
      <c r="R101">
        <v>3220</v>
      </c>
      <c r="S101">
        <v>3333.3333333333335</v>
      </c>
    </row>
    <row r="102" spans="3:19" x14ac:dyDescent="0.3">
      <c r="C102">
        <v>6</v>
      </c>
      <c r="D102">
        <v>303</v>
      </c>
      <c r="E102">
        <v>22</v>
      </c>
      <c r="I102">
        <v>3083.5</v>
      </c>
      <c r="Q102">
        <v>793390</v>
      </c>
      <c r="R102">
        <v>3220</v>
      </c>
      <c r="S102">
        <v>3333.3333333333335</v>
      </c>
    </row>
    <row r="103" spans="3:19" x14ac:dyDescent="0.3">
      <c r="C103">
        <v>6</v>
      </c>
      <c r="D103">
        <v>304</v>
      </c>
      <c r="E103">
        <v>8</v>
      </c>
      <c r="I103">
        <v>1035</v>
      </c>
      <c r="Q103">
        <v>290765</v>
      </c>
    </row>
    <row r="104" spans="3:19" x14ac:dyDescent="0.3">
      <c r="C104">
        <v>6</v>
      </c>
      <c r="D104">
        <v>305</v>
      </c>
      <c r="E104">
        <v>4</v>
      </c>
      <c r="I104">
        <v>652</v>
      </c>
      <c r="Q104">
        <v>171156</v>
      </c>
    </row>
    <row r="105" spans="3:19" x14ac:dyDescent="0.3">
      <c r="C105">
        <v>6</v>
      </c>
      <c r="D105">
        <v>408</v>
      </c>
      <c r="E105">
        <v>13</v>
      </c>
      <c r="I105">
        <v>1863.88</v>
      </c>
      <c r="O105">
        <v>11052</v>
      </c>
      <c r="P105">
        <v>11052</v>
      </c>
      <c r="Q105">
        <v>471387</v>
      </c>
    </row>
    <row r="106" spans="3:19" x14ac:dyDescent="0.3">
      <c r="C106">
        <v>6</v>
      </c>
      <c r="D106">
        <v>409</v>
      </c>
      <c r="Q106">
        <v>7800</v>
      </c>
    </row>
    <row r="107" spans="3:19" x14ac:dyDescent="0.3">
      <c r="C107">
        <v>6</v>
      </c>
      <c r="D107">
        <v>424</v>
      </c>
      <c r="E107">
        <v>16</v>
      </c>
      <c r="I107">
        <v>2192</v>
      </c>
      <c r="Q107">
        <v>417754</v>
      </c>
    </row>
    <row r="108" spans="3:19" x14ac:dyDescent="0.3">
      <c r="C108">
        <v>6</v>
      </c>
      <c r="D108">
        <v>636</v>
      </c>
      <c r="E108">
        <v>9</v>
      </c>
      <c r="I108">
        <v>1369.75</v>
      </c>
      <c r="Q108">
        <v>209794</v>
      </c>
    </row>
    <row r="109" spans="3:19" x14ac:dyDescent="0.3">
      <c r="C109">
        <v>6</v>
      </c>
      <c r="D109">
        <v>642</v>
      </c>
      <c r="E109">
        <v>4</v>
      </c>
      <c r="I109">
        <v>525</v>
      </c>
      <c r="Q109">
        <v>88463</v>
      </c>
    </row>
    <row r="110" spans="3:19" x14ac:dyDescent="0.3">
      <c r="C110">
        <v>6</v>
      </c>
      <c r="D110" t="s">
        <v>68</v>
      </c>
      <c r="E110">
        <v>4.9000000000000004</v>
      </c>
      <c r="I110">
        <v>759</v>
      </c>
      <c r="Q110">
        <v>132844</v>
      </c>
    </row>
    <row r="111" spans="3:19" x14ac:dyDescent="0.3">
      <c r="C111">
        <v>6</v>
      </c>
      <c r="D111">
        <v>30</v>
      </c>
      <c r="E111">
        <v>4.9000000000000004</v>
      </c>
      <c r="I111">
        <v>759</v>
      </c>
      <c r="Q111">
        <v>132844</v>
      </c>
    </row>
    <row r="112" spans="3:19" x14ac:dyDescent="0.3">
      <c r="C112" t="s">
        <v>74</v>
      </c>
      <c r="E112">
        <v>103.60000000000001</v>
      </c>
      <c r="I112">
        <v>14737.130000000001</v>
      </c>
      <c r="J112">
        <v>329</v>
      </c>
      <c r="K112">
        <v>118.5</v>
      </c>
      <c r="L112">
        <v>80</v>
      </c>
      <c r="O112">
        <v>11052</v>
      </c>
      <c r="P112">
        <v>11052</v>
      </c>
      <c r="Q112">
        <v>4314939</v>
      </c>
      <c r="R112">
        <v>8470</v>
      </c>
      <c r="S112">
        <v>10053.654523079538</v>
      </c>
    </row>
    <row r="113" spans="3:19" x14ac:dyDescent="0.3">
      <c r="C113">
        <v>7</v>
      </c>
      <c r="D113" t="s">
        <v>35</v>
      </c>
      <c r="E113">
        <v>20.099999999999998</v>
      </c>
      <c r="I113">
        <v>2899.6</v>
      </c>
      <c r="J113">
        <v>342.5</v>
      </c>
      <c r="K113">
        <v>87.5</v>
      </c>
      <c r="L113">
        <v>66</v>
      </c>
      <c r="O113">
        <v>830815</v>
      </c>
      <c r="P113">
        <v>830815</v>
      </c>
      <c r="Q113">
        <v>2494821</v>
      </c>
      <c r="R113">
        <v>500</v>
      </c>
      <c r="S113">
        <v>5373.4522029752306</v>
      </c>
    </row>
    <row r="114" spans="3:19" x14ac:dyDescent="0.3">
      <c r="C114">
        <v>7</v>
      </c>
      <c r="D114">
        <v>99</v>
      </c>
      <c r="E114">
        <v>3</v>
      </c>
      <c r="I114">
        <v>392</v>
      </c>
      <c r="J114">
        <v>91</v>
      </c>
      <c r="O114">
        <v>26470</v>
      </c>
      <c r="P114">
        <v>26470</v>
      </c>
      <c r="Q114">
        <v>205391</v>
      </c>
      <c r="R114">
        <v>500</v>
      </c>
      <c r="S114">
        <v>5373.4522029752306</v>
      </c>
    </row>
    <row r="115" spans="3:19" x14ac:dyDescent="0.3">
      <c r="C115">
        <v>7</v>
      </c>
      <c r="D115">
        <v>100</v>
      </c>
      <c r="E115">
        <v>1</v>
      </c>
      <c r="I115">
        <v>168</v>
      </c>
      <c r="J115">
        <v>59</v>
      </c>
      <c r="O115">
        <v>30479</v>
      </c>
      <c r="P115">
        <v>30479</v>
      </c>
      <c r="Q115">
        <v>84023</v>
      </c>
    </row>
    <row r="116" spans="3:19" x14ac:dyDescent="0.3">
      <c r="C116">
        <v>7</v>
      </c>
      <c r="D116">
        <v>101</v>
      </c>
      <c r="E116">
        <v>16.099999999999998</v>
      </c>
      <c r="I116">
        <v>2339.6</v>
      </c>
      <c r="J116">
        <v>192.5</v>
      </c>
      <c r="K116">
        <v>87.5</v>
      </c>
      <c r="L116">
        <v>66</v>
      </c>
      <c r="O116">
        <v>773866</v>
      </c>
      <c r="P116">
        <v>773866</v>
      </c>
      <c r="Q116">
        <v>2205407</v>
      </c>
    </row>
    <row r="117" spans="3:19" x14ac:dyDescent="0.3">
      <c r="C117">
        <v>7</v>
      </c>
      <c r="D117" t="s">
        <v>66</v>
      </c>
      <c r="E117">
        <v>1</v>
      </c>
      <c r="I117">
        <v>144</v>
      </c>
      <c r="O117">
        <v>7489</v>
      </c>
      <c r="P117">
        <v>7489</v>
      </c>
      <c r="Q117">
        <v>39384</v>
      </c>
      <c r="S117">
        <v>1346.8689867709747</v>
      </c>
    </row>
    <row r="118" spans="3:19" x14ac:dyDescent="0.3">
      <c r="C118">
        <v>7</v>
      </c>
      <c r="D118">
        <v>526</v>
      </c>
      <c r="O118">
        <v>7489</v>
      </c>
      <c r="P118">
        <v>7489</v>
      </c>
      <c r="S118">
        <v>1346.8689867709747</v>
      </c>
    </row>
    <row r="119" spans="3:19" x14ac:dyDescent="0.3">
      <c r="C119">
        <v>7</v>
      </c>
      <c r="D119">
        <v>746</v>
      </c>
      <c r="E119">
        <v>1</v>
      </c>
      <c r="I119">
        <v>144</v>
      </c>
      <c r="Q119">
        <v>39384</v>
      </c>
    </row>
    <row r="120" spans="3:19" x14ac:dyDescent="0.3">
      <c r="C120">
        <v>7</v>
      </c>
      <c r="D120" t="s">
        <v>67</v>
      </c>
      <c r="E120">
        <v>77</v>
      </c>
      <c r="I120">
        <v>10245.880000000001</v>
      </c>
      <c r="J120">
        <v>4.25</v>
      </c>
      <c r="O120">
        <v>736572</v>
      </c>
      <c r="P120">
        <v>736572</v>
      </c>
      <c r="Q120">
        <v>3245421</v>
      </c>
      <c r="R120">
        <v>750</v>
      </c>
      <c r="S120">
        <v>3333.3333333333335</v>
      </c>
    </row>
    <row r="121" spans="3:19" x14ac:dyDescent="0.3">
      <c r="C121">
        <v>7</v>
      </c>
      <c r="D121">
        <v>303</v>
      </c>
      <c r="E121">
        <v>22</v>
      </c>
      <c r="I121">
        <v>2986.5</v>
      </c>
      <c r="O121">
        <v>216216</v>
      </c>
      <c r="P121">
        <v>216216</v>
      </c>
      <c r="Q121">
        <v>1020877</v>
      </c>
      <c r="R121">
        <v>750</v>
      </c>
      <c r="S121">
        <v>3333.3333333333335</v>
      </c>
    </row>
    <row r="122" spans="3:19" x14ac:dyDescent="0.3">
      <c r="C122">
        <v>7</v>
      </c>
      <c r="D122">
        <v>304</v>
      </c>
      <c r="E122">
        <v>8</v>
      </c>
      <c r="I122">
        <v>991</v>
      </c>
      <c r="O122">
        <v>110418</v>
      </c>
      <c r="P122">
        <v>110418</v>
      </c>
      <c r="Q122">
        <v>403777</v>
      </c>
    </row>
    <row r="123" spans="3:19" x14ac:dyDescent="0.3">
      <c r="C123">
        <v>7</v>
      </c>
      <c r="D123">
        <v>305</v>
      </c>
      <c r="E123">
        <v>4</v>
      </c>
      <c r="I123">
        <v>624</v>
      </c>
      <c r="O123">
        <v>67283</v>
      </c>
      <c r="P123">
        <v>67283</v>
      </c>
      <c r="Q123">
        <v>238420</v>
      </c>
    </row>
    <row r="124" spans="3:19" x14ac:dyDescent="0.3">
      <c r="C124">
        <v>7</v>
      </c>
      <c r="D124">
        <v>408</v>
      </c>
      <c r="E124">
        <v>14</v>
      </c>
      <c r="I124">
        <v>1931.5</v>
      </c>
      <c r="O124">
        <v>152043</v>
      </c>
      <c r="P124">
        <v>152043</v>
      </c>
      <c r="Q124">
        <v>659192</v>
      </c>
    </row>
    <row r="125" spans="3:19" x14ac:dyDescent="0.3">
      <c r="C125">
        <v>7</v>
      </c>
      <c r="D125">
        <v>424</v>
      </c>
      <c r="E125">
        <v>16</v>
      </c>
      <c r="I125">
        <v>2105.5</v>
      </c>
      <c r="O125">
        <v>105486</v>
      </c>
      <c r="P125">
        <v>105486</v>
      </c>
      <c r="Q125">
        <v>532669</v>
      </c>
    </row>
    <row r="126" spans="3:19" x14ac:dyDescent="0.3">
      <c r="C126">
        <v>7</v>
      </c>
      <c r="D126">
        <v>636</v>
      </c>
      <c r="E126">
        <v>9</v>
      </c>
      <c r="I126">
        <v>1131.3800000000001</v>
      </c>
      <c r="J126">
        <v>4.25</v>
      </c>
      <c r="O126">
        <v>59674</v>
      </c>
      <c r="P126">
        <v>59674</v>
      </c>
      <c r="Q126">
        <v>274619</v>
      </c>
    </row>
    <row r="127" spans="3:19" x14ac:dyDescent="0.3">
      <c r="C127">
        <v>7</v>
      </c>
      <c r="D127">
        <v>642</v>
      </c>
      <c r="E127">
        <v>4</v>
      </c>
      <c r="I127">
        <v>476</v>
      </c>
      <c r="O127">
        <v>25452</v>
      </c>
      <c r="P127">
        <v>25452</v>
      </c>
      <c r="Q127">
        <v>115867</v>
      </c>
    </row>
    <row r="128" spans="3:19" x14ac:dyDescent="0.3">
      <c r="C128">
        <v>7</v>
      </c>
      <c r="D128" t="s">
        <v>68</v>
      </c>
      <c r="E128">
        <v>4.3</v>
      </c>
      <c r="I128">
        <v>563</v>
      </c>
      <c r="O128">
        <v>39031</v>
      </c>
      <c r="P128">
        <v>39031</v>
      </c>
      <c r="Q128">
        <v>156048</v>
      </c>
    </row>
    <row r="129" spans="3:19" x14ac:dyDescent="0.3">
      <c r="C129">
        <v>7</v>
      </c>
      <c r="D129">
        <v>30</v>
      </c>
      <c r="E129">
        <v>4.3</v>
      </c>
      <c r="I129">
        <v>563</v>
      </c>
      <c r="O129">
        <v>39031</v>
      </c>
      <c r="P129">
        <v>39031</v>
      </c>
      <c r="Q129">
        <v>156048</v>
      </c>
    </row>
    <row r="130" spans="3:19" x14ac:dyDescent="0.3">
      <c r="C130" t="s">
        <v>75</v>
      </c>
      <c r="E130">
        <v>102.39999999999999</v>
      </c>
      <c r="I130">
        <v>13852.48</v>
      </c>
      <c r="J130">
        <v>346.75</v>
      </c>
      <c r="K130">
        <v>87.5</v>
      </c>
      <c r="L130">
        <v>66</v>
      </c>
      <c r="O130">
        <v>1613907</v>
      </c>
      <c r="P130">
        <v>1613907</v>
      </c>
      <c r="Q130">
        <v>5935674</v>
      </c>
      <c r="R130">
        <v>1250</v>
      </c>
      <c r="S130">
        <v>10053.654523079538</v>
      </c>
    </row>
    <row r="131" spans="3:19" x14ac:dyDescent="0.3">
      <c r="C131">
        <v>8</v>
      </c>
      <c r="D131" t="s">
        <v>35</v>
      </c>
      <c r="E131">
        <v>23.299999999999997</v>
      </c>
      <c r="I131">
        <v>2816.4</v>
      </c>
      <c r="J131">
        <v>225.5</v>
      </c>
      <c r="K131">
        <v>145.5</v>
      </c>
      <c r="L131">
        <v>80</v>
      </c>
      <c r="O131">
        <v>107916</v>
      </c>
      <c r="P131">
        <v>107916</v>
      </c>
      <c r="Q131">
        <v>1783807</v>
      </c>
      <c r="S131">
        <v>5373.4522029752306</v>
      </c>
    </row>
    <row r="132" spans="3:19" x14ac:dyDescent="0.3">
      <c r="C132">
        <v>8</v>
      </c>
      <c r="D132">
        <v>99</v>
      </c>
      <c r="E132">
        <v>6.2</v>
      </c>
      <c r="I132">
        <v>954.40000000000009</v>
      </c>
      <c r="J132">
        <v>124</v>
      </c>
      <c r="O132">
        <v>19631</v>
      </c>
      <c r="P132">
        <v>19631</v>
      </c>
      <c r="Q132">
        <v>290319</v>
      </c>
      <c r="S132">
        <v>5373.4522029752306</v>
      </c>
    </row>
    <row r="133" spans="3:19" x14ac:dyDescent="0.3">
      <c r="C133">
        <v>8</v>
      </c>
      <c r="D133">
        <v>100</v>
      </c>
      <c r="E133">
        <v>1</v>
      </c>
      <c r="I133">
        <v>80</v>
      </c>
      <c r="J133">
        <v>42</v>
      </c>
      <c r="Q133">
        <v>65558</v>
      </c>
    </row>
    <row r="134" spans="3:19" x14ac:dyDescent="0.3">
      <c r="C134">
        <v>8</v>
      </c>
      <c r="D134">
        <v>101</v>
      </c>
      <c r="E134">
        <v>16.099999999999998</v>
      </c>
      <c r="I134">
        <v>1782</v>
      </c>
      <c r="J134">
        <v>59.5</v>
      </c>
      <c r="K134">
        <v>145.5</v>
      </c>
      <c r="L134">
        <v>80</v>
      </c>
      <c r="O134">
        <v>88285</v>
      </c>
      <c r="P134">
        <v>88285</v>
      </c>
      <c r="Q134">
        <v>1427930</v>
      </c>
    </row>
    <row r="135" spans="3:19" x14ac:dyDescent="0.3">
      <c r="C135">
        <v>8</v>
      </c>
      <c r="D135" t="s">
        <v>66</v>
      </c>
      <c r="E135">
        <v>1</v>
      </c>
      <c r="I135">
        <v>168</v>
      </c>
      <c r="Q135">
        <v>31969</v>
      </c>
      <c r="S135">
        <v>1346.8689867709747</v>
      </c>
    </row>
    <row r="136" spans="3:19" x14ac:dyDescent="0.3">
      <c r="C136">
        <v>8</v>
      </c>
      <c r="D136">
        <v>526</v>
      </c>
      <c r="S136">
        <v>1346.8689867709747</v>
      </c>
    </row>
    <row r="137" spans="3:19" x14ac:dyDescent="0.3">
      <c r="C137">
        <v>8</v>
      </c>
      <c r="D137">
        <v>746</v>
      </c>
      <c r="E137">
        <v>1</v>
      </c>
      <c r="I137">
        <v>168</v>
      </c>
      <c r="Q137">
        <v>31969</v>
      </c>
    </row>
    <row r="138" spans="3:19" x14ac:dyDescent="0.3">
      <c r="C138">
        <v>8</v>
      </c>
      <c r="D138" t="s">
        <v>67</v>
      </c>
      <c r="E138">
        <v>77</v>
      </c>
      <c r="I138">
        <v>9813.5</v>
      </c>
      <c r="Q138">
        <v>2472168</v>
      </c>
      <c r="R138">
        <v>3000</v>
      </c>
      <c r="S138">
        <v>3333.3333333333335</v>
      </c>
    </row>
    <row r="139" spans="3:19" x14ac:dyDescent="0.3">
      <c r="C139">
        <v>8</v>
      </c>
      <c r="D139">
        <v>303</v>
      </c>
      <c r="E139">
        <v>22</v>
      </c>
      <c r="I139">
        <v>2881.5</v>
      </c>
      <c r="Q139">
        <v>786487</v>
      </c>
      <c r="R139">
        <v>3000</v>
      </c>
      <c r="S139">
        <v>3333.3333333333335</v>
      </c>
    </row>
    <row r="140" spans="3:19" x14ac:dyDescent="0.3">
      <c r="C140">
        <v>8</v>
      </c>
      <c r="D140">
        <v>304</v>
      </c>
      <c r="E140">
        <v>8</v>
      </c>
      <c r="I140">
        <v>803.5</v>
      </c>
      <c r="Q140">
        <v>295422</v>
      </c>
    </row>
    <row r="141" spans="3:19" x14ac:dyDescent="0.3">
      <c r="C141">
        <v>8</v>
      </c>
      <c r="D141">
        <v>305</v>
      </c>
      <c r="E141">
        <v>4</v>
      </c>
      <c r="I141">
        <v>520</v>
      </c>
      <c r="Q141">
        <v>174285</v>
      </c>
    </row>
    <row r="142" spans="3:19" x14ac:dyDescent="0.3">
      <c r="C142">
        <v>8</v>
      </c>
      <c r="D142">
        <v>408</v>
      </c>
      <c r="E142">
        <v>15</v>
      </c>
      <c r="I142">
        <v>2068</v>
      </c>
      <c r="Q142">
        <v>523490</v>
      </c>
    </row>
    <row r="143" spans="3:19" x14ac:dyDescent="0.3">
      <c r="C143">
        <v>8</v>
      </c>
      <c r="D143">
        <v>424</v>
      </c>
      <c r="E143">
        <v>16</v>
      </c>
      <c r="I143">
        <v>2032</v>
      </c>
      <c r="Q143">
        <v>413015</v>
      </c>
    </row>
    <row r="144" spans="3:19" x14ac:dyDescent="0.3">
      <c r="C144">
        <v>8</v>
      </c>
      <c r="D144">
        <v>636</v>
      </c>
      <c r="E144">
        <v>8</v>
      </c>
      <c r="I144">
        <v>1008</v>
      </c>
      <c r="Q144">
        <v>186231</v>
      </c>
    </row>
    <row r="145" spans="3:19" x14ac:dyDescent="0.3">
      <c r="C145">
        <v>8</v>
      </c>
      <c r="D145">
        <v>642</v>
      </c>
      <c r="E145">
        <v>4</v>
      </c>
      <c r="I145">
        <v>500.5</v>
      </c>
      <c r="Q145">
        <v>93238</v>
      </c>
    </row>
    <row r="146" spans="3:19" x14ac:dyDescent="0.3">
      <c r="C146">
        <v>8</v>
      </c>
      <c r="D146" t="s">
        <v>68</v>
      </c>
      <c r="E146">
        <v>4.3</v>
      </c>
      <c r="I146">
        <v>500</v>
      </c>
      <c r="Q146">
        <v>119505</v>
      </c>
    </row>
    <row r="147" spans="3:19" x14ac:dyDescent="0.3">
      <c r="C147">
        <v>8</v>
      </c>
      <c r="D147">
        <v>30</v>
      </c>
      <c r="E147">
        <v>4.3</v>
      </c>
      <c r="I147">
        <v>500</v>
      </c>
      <c r="Q147">
        <v>119505</v>
      </c>
    </row>
    <row r="148" spans="3:19" x14ac:dyDescent="0.3">
      <c r="C148" t="s">
        <v>76</v>
      </c>
      <c r="E148">
        <v>105.6</v>
      </c>
      <c r="I148">
        <v>13297.9</v>
      </c>
      <c r="J148">
        <v>225.5</v>
      </c>
      <c r="K148">
        <v>145.5</v>
      </c>
      <c r="L148">
        <v>80</v>
      </c>
      <c r="O148">
        <v>107916</v>
      </c>
      <c r="P148">
        <v>107916</v>
      </c>
      <c r="Q148">
        <v>4407449</v>
      </c>
      <c r="R148">
        <v>3000</v>
      </c>
      <c r="S148">
        <v>10053.654523079538</v>
      </c>
    </row>
    <row r="149" spans="3:19" x14ac:dyDescent="0.3">
      <c r="C149">
        <v>9</v>
      </c>
      <c r="D149" t="s">
        <v>35</v>
      </c>
      <c r="E149">
        <v>23.299999999999997</v>
      </c>
      <c r="I149">
        <v>3394</v>
      </c>
      <c r="J149">
        <v>331.5</v>
      </c>
      <c r="K149">
        <v>66</v>
      </c>
      <c r="L149">
        <v>74</v>
      </c>
      <c r="Q149">
        <v>1672588</v>
      </c>
      <c r="R149">
        <v>5500</v>
      </c>
      <c r="S149">
        <v>5373.4522029752306</v>
      </c>
    </row>
    <row r="150" spans="3:19" x14ac:dyDescent="0.3">
      <c r="C150">
        <v>9</v>
      </c>
      <c r="D150">
        <v>99</v>
      </c>
      <c r="E150">
        <v>6.2</v>
      </c>
      <c r="I150">
        <v>944</v>
      </c>
      <c r="J150">
        <v>79.5</v>
      </c>
      <c r="Q150">
        <v>254138</v>
      </c>
      <c r="R150">
        <v>5500</v>
      </c>
      <c r="S150">
        <v>5373.4522029752306</v>
      </c>
    </row>
    <row r="151" spans="3:19" x14ac:dyDescent="0.3">
      <c r="C151">
        <v>9</v>
      </c>
      <c r="D151">
        <v>100</v>
      </c>
      <c r="E151">
        <v>1.4</v>
      </c>
      <c r="I151">
        <v>224</v>
      </c>
      <c r="J151">
        <v>50.5</v>
      </c>
      <c r="Q151">
        <v>90827</v>
      </c>
    </row>
    <row r="152" spans="3:19" x14ac:dyDescent="0.3">
      <c r="C152">
        <v>9</v>
      </c>
      <c r="D152">
        <v>101</v>
      </c>
      <c r="E152">
        <v>15.7</v>
      </c>
      <c r="I152">
        <v>2226</v>
      </c>
      <c r="J152">
        <v>201.5</v>
      </c>
      <c r="K152">
        <v>66</v>
      </c>
      <c r="L152">
        <v>74</v>
      </c>
      <c r="Q152">
        <v>1327623</v>
      </c>
    </row>
    <row r="153" spans="3:19" x14ac:dyDescent="0.3">
      <c r="C153">
        <v>9</v>
      </c>
      <c r="D153" t="s">
        <v>66</v>
      </c>
      <c r="E153">
        <v>1</v>
      </c>
      <c r="I153">
        <v>160</v>
      </c>
      <c r="Q153">
        <v>31790</v>
      </c>
      <c r="S153">
        <v>1346.8689867709747</v>
      </c>
    </row>
    <row r="154" spans="3:19" x14ac:dyDescent="0.3">
      <c r="C154">
        <v>9</v>
      </c>
      <c r="D154">
        <v>526</v>
      </c>
      <c r="S154">
        <v>1346.8689867709747</v>
      </c>
    </row>
    <row r="155" spans="3:19" x14ac:dyDescent="0.3">
      <c r="C155">
        <v>9</v>
      </c>
      <c r="D155">
        <v>746</v>
      </c>
      <c r="E155">
        <v>1</v>
      </c>
      <c r="I155">
        <v>160</v>
      </c>
      <c r="Q155">
        <v>31790</v>
      </c>
    </row>
    <row r="156" spans="3:19" x14ac:dyDescent="0.3">
      <c r="C156">
        <v>9</v>
      </c>
      <c r="D156" t="s">
        <v>67</v>
      </c>
      <c r="E156">
        <v>77</v>
      </c>
      <c r="I156">
        <v>10293.5</v>
      </c>
      <c r="J156">
        <v>385.5</v>
      </c>
      <c r="O156">
        <v>5750</v>
      </c>
      <c r="P156">
        <v>5750</v>
      </c>
      <c r="Q156">
        <v>2569126</v>
      </c>
      <c r="R156">
        <v>5200</v>
      </c>
      <c r="S156">
        <v>3333.3333333333335</v>
      </c>
    </row>
    <row r="157" spans="3:19" x14ac:dyDescent="0.3">
      <c r="C157">
        <v>9</v>
      </c>
      <c r="D157">
        <v>303</v>
      </c>
      <c r="E157">
        <v>22</v>
      </c>
      <c r="I157">
        <v>3110</v>
      </c>
      <c r="J157">
        <v>205</v>
      </c>
      <c r="O157">
        <v>5000</v>
      </c>
      <c r="P157">
        <v>5000</v>
      </c>
      <c r="Q157">
        <v>860448</v>
      </c>
      <c r="R157">
        <v>5200</v>
      </c>
      <c r="S157">
        <v>3333.3333333333335</v>
      </c>
    </row>
    <row r="158" spans="3:19" x14ac:dyDescent="0.3">
      <c r="C158">
        <v>9</v>
      </c>
      <c r="D158">
        <v>304</v>
      </c>
      <c r="E158">
        <v>9</v>
      </c>
      <c r="I158">
        <v>1203</v>
      </c>
      <c r="J158">
        <v>20</v>
      </c>
      <c r="Q158">
        <v>333488</v>
      </c>
    </row>
    <row r="159" spans="3:19" x14ac:dyDescent="0.3">
      <c r="C159">
        <v>9</v>
      </c>
      <c r="D159">
        <v>305</v>
      </c>
      <c r="E159">
        <v>4</v>
      </c>
      <c r="I159">
        <v>552</v>
      </c>
      <c r="Q159">
        <v>170559</v>
      </c>
    </row>
    <row r="160" spans="3:19" x14ac:dyDescent="0.3">
      <c r="C160">
        <v>9</v>
      </c>
      <c r="D160">
        <v>408</v>
      </c>
      <c r="E160">
        <v>15</v>
      </c>
      <c r="I160">
        <v>2050</v>
      </c>
      <c r="Q160">
        <v>519689</v>
      </c>
    </row>
    <row r="161" spans="3:19" x14ac:dyDescent="0.3">
      <c r="C161">
        <v>9</v>
      </c>
      <c r="D161">
        <v>424</v>
      </c>
      <c r="E161">
        <v>16</v>
      </c>
      <c r="I161">
        <v>1894</v>
      </c>
      <c r="J161">
        <v>160.5</v>
      </c>
      <c r="O161">
        <v>750</v>
      </c>
      <c r="P161">
        <v>750</v>
      </c>
      <c r="Q161">
        <v>440848</v>
      </c>
    </row>
    <row r="162" spans="3:19" x14ac:dyDescent="0.3">
      <c r="C162">
        <v>9</v>
      </c>
      <c r="D162">
        <v>636</v>
      </c>
      <c r="E162">
        <v>8</v>
      </c>
      <c r="I162">
        <v>1067.25</v>
      </c>
      <c r="Q162">
        <v>175800</v>
      </c>
    </row>
    <row r="163" spans="3:19" x14ac:dyDescent="0.3">
      <c r="C163">
        <v>9</v>
      </c>
      <c r="D163">
        <v>642</v>
      </c>
      <c r="E163">
        <v>3</v>
      </c>
      <c r="I163">
        <v>417.25</v>
      </c>
      <c r="Q163">
        <v>68294</v>
      </c>
    </row>
    <row r="164" spans="3:19" x14ac:dyDescent="0.3">
      <c r="C164">
        <v>9</v>
      </c>
      <c r="D164" t="s">
        <v>68</v>
      </c>
      <c r="E164">
        <v>4.3</v>
      </c>
      <c r="I164">
        <v>653</v>
      </c>
      <c r="Q164">
        <v>115773</v>
      </c>
    </row>
    <row r="165" spans="3:19" x14ac:dyDescent="0.3">
      <c r="C165">
        <v>9</v>
      </c>
      <c r="D165">
        <v>30</v>
      </c>
      <c r="E165">
        <v>4.3</v>
      </c>
      <c r="I165">
        <v>653</v>
      </c>
      <c r="Q165">
        <v>115773</v>
      </c>
    </row>
    <row r="166" spans="3:19" x14ac:dyDescent="0.3">
      <c r="C166" t="s">
        <v>77</v>
      </c>
      <c r="E166">
        <v>105.6</v>
      </c>
      <c r="I166">
        <v>14500.5</v>
      </c>
      <c r="J166">
        <v>717</v>
      </c>
      <c r="K166">
        <v>66</v>
      </c>
      <c r="L166">
        <v>74</v>
      </c>
      <c r="O166">
        <v>5750</v>
      </c>
      <c r="P166">
        <v>5750</v>
      </c>
      <c r="Q166">
        <v>4389277</v>
      </c>
      <c r="R166">
        <v>10700</v>
      </c>
      <c r="S166">
        <v>10053.654523079538</v>
      </c>
    </row>
    <row r="167" spans="3:19" x14ac:dyDescent="0.3">
      <c r="C167">
        <v>10</v>
      </c>
      <c r="D167" t="s">
        <v>35</v>
      </c>
      <c r="E167">
        <v>23.299999999999997</v>
      </c>
      <c r="I167">
        <v>3987</v>
      </c>
      <c r="J167">
        <v>179</v>
      </c>
      <c r="K167">
        <v>132</v>
      </c>
      <c r="L167">
        <v>80</v>
      </c>
      <c r="Q167">
        <v>1620927</v>
      </c>
      <c r="R167">
        <v>14700</v>
      </c>
      <c r="S167">
        <v>5373.4522029752306</v>
      </c>
    </row>
    <row r="168" spans="3:19" x14ac:dyDescent="0.3">
      <c r="C168">
        <v>10</v>
      </c>
      <c r="D168">
        <v>99</v>
      </c>
      <c r="E168">
        <v>6.2</v>
      </c>
      <c r="I168">
        <v>1073</v>
      </c>
      <c r="J168">
        <v>42</v>
      </c>
      <c r="Q168">
        <v>237261</v>
      </c>
      <c r="R168">
        <v>14700</v>
      </c>
      <c r="S168">
        <v>5373.4522029752306</v>
      </c>
    </row>
    <row r="169" spans="3:19" x14ac:dyDescent="0.3">
      <c r="C169">
        <v>10</v>
      </c>
      <c r="D169">
        <v>100</v>
      </c>
      <c r="E169">
        <v>1.4</v>
      </c>
      <c r="I169">
        <v>216</v>
      </c>
      <c r="Q169">
        <v>67186</v>
      </c>
    </row>
    <row r="170" spans="3:19" x14ac:dyDescent="0.3">
      <c r="C170">
        <v>10</v>
      </c>
      <c r="D170">
        <v>101</v>
      </c>
      <c r="E170">
        <v>15.7</v>
      </c>
      <c r="I170">
        <v>2698</v>
      </c>
      <c r="J170">
        <v>137</v>
      </c>
      <c r="K170">
        <v>132</v>
      </c>
      <c r="L170">
        <v>80</v>
      </c>
      <c r="Q170">
        <v>1316480</v>
      </c>
    </row>
    <row r="171" spans="3:19" x14ac:dyDescent="0.3">
      <c r="C171">
        <v>10</v>
      </c>
      <c r="D171" t="s">
        <v>66</v>
      </c>
      <c r="E171">
        <v>1</v>
      </c>
      <c r="I171">
        <v>168</v>
      </c>
      <c r="Q171">
        <v>50445</v>
      </c>
      <c r="S171">
        <v>1346.8689867709747</v>
      </c>
    </row>
    <row r="172" spans="3:19" x14ac:dyDescent="0.3">
      <c r="C172">
        <v>10</v>
      </c>
      <c r="D172">
        <v>526</v>
      </c>
      <c r="S172">
        <v>1346.8689867709747</v>
      </c>
    </row>
    <row r="173" spans="3:19" x14ac:dyDescent="0.3">
      <c r="C173">
        <v>10</v>
      </c>
      <c r="D173">
        <v>746</v>
      </c>
      <c r="E173">
        <v>1</v>
      </c>
      <c r="I173">
        <v>168</v>
      </c>
      <c r="Q173">
        <v>50445</v>
      </c>
    </row>
    <row r="174" spans="3:19" x14ac:dyDescent="0.3">
      <c r="C174">
        <v>10</v>
      </c>
      <c r="D174" t="s">
        <v>67</v>
      </c>
      <c r="E174">
        <v>78</v>
      </c>
      <c r="I174">
        <v>11531</v>
      </c>
      <c r="J174">
        <v>341.5</v>
      </c>
      <c r="M174">
        <v>51649</v>
      </c>
      <c r="O174">
        <v>37592</v>
      </c>
      <c r="P174">
        <v>89241</v>
      </c>
      <c r="Q174">
        <v>2495877</v>
      </c>
      <c r="S174">
        <v>3333.3333333333335</v>
      </c>
    </row>
    <row r="175" spans="3:19" x14ac:dyDescent="0.3">
      <c r="C175">
        <v>10</v>
      </c>
      <c r="D175">
        <v>303</v>
      </c>
      <c r="E175">
        <v>22</v>
      </c>
      <c r="I175">
        <v>3317</v>
      </c>
      <c r="J175">
        <v>185.5</v>
      </c>
      <c r="M175">
        <v>6000</v>
      </c>
      <c r="O175">
        <v>5700</v>
      </c>
      <c r="P175">
        <v>11700</v>
      </c>
      <c r="Q175">
        <v>833708</v>
      </c>
      <c r="S175">
        <v>3333.3333333333335</v>
      </c>
    </row>
    <row r="176" spans="3:19" x14ac:dyDescent="0.3">
      <c r="C176">
        <v>10</v>
      </c>
      <c r="D176">
        <v>304</v>
      </c>
      <c r="E176">
        <v>8</v>
      </c>
      <c r="I176">
        <v>1271.5</v>
      </c>
      <c r="J176">
        <v>36</v>
      </c>
      <c r="M176">
        <v>10000</v>
      </c>
      <c r="O176">
        <v>3000</v>
      </c>
      <c r="P176">
        <v>13000</v>
      </c>
      <c r="Q176">
        <v>323474</v>
      </c>
    </row>
    <row r="177" spans="3:19" x14ac:dyDescent="0.3">
      <c r="C177">
        <v>10</v>
      </c>
      <c r="D177">
        <v>305</v>
      </c>
      <c r="E177">
        <v>4</v>
      </c>
      <c r="I177">
        <v>680</v>
      </c>
      <c r="M177">
        <v>5500</v>
      </c>
      <c r="P177">
        <v>5500</v>
      </c>
      <c r="Q177">
        <v>174248</v>
      </c>
    </row>
    <row r="178" spans="3:19" x14ac:dyDescent="0.3">
      <c r="C178">
        <v>10</v>
      </c>
      <c r="D178">
        <v>408</v>
      </c>
      <c r="E178">
        <v>15</v>
      </c>
      <c r="I178">
        <v>2353.5</v>
      </c>
      <c r="O178">
        <v>13408</v>
      </c>
      <c r="P178">
        <v>13408</v>
      </c>
      <c r="Q178">
        <v>493202</v>
      </c>
    </row>
    <row r="179" spans="3:19" x14ac:dyDescent="0.3">
      <c r="C179">
        <v>10</v>
      </c>
      <c r="D179">
        <v>424</v>
      </c>
      <c r="E179">
        <v>18</v>
      </c>
      <c r="I179">
        <v>2539</v>
      </c>
      <c r="J179">
        <v>105</v>
      </c>
      <c r="M179">
        <v>23000</v>
      </c>
      <c r="O179">
        <v>15484</v>
      </c>
      <c r="P179">
        <v>38484</v>
      </c>
      <c r="Q179">
        <v>458186</v>
      </c>
    </row>
    <row r="180" spans="3:19" x14ac:dyDescent="0.3">
      <c r="C180">
        <v>10</v>
      </c>
      <c r="D180">
        <v>636</v>
      </c>
      <c r="E180">
        <v>8</v>
      </c>
      <c r="I180">
        <v>855.75</v>
      </c>
      <c r="J180">
        <v>15</v>
      </c>
      <c r="Q180">
        <v>142567</v>
      </c>
    </row>
    <row r="181" spans="3:19" x14ac:dyDescent="0.3">
      <c r="C181">
        <v>10</v>
      </c>
      <c r="D181">
        <v>642</v>
      </c>
      <c r="E181">
        <v>3</v>
      </c>
      <c r="I181">
        <v>514.25</v>
      </c>
      <c r="M181">
        <v>7149</v>
      </c>
      <c r="P181">
        <v>7149</v>
      </c>
      <c r="Q181">
        <v>70492</v>
      </c>
    </row>
    <row r="182" spans="3:19" x14ac:dyDescent="0.3">
      <c r="C182">
        <v>10</v>
      </c>
      <c r="D182" t="s">
        <v>68</v>
      </c>
      <c r="E182">
        <v>4.3</v>
      </c>
      <c r="I182">
        <v>721</v>
      </c>
      <c r="Q182">
        <v>114749</v>
      </c>
    </row>
    <row r="183" spans="3:19" x14ac:dyDescent="0.3">
      <c r="C183">
        <v>10</v>
      </c>
      <c r="D183">
        <v>30</v>
      </c>
      <c r="E183">
        <v>4.3</v>
      </c>
      <c r="I183">
        <v>721</v>
      </c>
      <c r="Q183">
        <v>114749</v>
      </c>
    </row>
    <row r="184" spans="3:19" x14ac:dyDescent="0.3">
      <c r="C184" t="s">
        <v>78</v>
      </c>
      <c r="E184">
        <v>106.6</v>
      </c>
      <c r="I184">
        <v>16407</v>
      </c>
      <c r="J184">
        <v>520.5</v>
      </c>
      <c r="K184">
        <v>132</v>
      </c>
      <c r="L184">
        <v>80</v>
      </c>
      <c r="M184">
        <v>51649</v>
      </c>
      <c r="O184">
        <v>37592</v>
      </c>
      <c r="P184">
        <v>89241</v>
      </c>
      <c r="Q184">
        <v>4281998</v>
      </c>
      <c r="R184">
        <v>14700</v>
      </c>
      <c r="S184">
        <v>10053.654523079538</v>
      </c>
    </row>
    <row r="185" spans="3:19" x14ac:dyDescent="0.3">
      <c r="C185">
        <v>11</v>
      </c>
      <c r="D185" t="s">
        <v>35</v>
      </c>
      <c r="E185">
        <v>23.299999999999997</v>
      </c>
      <c r="I185">
        <v>3819.8</v>
      </c>
      <c r="J185">
        <v>156</v>
      </c>
      <c r="K185">
        <v>78</v>
      </c>
      <c r="L185">
        <v>74</v>
      </c>
      <c r="N185">
        <v>629500</v>
      </c>
      <c r="O185">
        <v>329370</v>
      </c>
      <c r="P185">
        <v>958870</v>
      </c>
      <c r="Q185">
        <v>2507764</v>
      </c>
      <c r="R185">
        <v>3600</v>
      </c>
      <c r="S185">
        <v>5373.4522029752306</v>
      </c>
    </row>
    <row r="186" spans="3:19" x14ac:dyDescent="0.3">
      <c r="C186">
        <v>11</v>
      </c>
      <c r="D186">
        <v>99</v>
      </c>
      <c r="E186">
        <v>5.2</v>
      </c>
      <c r="I186">
        <v>825</v>
      </c>
      <c r="J186">
        <v>17</v>
      </c>
      <c r="O186">
        <v>62712</v>
      </c>
      <c r="P186">
        <v>62712</v>
      </c>
      <c r="Q186">
        <v>262482</v>
      </c>
      <c r="R186">
        <v>3600</v>
      </c>
      <c r="S186">
        <v>5373.4522029752306</v>
      </c>
    </row>
    <row r="187" spans="3:19" x14ac:dyDescent="0.3">
      <c r="C187">
        <v>11</v>
      </c>
      <c r="D187">
        <v>100</v>
      </c>
      <c r="E187">
        <v>2.4</v>
      </c>
      <c r="I187">
        <v>384</v>
      </c>
      <c r="N187">
        <v>43500</v>
      </c>
      <c r="O187">
        <v>31414</v>
      </c>
      <c r="P187">
        <v>74914</v>
      </c>
      <c r="Q187">
        <v>164572</v>
      </c>
    </row>
    <row r="188" spans="3:19" x14ac:dyDescent="0.3">
      <c r="C188">
        <v>11</v>
      </c>
      <c r="D188">
        <v>101</v>
      </c>
      <c r="E188">
        <v>15.7</v>
      </c>
      <c r="I188">
        <v>2610.8000000000002</v>
      </c>
      <c r="J188">
        <v>139</v>
      </c>
      <c r="K188">
        <v>78</v>
      </c>
      <c r="L188">
        <v>74</v>
      </c>
      <c r="N188">
        <v>586000</v>
      </c>
      <c r="O188">
        <v>235244</v>
      </c>
      <c r="P188">
        <v>821244</v>
      </c>
      <c r="Q188">
        <v>2080710</v>
      </c>
    </row>
    <row r="189" spans="3:19" x14ac:dyDescent="0.3">
      <c r="C189">
        <v>11</v>
      </c>
      <c r="D189" t="s">
        <v>66</v>
      </c>
      <c r="E189">
        <v>2</v>
      </c>
      <c r="I189">
        <v>344</v>
      </c>
      <c r="O189">
        <v>9224</v>
      </c>
      <c r="P189">
        <v>9224</v>
      </c>
      <c r="Q189">
        <v>43074</v>
      </c>
      <c r="S189">
        <v>1346.8689867709747</v>
      </c>
    </row>
    <row r="190" spans="3:19" x14ac:dyDescent="0.3">
      <c r="C190">
        <v>11</v>
      </c>
      <c r="D190">
        <v>526</v>
      </c>
      <c r="E190">
        <v>2</v>
      </c>
      <c r="I190">
        <v>344</v>
      </c>
      <c r="O190">
        <v>9224</v>
      </c>
      <c r="P190">
        <v>9224</v>
      </c>
      <c r="Q190">
        <v>43074</v>
      </c>
      <c r="S190">
        <v>1346.8689867709747</v>
      </c>
    </row>
    <row r="191" spans="3:19" x14ac:dyDescent="0.3">
      <c r="C191">
        <v>11</v>
      </c>
      <c r="D191" t="s">
        <v>67</v>
      </c>
      <c r="E191">
        <v>79</v>
      </c>
      <c r="I191">
        <v>11613.130000000001</v>
      </c>
      <c r="M191">
        <v>41266</v>
      </c>
      <c r="O191">
        <v>753577</v>
      </c>
      <c r="P191">
        <v>794843</v>
      </c>
      <c r="Q191">
        <v>3171945</v>
      </c>
      <c r="R191">
        <v>1064</v>
      </c>
      <c r="S191">
        <v>3333.3333333333335</v>
      </c>
    </row>
    <row r="192" spans="3:19" x14ac:dyDescent="0.3">
      <c r="C192">
        <v>11</v>
      </c>
      <c r="D192">
        <v>303</v>
      </c>
      <c r="E192">
        <v>23</v>
      </c>
      <c r="I192">
        <v>3596.5</v>
      </c>
      <c r="M192">
        <v>16000</v>
      </c>
      <c r="O192">
        <v>214961</v>
      </c>
      <c r="P192">
        <v>230961</v>
      </c>
      <c r="Q192">
        <v>1014193</v>
      </c>
      <c r="R192">
        <v>1064</v>
      </c>
      <c r="S192">
        <v>3333.3333333333335</v>
      </c>
    </row>
    <row r="193" spans="3:19" x14ac:dyDescent="0.3">
      <c r="C193">
        <v>11</v>
      </c>
      <c r="D193">
        <v>304</v>
      </c>
      <c r="E193">
        <v>8</v>
      </c>
      <c r="I193">
        <v>1314.5</v>
      </c>
      <c r="M193">
        <v>8000</v>
      </c>
      <c r="O193">
        <v>104243</v>
      </c>
      <c r="P193">
        <v>112243</v>
      </c>
      <c r="Q193">
        <v>430958</v>
      </c>
    </row>
    <row r="194" spans="3:19" x14ac:dyDescent="0.3">
      <c r="C194">
        <v>11</v>
      </c>
      <c r="D194">
        <v>305</v>
      </c>
      <c r="E194">
        <v>4</v>
      </c>
      <c r="I194">
        <v>684</v>
      </c>
      <c r="M194">
        <v>5000</v>
      </c>
      <c r="O194">
        <v>71878</v>
      </c>
      <c r="P194">
        <v>76878</v>
      </c>
      <c r="Q194">
        <v>244323</v>
      </c>
    </row>
    <row r="195" spans="3:19" x14ac:dyDescent="0.3">
      <c r="C195">
        <v>11</v>
      </c>
      <c r="D195">
        <v>408</v>
      </c>
      <c r="E195">
        <v>15</v>
      </c>
      <c r="I195">
        <v>2162.38</v>
      </c>
      <c r="O195">
        <v>164092</v>
      </c>
      <c r="P195">
        <v>164092</v>
      </c>
      <c r="Q195">
        <v>644389</v>
      </c>
    </row>
    <row r="196" spans="3:19" x14ac:dyDescent="0.3">
      <c r="C196">
        <v>11</v>
      </c>
      <c r="D196">
        <v>424</v>
      </c>
      <c r="E196">
        <v>17</v>
      </c>
      <c r="I196">
        <v>2511.5</v>
      </c>
      <c r="M196">
        <v>8000</v>
      </c>
      <c r="O196">
        <v>120514</v>
      </c>
      <c r="P196">
        <v>128514</v>
      </c>
      <c r="Q196">
        <v>560274</v>
      </c>
    </row>
    <row r="197" spans="3:19" x14ac:dyDescent="0.3">
      <c r="C197">
        <v>11</v>
      </c>
      <c r="D197">
        <v>636</v>
      </c>
      <c r="E197">
        <v>8</v>
      </c>
      <c r="I197">
        <v>822.25</v>
      </c>
      <c r="M197">
        <v>3000</v>
      </c>
      <c r="O197">
        <v>50437</v>
      </c>
      <c r="P197">
        <v>53437</v>
      </c>
      <c r="Q197">
        <v>180419</v>
      </c>
    </row>
    <row r="198" spans="3:19" x14ac:dyDescent="0.3">
      <c r="C198">
        <v>11</v>
      </c>
      <c r="D198">
        <v>642</v>
      </c>
      <c r="E198">
        <v>4</v>
      </c>
      <c r="I198">
        <v>522</v>
      </c>
      <c r="M198">
        <v>1266</v>
      </c>
      <c r="O198">
        <v>27452</v>
      </c>
      <c r="P198">
        <v>28718</v>
      </c>
      <c r="Q198">
        <v>97389</v>
      </c>
    </row>
    <row r="199" spans="3:19" x14ac:dyDescent="0.3">
      <c r="C199">
        <v>11</v>
      </c>
      <c r="D199" t="s">
        <v>68</v>
      </c>
      <c r="E199">
        <v>4.5</v>
      </c>
      <c r="I199">
        <v>771.8</v>
      </c>
      <c r="N199">
        <v>22000</v>
      </c>
      <c r="O199">
        <v>33973</v>
      </c>
      <c r="P199">
        <v>55973</v>
      </c>
      <c r="Q199">
        <v>172433</v>
      </c>
    </row>
    <row r="200" spans="3:19" x14ac:dyDescent="0.3">
      <c r="C200">
        <v>11</v>
      </c>
      <c r="D200">
        <v>30</v>
      </c>
      <c r="E200">
        <v>4.5</v>
      </c>
      <c r="I200">
        <v>771.8</v>
      </c>
      <c r="N200">
        <v>22000</v>
      </c>
      <c r="O200">
        <v>33973</v>
      </c>
      <c r="P200">
        <v>55973</v>
      </c>
      <c r="Q200">
        <v>172433</v>
      </c>
    </row>
    <row r="201" spans="3:19" x14ac:dyDescent="0.3">
      <c r="C201" t="s">
        <v>79</v>
      </c>
      <c r="E201">
        <v>108.8</v>
      </c>
      <c r="I201">
        <v>16548.73</v>
      </c>
      <c r="J201">
        <v>156</v>
      </c>
      <c r="K201">
        <v>78</v>
      </c>
      <c r="L201">
        <v>74</v>
      </c>
      <c r="M201">
        <v>41266</v>
      </c>
      <c r="N201">
        <v>651500</v>
      </c>
      <c r="O201">
        <v>1126144</v>
      </c>
      <c r="P201">
        <v>1818910</v>
      </c>
      <c r="Q201">
        <v>5895216</v>
      </c>
      <c r="R201">
        <v>4664</v>
      </c>
      <c r="S201">
        <v>10053.654523079538</v>
      </c>
    </row>
    <row r="202" spans="3:19" x14ac:dyDescent="0.3">
      <c r="C202">
        <v>12</v>
      </c>
      <c r="D202" t="s">
        <v>35</v>
      </c>
      <c r="E202">
        <v>23.299999999999997</v>
      </c>
      <c r="I202">
        <v>3344.2</v>
      </c>
      <c r="J202">
        <v>418.1</v>
      </c>
      <c r="K202">
        <v>124</v>
      </c>
      <c r="L202">
        <v>74</v>
      </c>
      <c r="O202">
        <v>738223</v>
      </c>
      <c r="P202">
        <v>738223</v>
      </c>
      <c r="Q202">
        <v>2627221</v>
      </c>
      <c r="R202">
        <v>3870</v>
      </c>
      <c r="S202">
        <v>5373.4522029752306</v>
      </c>
    </row>
    <row r="203" spans="3:19" x14ac:dyDescent="0.3">
      <c r="C203">
        <v>12</v>
      </c>
      <c r="D203">
        <v>99</v>
      </c>
      <c r="E203">
        <v>5.2</v>
      </c>
      <c r="I203">
        <v>781</v>
      </c>
      <c r="J203">
        <v>144.1</v>
      </c>
      <c r="O203">
        <v>48911</v>
      </c>
      <c r="P203">
        <v>48911</v>
      </c>
      <c r="Q203">
        <v>328133</v>
      </c>
      <c r="R203">
        <v>3870</v>
      </c>
      <c r="S203">
        <v>5373.4522029752306</v>
      </c>
    </row>
    <row r="204" spans="3:19" x14ac:dyDescent="0.3">
      <c r="C204">
        <v>12</v>
      </c>
      <c r="D204">
        <v>100</v>
      </c>
      <c r="E204">
        <v>2.4</v>
      </c>
      <c r="I204">
        <v>360</v>
      </c>
      <c r="J204">
        <v>42.5</v>
      </c>
      <c r="O204">
        <v>32871</v>
      </c>
      <c r="P204">
        <v>32871</v>
      </c>
      <c r="Q204">
        <v>180076</v>
      </c>
    </row>
    <row r="205" spans="3:19" x14ac:dyDescent="0.3">
      <c r="C205">
        <v>12</v>
      </c>
      <c r="D205">
        <v>101</v>
      </c>
      <c r="E205">
        <v>15.7</v>
      </c>
      <c r="I205">
        <v>2203.1999999999998</v>
      </c>
      <c r="J205">
        <v>231.5</v>
      </c>
      <c r="K205">
        <v>124</v>
      </c>
      <c r="L205">
        <v>74</v>
      </c>
      <c r="O205">
        <v>656441</v>
      </c>
      <c r="P205">
        <v>656441</v>
      </c>
      <c r="Q205">
        <v>2119012</v>
      </c>
    </row>
    <row r="206" spans="3:19" x14ac:dyDescent="0.3">
      <c r="C206">
        <v>12</v>
      </c>
      <c r="D206" t="s">
        <v>66</v>
      </c>
      <c r="E206">
        <v>1</v>
      </c>
      <c r="I206">
        <v>128</v>
      </c>
      <c r="Q206">
        <v>33437</v>
      </c>
      <c r="S206">
        <v>1346.8689867709747</v>
      </c>
    </row>
    <row r="207" spans="3:19" x14ac:dyDescent="0.3">
      <c r="C207">
        <v>12</v>
      </c>
      <c r="D207">
        <v>526</v>
      </c>
      <c r="E207">
        <v>1</v>
      </c>
      <c r="I207">
        <v>128</v>
      </c>
      <c r="Q207">
        <v>33437</v>
      </c>
      <c r="S207">
        <v>1346.8689867709747</v>
      </c>
    </row>
    <row r="208" spans="3:19" x14ac:dyDescent="0.3">
      <c r="C208">
        <v>12</v>
      </c>
      <c r="D208" t="s">
        <v>67</v>
      </c>
      <c r="E208">
        <v>81</v>
      </c>
      <c r="I208">
        <v>10626.63</v>
      </c>
      <c r="J208">
        <v>673.87</v>
      </c>
      <c r="O208">
        <v>750</v>
      </c>
      <c r="P208">
        <v>750</v>
      </c>
      <c r="Q208">
        <v>2709746</v>
      </c>
      <c r="S208">
        <v>3333.3333333333335</v>
      </c>
    </row>
    <row r="209" spans="3:19" x14ac:dyDescent="0.3">
      <c r="C209">
        <v>12</v>
      </c>
      <c r="D209">
        <v>303</v>
      </c>
      <c r="E209">
        <v>23</v>
      </c>
      <c r="I209">
        <v>3122.5</v>
      </c>
      <c r="J209">
        <v>300.5</v>
      </c>
      <c r="Q209">
        <v>889407</v>
      </c>
      <c r="S209">
        <v>3333.3333333333335</v>
      </c>
    </row>
    <row r="210" spans="3:19" x14ac:dyDescent="0.3">
      <c r="C210">
        <v>12</v>
      </c>
      <c r="D210">
        <v>304</v>
      </c>
      <c r="E210">
        <v>8</v>
      </c>
      <c r="I210">
        <v>1122</v>
      </c>
      <c r="J210">
        <v>83.5</v>
      </c>
      <c r="Q210">
        <v>365044</v>
      </c>
    </row>
    <row r="211" spans="3:19" x14ac:dyDescent="0.3">
      <c r="C211">
        <v>12</v>
      </c>
      <c r="D211">
        <v>305</v>
      </c>
      <c r="E211">
        <v>4</v>
      </c>
      <c r="I211">
        <v>528</v>
      </c>
      <c r="Q211">
        <v>173528</v>
      </c>
    </row>
    <row r="212" spans="3:19" x14ac:dyDescent="0.3">
      <c r="C212">
        <v>12</v>
      </c>
      <c r="D212">
        <v>408</v>
      </c>
      <c r="E212">
        <v>15</v>
      </c>
      <c r="I212">
        <v>2123.75</v>
      </c>
      <c r="Q212">
        <v>545193</v>
      </c>
    </row>
    <row r="213" spans="3:19" x14ac:dyDescent="0.3">
      <c r="C213">
        <v>12</v>
      </c>
      <c r="D213">
        <v>424</v>
      </c>
      <c r="E213">
        <v>18</v>
      </c>
      <c r="I213">
        <v>2336</v>
      </c>
      <c r="J213">
        <v>214</v>
      </c>
      <c r="O213">
        <v>750</v>
      </c>
      <c r="P213">
        <v>750</v>
      </c>
      <c r="Q213">
        <v>490115</v>
      </c>
    </row>
    <row r="214" spans="3:19" x14ac:dyDescent="0.3">
      <c r="C214">
        <v>12</v>
      </c>
      <c r="D214">
        <v>636</v>
      </c>
      <c r="E214">
        <v>9</v>
      </c>
      <c r="I214">
        <v>947.13</v>
      </c>
      <c r="J214">
        <v>56.370000000000005</v>
      </c>
      <c r="Q214">
        <v>175309</v>
      </c>
    </row>
    <row r="215" spans="3:19" x14ac:dyDescent="0.3">
      <c r="C215">
        <v>12</v>
      </c>
      <c r="D215">
        <v>642</v>
      </c>
      <c r="E215">
        <v>4</v>
      </c>
      <c r="I215">
        <v>447.25</v>
      </c>
      <c r="J215">
        <v>19.5</v>
      </c>
      <c r="Q215">
        <v>71150</v>
      </c>
    </row>
    <row r="216" spans="3:19" x14ac:dyDescent="0.3">
      <c r="C216">
        <v>12</v>
      </c>
      <c r="D216" t="s">
        <v>68</v>
      </c>
      <c r="E216">
        <v>4.5</v>
      </c>
      <c r="I216">
        <v>651</v>
      </c>
      <c r="Q216">
        <v>122528</v>
      </c>
    </row>
    <row r="217" spans="3:19" x14ac:dyDescent="0.3">
      <c r="C217">
        <v>12</v>
      </c>
      <c r="D217">
        <v>30</v>
      </c>
      <c r="E217">
        <v>4.5</v>
      </c>
      <c r="I217">
        <v>651</v>
      </c>
      <c r="Q217">
        <v>122528</v>
      </c>
    </row>
    <row r="218" spans="3:19" x14ac:dyDescent="0.3">
      <c r="C218" t="s">
        <v>80</v>
      </c>
      <c r="E218">
        <v>109.8</v>
      </c>
      <c r="I218">
        <v>14749.83</v>
      </c>
      <c r="J218">
        <v>1091.97</v>
      </c>
      <c r="K218">
        <v>124</v>
      </c>
      <c r="L218">
        <v>74</v>
      </c>
      <c r="O218">
        <v>738973</v>
      </c>
      <c r="P218">
        <v>738973</v>
      </c>
      <c r="Q218">
        <v>5492932</v>
      </c>
      <c r="R218">
        <v>3870</v>
      </c>
      <c r="S218">
        <v>10053.654523079538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2019-01-29T14:19:00Z</dcterms:modified>
</cp:coreProperties>
</file>