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0" i="431"/>
  <c r="C18" i="431"/>
  <c r="D16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C15" i="431"/>
  <c r="D13" i="431"/>
  <c r="E15" i="431"/>
  <c r="F13" i="431"/>
  <c r="G11" i="431"/>
  <c r="H13" i="431"/>
  <c r="I11" i="431"/>
  <c r="J13" i="431"/>
  <c r="K15" i="431"/>
  <c r="L13" i="431"/>
  <c r="M15" i="431"/>
  <c r="N17" i="431"/>
  <c r="P9" i="431"/>
  <c r="Q11" i="431"/>
  <c r="E11" i="431"/>
  <c r="G15" i="431"/>
  <c r="I15" i="431"/>
  <c r="J17" i="431"/>
  <c r="L9" i="431"/>
  <c r="M11" i="431"/>
  <c r="N13" i="431"/>
  <c r="O15" i="431"/>
  <c r="P17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C14" i="431"/>
  <c r="D12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C11" i="431"/>
  <c r="D9" i="431"/>
  <c r="D17" i="431"/>
  <c r="F9" i="431"/>
  <c r="F17" i="431"/>
  <c r="H9" i="431"/>
  <c r="H17" i="431"/>
  <c r="J9" i="431"/>
  <c r="K11" i="431"/>
  <c r="L17" i="431"/>
  <c r="N9" i="431"/>
  <c r="O11" i="431"/>
  <c r="P13" i="431"/>
  <c r="Q15" i="431"/>
  <c r="O8" i="431"/>
  <c r="J8" i="431"/>
  <c r="G8" i="431"/>
  <c r="P8" i="431"/>
  <c r="H8" i="431"/>
  <c r="C8" i="431"/>
  <c r="I8" i="431"/>
  <c r="E8" i="431"/>
  <c r="D8" i="431"/>
  <c r="F8" i="431"/>
  <c r="M8" i="431"/>
  <c r="K8" i="431"/>
  <c r="N8" i="431"/>
  <c r="Q8" i="431"/>
  <c r="L8" i="431"/>
  <c r="R15" i="431" l="1"/>
  <c r="S15" i="431"/>
  <c r="R14" i="431"/>
  <c r="S14" i="431"/>
  <c r="R16" i="431"/>
  <c r="S16" i="431"/>
  <c r="S12" i="431"/>
  <c r="R12" i="431"/>
  <c r="R11" i="431"/>
  <c r="S11" i="431"/>
  <c r="R18" i="431"/>
  <c r="S18" i="431"/>
  <c r="S10" i="431"/>
  <c r="R10" i="431"/>
  <c r="S17" i="431"/>
  <c r="R17" i="431"/>
  <c r="S13" i="431"/>
  <c r="R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<sst xmlns="http://schemas.openxmlformats.org/spreadsheetml/2006/main" count="156" uniqueCount="89">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</sst>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8" totalsRowShown="0" headerRowDxfId="24" tableBorderDxfId="23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36.352183333333329</v>
      </c>
      <c r="D6" s="40"/>
      <c r="E6" s="40"/>
      <c r="F6" s="39"/>
      <c r="G6" s="41">
        <f ca="1">SUM(Tabulka[05 h_vram])/2</f>
        <v>65609.2</v>
      </c>
      <c r="H6" s="40">
        <f ca="1">SUM(Tabulka[06 h_naduv])/2</f>
        <v>2318</v>
      </c>
      <c r="I6" s="40">
        <f ca="1">SUM(Tabulka[07 h_nadzk])/2</f>
        <v>373.53999999999996</v>
      </c>
      <c r="J6" s="39">
        <f ca="1">SUM(Tabulka[08 h_oon])/2</f>
        <v>0</v>
      </c>
      <c r="K6" s="41">
        <f ca="1">SUM(Tabulka[09 m_kl])/2</f>
        <v>0</v>
      </c>
      <c r="L6" s="40">
        <f ca="1">SUM(Tabulka[10 m_gr])/2</f>
        <v>260000</v>
      </c>
      <c r="M6" s="40">
        <f ca="1">SUM(Tabulka[11 m_jo])/2</f>
        <v>1285398</v>
      </c>
      <c r="N6" s="40">
        <f ca="1">SUM(Tabulka[12 m_oc])/2</f>
        <v>1545398</v>
      </c>
      <c r="O6" s="39">
        <f ca="1">SUM(Tabulka[13 m_sk])/2</f>
        <v>19157808</v>
      </c>
      <c r="P6" s="38">
        <f ca="1">SUM(Tabulka[14_vzsk])/2</f>
        <v>60813</v>
      </c>
      <c r="Q6" s="38">
        <f ca="1">SUM(Tabulka[15_vzpl])/2</f>
        <v>26518.127315870628</v>
      </c>
      <c r="R6" s="37">
        <f ca="1">IF(Q6=0,0,P6/Q6)</f>
        <v>2.2932614839511878</v>
      </c>
      <c r="S6" s="36">
        <f ca="1">Q6-P6</f>
        <v>-34294.872684129368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4.0499999999999989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7369.2000000000007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373.53999999999996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518094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607094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4595290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11986.900285475456</v>
      </c>
      <c r="R8" s="20">
        <f ca="1">IF(Tabulka[[#This Row],[15_vzpl]]=0,"",Tabulka[[#This Row],[14_vzsk]]/Tabulka[[#This Row],[15_vzpl]])</f>
        <v>2.2190891194974949</v>
      </c>
      <c r="S8" s="19">
        <f ca="1">IF(Tabulka[[#This Row],[15_vzpl]]-Tabulka[[#This Row],[14_vzsk]]=0,"",Tabulka[[#This Row],[15_vzpl]]-Tabulka[[#This Row],[14_vzsk]])</f>
        <v>-14613.099714524544</v>
      </c>
    </row>
    <row r="9" spans="1:19" x14ac:dyDescent="0.3">
      <c r="A9" s="18">
        <v>99</v>
      </c>
      <c r="B9" s="17" t="s">
        <v>82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366.40000000000003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105.94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197886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11986.900285475456</v>
      </c>
      <c r="R9" s="20">
        <f ca="1">IF(Tabulka[[#This Row],[15_vzpl]]=0,"",Tabulka[[#This Row],[14_vzsk]]/Tabulka[[#This Row],[15_vzpl]])</f>
        <v>2.2190891194974949</v>
      </c>
      <c r="S9" s="19">
        <f ca="1">IF(Tabulka[[#This Row],[15_vzpl]]-Tabulka[[#This Row],[14_vzsk]]=0,"",Tabulka[[#This Row],[15_vzpl]]-Tabulka[[#This Row],[14_vzsk]])</f>
        <v>-14613.099714524544</v>
      </c>
    </row>
    <row r="10" spans="1:19" x14ac:dyDescent="0.3">
      <c r="A10" s="18">
        <v>101</v>
      </c>
      <c r="B10" s="17" t="s">
        <v>83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3.850000000000001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7002.7999999999993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267.60000000000002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511325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600325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4397404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 t="s">
        <v>66</v>
      </c>
      <c r="B11" s="17"/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6.6355166666666667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12020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169321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340321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3850635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21734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8031.2270303951727</v>
      </c>
      <c r="R11" s="20">
        <f ca="1">IF(Tabulka[[#This Row],[15_vzpl]]=0,"",Tabulka[[#This Row],[14_vzsk]]/Tabulka[[#This Row],[15_vzpl]])</f>
        <v>2.7061867280983325</v>
      </c>
      <c r="S11" s="19">
        <f ca="1">IF(Tabulka[[#This Row],[15_vzpl]]-Tabulka[[#This Row],[14_vzsk]]=0,"",Tabulka[[#This Row],[15_vzpl]]-Tabulka[[#This Row],[14_vzsk]])</f>
        <v>-13702.772969604826</v>
      </c>
    </row>
    <row r="12" spans="1:19" x14ac:dyDescent="0.3">
      <c r="A12" s="18">
        <v>526</v>
      </c>
      <c r="B12" s="17" t="s">
        <v>84</v>
      </c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6.6355166666666667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12020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169321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340321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3850635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21734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8031.2270303951727</v>
      </c>
      <c r="R12" s="20">
        <f ca="1">IF(Tabulka[[#This Row],[15_vzpl]]=0,"",Tabulka[[#This Row],[14_vzsk]]/Tabulka[[#This Row],[15_vzpl]])</f>
        <v>2.7061867280983325</v>
      </c>
      <c r="S12" s="19">
        <f ca="1">IF(Tabulka[[#This Row],[15_vzpl]]-Tabulka[[#This Row],[14_vzsk]]=0,"",Tabulka[[#This Row],[15_vzpl]]-Tabulka[[#This Row],[14_vzsk]])</f>
        <v>-13702.772969604826</v>
      </c>
    </row>
    <row r="13" spans="1:19" x14ac:dyDescent="0.3">
      <c r="A13" s="18" t="s">
        <v>67</v>
      </c>
      <c r="B13" s="17"/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24.666666666666668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44356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583020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583020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10410605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12479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6500.0000000000009</v>
      </c>
      <c r="R13" s="20">
        <f ca="1">IF(Tabulka[[#This Row],[15_vzpl]]=0,"",Tabulka[[#This Row],[14_vzsk]]/Tabulka[[#This Row],[15_vzpl]])</f>
        <v>1.9198461538461535</v>
      </c>
      <c r="S13" s="19">
        <f ca="1">IF(Tabulka[[#This Row],[15_vzpl]]-Tabulka[[#This Row],[14_vzsk]]=0,"",Tabulka[[#This Row],[15_vzpl]]-Tabulka[[#This Row],[14_vzsk]])</f>
        <v>-5978.9999999999991</v>
      </c>
    </row>
    <row r="14" spans="1:19" x14ac:dyDescent="0.3">
      <c r="A14" s="18">
        <v>303</v>
      </c>
      <c r="B14" s="17" t="s">
        <v>85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12479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6500.0000000000009</v>
      </c>
      <c r="R14" s="20">
        <f ca="1">IF(Tabulka[[#This Row],[15_vzpl]]=0,"",Tabulka[[#This Row],[14_vzsk]]/Tabulka[[#This Row],[15_vzpl]])</f>
        <v>1.9198461538461535</v>
      </c>
      <c r="S14" s="19">
        <f ca="1">IF(Tabulka[[#This Row],[15_vzpl]]-Tabulka[[#This Row],[14_vzsk]]=0,"",Tabulka[[#This Row],[15_vzpl]]-Tabulka[[#This Row],[14_vzsk]])</f>
        <v>-5978.9999999999991</v>
      </c>
    </row>
    <row r="15" spans="1:19" x14ac:dyDescent="0.3">
      <c r="A15" s="18">
        <v>409</v>
      </c>
      <c r="B15" s="17" t="s">
        <v>86</v>
      </c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22.083333333333332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39836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546229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546229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9726596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0" t="str">
        <f ca="1">IF(Tabulka[[#This Row],[15_vzpl]]=0,"",Tabulka[[#This Row],[14_vzsk]]/Tabulka[[#This Row],[15_vzpl]])</f>
        <v/>
      </c>
      <c r="S15" s="19" t="str">
        <f ca="1">IF(Tabulka[[#This Row],[15_vzpl]]-Tabulka[[#This Row],[14_vzsk]]=0,"",Tabulka[[#This Row],[15_vzpl]]-Tabulka[[#This Row],[14_vzsk]])</f>
        <v/>
      </c>
    </row>
    <row r="16" spans="1:19" x14ac:dyDescent="0.3">
      <c r="A16" s="18">
        <v>642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2.5833333333333335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36791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36791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684009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0" t="str">
        <f ca="1">IF(Tabulka[[#This Row],[15_vzpl]]=0,"",Tabulka[[#This Row],[14_vzsk]]/Tabulka[[#This Row],[15_vzpl]])</f>
        <v/>
      </c>
      <c r="S16" s="19" t="str">
        <f ca="1">IF(Tabulka[[#This Row],[15_vzpl]]-Tabulka[[#This Row],[14_vzsk]]=0,"",Tabulka[[#This Row],[15_vzpl]]-Tabulka[[#This Row],[14_vzsk]])</f>
        <v/>
      </c>
    </row>
    <row r="17" spans="1:19" x14ac:dyDescent="0.3">
      <c r="A17" s="18" t="s">
        <v>68</v>
      </c>
      <c r="B17" s="17"/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301278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30</v>
      </c>
      <c r="B18" s="17" t="s">
        <v>88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301278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64</v>
      </c>
    </row>
    <row r="20" spans="1:19" x14ac:dyDescent="0.3">
      <c r="A20" s="1" t="s">
        <v>5</v>
      </c>
    </row>
    <row r="21" spans="1:19" x14ac:dyDescent="0.3">
      <c r="A21" s="2" t="s">
        <v>34</v>
      </c>
    </row>
    <row r="22" spans="1:19" x14ac:dyDescent="0.3">
      <c r="A22" s="10" t="s">
        <v>33</v>
      </c>
    </row>
    <row r="23" spans="1:19" x14ac:dyDescent="0.3">
      <c r="A23" s="6" t="s">
        <v>27</v>
      </c>
    </row>
    <row r="24" spans="1:19" x14ac:dyDescent="0.3">
      <c r="A24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3" priority="3" operator="lessThan">
      <formula>0</formula>
    </cfRule>
  </conditionalFormatting>
  <conditionalFormatting sqref="R6:R18">
    <cfRule type="cellIs" dxfId="2" priority="4" operator="greaterThan">
      <formula>1</formula>
    </cfRule>
  </conditionalFormatting>
  <conditionalFormatting sqref="A8:S18">
    <cfRule type="expression" dxfId="1" priority="2">
      <formula>$B8=""</formula>
    </cfRule>
  </conditionalFormatting>
  <conditionalFormatting sqref="P8:S18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4.05</v>
      </c>
      <c r="F4" s="47"/>
      <c r="G4" s="47"/>
      <c r="H4" s="47"/>
      <c r="I4" s="47">
        <v>721.19999999999993</v>
      </c>
      <c r="J4" s="47"/>
      <c r="K4" s="47">
        <v>27</v>
      </c>
      <c r="L4" s="47"/>
      <c r="M4" s="47"/>
      <c r="N4" s="47"/>
      <c r="O4" s="47">
        <v>12500</v>
      </c>
      <c r="P4" s="47">
        <v>12500</v>
      </c>
      <c r="Q4" s="47">
        <v>346182</v>
      </c>
      <c r="R4" s="47">
        <v>6500</v>
      </c>
      <c r="S4" s="47">
        <v>998.90835712295473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54" t="s">
        <v>9</v>
      </c>
      <c r="B6" s="53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52" t="s">
        <v>10</v>
      </c>
      <c r="B7" s="51">
        <v>4</v>
      </c>
      <c r="C7">
        <v>1</v>
      </c>
      <c r="D7" t="s">
        <v>66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54" t="s">
        <v>11</v>
      </c>
      <c r="B8" s="53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52" t="s">
        <v>12</v>
      </c>
      <c r="B9" s="51">
        <v>6</v>
      </c>
      <c r="C9">
        <v>1</v>
      </c>
      <c r="D9" t="s">
        <v>67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54" t="s">
        <v>13</v>
      </c>
      <c r="B10" s="53">
        <v>7</v>
      </c>
      <c r="C10">
        <v>1</v>
      </c>
      <c r="D10">
        <v>303</v>
      </c>
      <c r="S10">
        <v>541.66666666666663</v>
      </c>
    </row>
    <row r="11" spans="1:19" x14ac:dyDescent="0.3">
      <c r="A11" s="52" t="s">
        <v>14</v>
      </c>
      <c r="B11" s="51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54" t="s">
        <v>15</v>
      </c>
      <c r="B12" s="53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52" t="s">
        <v>16</v>
      </c>
      <c r="B13" s="51">
        <v>10</v>
      </c>
      <c r="C13">
        <v>1</v>
      </c>
      <c r="D13" t="s">
        <v>68</v>
      </c>
      <c r="E13">
        <v>1</v>
      </c>
      <c r="I13">
        <v>184</v>
      </c>
      <c r="Q13">
        <v>23180</v>
      </c>
    </row>
    <row r="14" spans="1:19" x14ac:dyDescent="0.3">
      <c r="A14" s="54" t="s">
        <v>17</v>
      </c>
      <c r="B14" s="53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52" t="s">
        <v>18</v>
      </c>
      <c r="B15" s="51">
        <v>12</v>
      </c>
      <c r="C15" t="s">
        <v>69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50" t="s">
        <v>6</v>
      </c>
      <c r="B16" s="49">
        <v>2018</v>
      </c>
      <c r="C16">
        <v>2</v>
      </c>
      <c r="D16" t="s">
        <v>35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66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67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68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70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35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66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67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68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71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35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66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67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68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72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35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66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67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68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73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  <row r="64" spans="3:19" x14ac:dyDescent="0.3">
      <c r="C64">
        <v>6</v>
      </c>
      <c r="D64" t="s">
        <v>35</v>
      </c>
      <c r="E64">
        <v>4.05</v>
      </c>
      <c r="I64">
        <v>608</v>
      </c>
      <c r="J64">
        <v>8</v>
      </c>
      <c r="K64">
        <v>44</v>
      </c>
      <c r="Q64">
        <v>349644</v>
      </c>
      <c r="R64">
        <v>1000</v>
      </c>
      <c r="S64">
        <v>998.90835712295473</v>
      </c>
    </row>
    <row r="65" spans="3:19" x14ac:dyDescent="0.3">
      <c r="C65">
        <v>6</v>
      </c>
      <c r="D65">
        <v>99</v>
      </c>
      <c r="E65">
        <v>0.2</v>
      </c>
      <c r="I65">
        <v>32</v>
      </c>
      <c r="K65">
        <v>14</v>
      </c>
      <c r="Q65">
        <v>18651</v>
      </c>
      <c r="R65">
        <v>1000</v>
      </c>
      <c r="S65">
        <v>998.90835712295473</v>
      </c>
    </row>
    <row r="66" spans="3:19" x14ac:dyDescent="0.3">
      <c r="C66">
        <v>6</v>
      </c>
      <c r="D66">
        <v>101</v>
      </c>
      <c r="E66">
        <v>3.85</v>
      </c>
      <c r="I66">
        <v>576</v>
      </c>
      <c r="J66">
        <v>8</v>
      </c>
      <c r="K66">
        <v>30</v>
      </c>
      <c r="Q66">
        <v>330993</v>
      </c>
    </row>
    <row r="67" spans="3:19" x14ac:dyDescent="0.3">
      <c r="C67">
        <v>6</v>
      </c>
      <c r="D67" t="s">
        <v>66</v>
      </c>
      <c r="E67">
        <v>6.8171999999999997</v>
      </c>
      <c r="I67">
        <v>1112</v>
      </c>
      <c r="J67">
        <v>42</v>
      </c>
      <c r="Q67">
        <v>287856</v>
      </c>
      <c r="S67">
        <v>669.26891919959769</v>
      </c>
    </row>
    <row r="68" spans="3:19" x14ac:dyDescent="0.3">
      <c r="C68">
        <v>6</v>
      </c>
      <c r="D68">
        <v>526</v>
      </c>
      <c r="E68">
        <v>6.8171999999999997</v>
      </c>
      <c r="I68">
        <v>1112</v>
      </c>
      <c r="J68">
        <v>42</v>
      </c>
      <c r="Q68">
        <v>287856</v>
      </c>
      <c r="S68">
        <v>669.26891919959769</v>
      </c>
    </row>
    <row r="69" spans="3:19" x14ac:dyDescent="0.3">
      <c r="C69">
        <v>6</v>
      </c>
      <c r="D69" t="s">
        <v>67</v>
      </c>
      <c r="E69">
        <v>25</v>
      </c>
      <c r="I69">
        <v>3764</v>
      </c>
      <c r="J69">
        <v>158.5</v>
      </c>
      <c r="Q69">
        <v>842835</v>
      </c>
      <c r="S69">
        <v>541.66666666666663</v>
      </c>
    </row>
    <row r="70" spans="3:19" x14ac:dyDescent="0.3">
      <c r="C70">
        <v>6</v>
      </c>
      <c r="D70">
        <v>303</v>
      </c>
      <c r="S70">
        <v>541.66666666666663</v>
      </c>
    </row>
    <row r="71" spans="3:19" x14ac:dyDescent="0.3">
      <c r="C71">
        <v>6</v>
      </c>
      <c r="D71">
        <v>409</v>
      </c>
      <c r="E71">
        <v>22</v>
      </c>
      <c r="I71">
        <v>3308</v>
      </c>
      <c r="J71">
        <v>158.5</v>
      </c>
      <c r="Q71">
        <v>777300</v>
      </c>
    </row>
    <row r="72" spans="3:19" x14ac:dyDescent="0.3">
      <c r="C72">
        <v>6</v>
      </c>
      <c r="D72">
        <v>642</v>
      </c>
      <c r="E72">
        <v>3</v>
      </c>
      <c r="I72">
        <v>456</v>
      </c>
      <c r="Q72">
        <v>65535</v>
      </c>
    </row>
    <row r="73" spans="3:19" x14ac:dyDescent="0.3">
      <c r="C73">
        <v>6</v>
      </c>
      <c r="D73" t="s">
        <v>68</v>
      </c>
      <c r="E73">
        <v>1</v>
      </c>
      <c r="I73">
        <v>144</v>
      </c>
      <c r="Q73">
        <v>23227</v>
      </c>
    </row>
    <row r="74" spans="3:19" x14ac:dyDescent="0.3">
      <c r="C74">
        <v>6</v>
      </c>
      <c r="D74">
        <v>30</v>
      </c>
      <c r="E74">
        <v>1</v>
      </c>
      <c r="I74">
        <v>144</v>
      </c>
      <c r="Q74">
        <v>23227</v>
      </c>
    </row>
    <row r="75" spans="3:19" x14ac:dyDescent="0.3">
      <c r="C75" t="s">
        <v>74</v>
      </c>
      <c r="E75">
        <v>36.867199999999997</v>
      </c>
      <c r="I75">
        <v>5628</v>
      </c>
      <c r="J75">
        <v>208.5</v>
      </c>
      <c r="K75">
        <v>44</v>
      </c>
      <c r="Q75">
        <v>1503562</v>
      </c>
      <c r="R75">
        <v>1000</v>
      </c>
      <c r="S75">
        <v>2209.8439429892192</v>
      </c>
    </row>
    <row r="76" spans="3:19" x14ac:dyDescent="0.3">
      <c r="C76">
        <v>7</v>
      </c>
      <c r="D76" t="s">
        <v>35</v>
      </c>
      <c r="E76">
        <v>4.05</v>
      </c>
      <c r="I76">
        <v>440</v>
      </c>
      <c r="K76">
        <v>42.8</v>
      </c>
      <c r="O76">
        <v>207543</v>
      </c>
      <c r="P76">
        <v>207543</v>
      </c>
      <c r="Q76">
        <v>531501</v>
      </c>
      <c r="R76">
        <v>6600</v>
      </c>
      <c r="S76">
        <v>998.90835712295473</v>
      </c>
    </row>
    <row r="77" spans="3:19" x14ac:dyDescent="0.3">
      <c r="C77">
        <v>7</v>
      </c>
      <c r="D77">
        <v>99</v>
      </c>
      <c r="E77">
        <v>0.2</v>
      </c>
      <c r="I77">
        <v>32</v>
      </c>
      <c r="K77">
        <v>7.8</v>
      </c>
      <c r="O77">
        <v>3384</v>
      </c>
      <c r="P77">
        <v>3384</v>
      </c>
      <c r="Q77">
        <v>24966</v>
      </c>
      <c r="R77">
        <v>6600</v>
      </c>
      <c r="S77">
        <v>998.90835712295473</v>
      </c>
    </row>
    <row r="78" spans="3:19" x14ac:dyDescent="0.3">
      <c r="C78">
        <v>7</v>
      </c>
      <c r="D78">
        <v>101</v>
      </c>
      <c r="E78">
        <v>3.85</v>
      </c>
      <c r="I78">
        <v>408</v>
      </c>
      <c r="K78">
        <v>35</v>
      </c>
      <c r="O78">
        <v>204159</v>
      </c>
      <c r="P78">
        <v>204159</v>
      </c>
      <c r="Q78">
        <v>506535</v>
      </c>
    </row>
    <row r="79" spans="3:19" x14ac:dyDescent="0.3">
      <c r="C79">
        <v>7</v>
      </c>
      <c r="D79" t="s">
        <v>66</v>
      </c>
      <c r="E79">
        <v>6.8090000000000002</v>
      </c>
      <c r="I79">
        <v>880</v>
      </c>
      <c r="J79">
        <v>55</v>
      </c>
      <c r="O79">
        <v>77872</v>
      </c>
      <c r="P79">
        <v>77872</v>
      </c>
      <c r="Q79">
        <v>377463</v>
      </c>
      <c r="S79">
        <v>669.26891919959769</v>
      </c>
    </row>
    <row r="80" spans="3:19" x14ac:dyDescent="0.3">
      <c r="C80">
        <v>7</v>
      </c>
      <c r="D80">
        <v>526</v>
      </c>
      <c r="E80">
        <v>6.8090000000000002</v>
      </c>
      <c r="I80">
        <v>880</v>
      </c>
      <c r="J80">
        <v>55</v>
      </c>
      <c r="O80">
        <v>77872</v>
      </c>
      <c r="P80">
        <v>77872</v>
      </c>
      <c r="Q80">
        <v>377463</v>
      </c>
      <c r="S80">
        <v>669.26891919959769</v>
      </c>
    </row>
    <row r="81" spans="3:19" x14ac:dyDescent="0.3">
      <c r="C81">
        <v>7</v>
      </c>
      <c r="D81" t="s">
        <v>67</v>
      </c>
      <c r="E81">
        <v>24</v>
      </c>
      <c r="I81">
        <v>3172</v>
      </c>
      <c r="J81">
        <v>122</v>
      </c>
      <c r="O81">
        <v>269061</v>
      </c>
      <c r="P81">
        <v>269061</v>
      </c>
      <c r="Q81">
        <v>1077589</v>
      </c>
      <c r="S81">
        <v>541.66666666666663</v>
      </c>
    </row>
    <row r="82" spans="3:19" x14ac:dyDescent="0.3">
      <c r="C82">
        <v>7</v>
      </c>
      <c r="D82">
        <v>303</v>
      </c>
      <c r="S82">
        <v>541.66666666666663</v>
      </c>
    </row>
    <row r="83" spans="3:19" x14ac:dyDescent="0.3">
      <c r="C83">
        <v>7</v>
      </c>
      <c r="D83">
        <v>409</v>
      </c>
      <c r="E83">
        <v>22</v>
      </c>
      <c r="I83">
        <v>2812</v>
      </c>
      <c r="J83">
        <v>122</v>
      </c>
      <c r="O83">
        <v>248147</v>
      </c>
      <c r="P83">
        <v>248147</v>
      </c>
      <c r="Q83">
        <v>1007754</v>
      </c>
    </row>
    <row r="84" spans="3:19" x14ac:dyDescent="0.3">
      <c r="C84">
        <v>7</v>
      </c>
      <c r="D84">
        <v>642</v>
      </c>
      <c r="E84">
        <v>2</v>
      </c>
      <c r="I84">
        <v>360</v>
      </c>
      <c r="O84">
        <v>20914</v>
      </c>
      <c r="P84">
        <v>20914</v>
      </c>
      <c r="Q84">
        <v>69835</v>
      </c>
    </row>
    <row r="85" spans="3:19" x14ac:dyDescent="0.3">
      <c r="C85">
        <v>7</v>
      </c>
      <c r="D85" t="s">
        <v>68</v>
      </c>
      <c r="E85">
        <v>1</v>
      </c>
      <c r="I85">
        <v>176</v>
      </c>
      <c r="O85">
        <v>7481</v>
      </c>
      <c r="P85">
        <v>7481</v>
      </c>
      <c r="Q85">
        <v>30661</v>
      </c>
    </row>
    <row r="86" spans="3:19" x14ac:dyDescent="0.3">
      <c r="C86">
        <v>7</v>
      </c>
      <c r="D86">
        <v>30</v>
      </c>
      <c r="E86">
        <v>1</v>
      </c>
      <c r="I86">
        <v>176</v>
      </c>
      <c r="O86">
        <v>7481</v>
      </c>
      <c r="P86">
        <v>7481</v>
      </c>
      <c r="Q86">
        <v>30661</v>
      </c>
    </row>
    <row r="87" spans="3:19" x14ac:dyDescent="0.3">
      <c r="C87" t="s">
        <v>75</v>
      </c>
      <c r="E87">
        <v>35.859000000000002</v>
      </c>
      <c r="I87">
        <v>4668</v>
      </c>
      <c r="J87">
        <v>177</v>
      </c>
      <c r="K87">
        <v>42.8</v>
      </c>
      <c r="O87">
        <v>561957</v>
      </c>
      <c r="P87">
        <v>561957</v>
      </c>
      <c r="Q87">
        <v>2017214</v>
      </c>
      <c r="R87">
        <v>6600</v>
      </c>
      <c r="S87">
        <v>2209.8439429892192</v>
      </c>
    </row>
    <row r="88" spans="3:19" x14ac:dyDescent="0.3">
      <c r="C88">
        <v>8</v>
      </c>
      <c r="D88" t="s">
        <v>35</v>
      </c>
      <c r="E88">
        <v>4.05</v>
      </c>
      <c r="I88">
        <v>430.8</v>
      </c>
      <c r="J88">
        <v>8</v>
      </c>
      <c r="K88">
        <v>19.34</v>
      </c>
      <c r="Q88">
        <v>315754</v>
      </c>
      <c r="R88">
        <v>3000</v>
      </c>
      <c r="S88">
        <v>998.90835712295473</v>
      </c>
    </row>
    <row r="89" spans="3:19" x14ac:dyDescent="0.3">
      <c r="C89">
        <v>8</v>
      </c>
      <c r="D89">
        <v>99</v>
      </c>
      <c r="E89">
        <v>0.2</v>
      </c>
      <c r="I89">
        <v>19.2</v>
      </c>
      <c r="K89">
        <v>11.34</v>
      </c>
      <c r="Q89">
        <v>18210</v>
      </c>
      <c r="R89">
        <v>3000</v>
      </c>
      <c r="S89">
        <v>998.90835712295473</v>
      </c>
    </row>
    <row r="90" spans="3:19" x14ac:dyDescent="0.3">
      <c r="C90">
        <v>8</v>
      </c>
      <c r="D90">
        <v>101</v>
      </c>
      <c r="E90">
        <v>3.85</v>
      </c>
      <c r="I90">
        <v>411.6</v>
      </c>
      <c r="J90">
        <v>8</v>
      </c>
      <c r="K90">
        <v>8</v>
      </c>
      <c r="Q90">
        <v>297544</v>
      </c>
    </row>
    <row r="91" spans="3:19" x14ac:dyDescent="0.3">
      <c r="C91">
        <v>8</v>
      </c>
      <c r="D91" t="s">
        <v>66</v>
      </c>
      <c r="E91">
        <v>7</v>
      </c>
      <c r="I91">
        <v>952</v>
      </c>
      <c r="J91">
        <v>58</v>
      </c>
      <c r="Q91">
        <v>306942</v>
      </c>
      <c r="S91">
        <v>669.26891919959769</v>
      </c>
    </row>
    <row r="92" spans="3:19" x14ac:dyDescent="0.3">
      <c r="C92">
        <v>8</v>
      </c>
      <c r="D92">
        <v>526</v>
      </c>
      <c r="E92">
        <v>7</v>
      </c>
      <c r="I92">
        <v>952</v>
      </c>
      <c r="J92">
        <v>58</v>
      </c>
      <c r="Q92">
        <v>306942</v>
      </c>
      <c r="S92">
        <v>669.26891919959769</v>
      </c>
    </row>
    <row r="93" spans="3:19" x14ac:dyDescent="0.3">
      <c r="C93">
        <v>8</v>
      </c>
      <c r="D93" t="s">
        <v>67</v>
      </c>
      <c r="E93">
        <v>24</v>
      </c>
      <c r="I93">
        <v>3048</v>
      </c>
      <c r="J93">
        <v>115.5</v>
      </c>
      <c r="O93">
        <v>750</v>
      </c>
      <c r="P93">
        <v>750</v>
      </c>
      <c r="Q93">
        <v>833064</v>
      </c>
      <c r="S93">
        <v>541.66666666666663</v>
      </c>
    </row>
    <row r="94" spans="3:19" x14ac:dyDescent="0.3">
      <c r="C94">
        <v>8</v>
      </c>
      <c r="D94">
        <v>303</v>
      </c>
      <c r="S94">
        <v>541.66666666666663</v>
      </c>
    </row>
    <row r="95" spans="3:19" x14ac:dyDescent="0.3">
      <c r="C95">
        <v>8</v>
      </c>
      <c r="D95">
        <v>409</v>
      </c>
      <c r="E95">
        <v>22</v>
      </c>
      <c r="I95">
        <v>2736</v>
      </c>
      <c r="J95">
        <v>115.5</v>
      </c>
      <c r="O95">
        <v>750</v>
      </c>
      <c r="P95">
        <v>750</v>
      </c>
      <c r="Q95">
        <v>788674</v>
      </c>
    </row>
    <row r="96" spans="3:19" x14ac:dyDescent="0.3">
      <c r="C96">
        <v>8</v>
      </c>
      <c r="D96">
        <v>642</v>
      </c>
      <c r="E96">
        <v>2</v>
      </c>
      <c r="I96">
        <v>312</v>
      </c>
      <c r="Q96">
        <v>44390</v>
      </c>
    </row>
    <row r="97" spans="3:19" x14ac:dyDescent="0.3">
      <c r="C97">
        <v>8</v>
      </c>
      <c r="D97" t="s">
        <v>68</v>
      </c>
      <c r="E97">
        <v>1</v>
      </c>
      <c r="I97">
        <v>104</v>
      </c>
      <c r="Q97">
        <v>23772</v>
      </c>
    </row>
    <row r="98" spans="3:19" x14ac:dyDescent="0.3">
      <c r="C98">
        <v>8</v>
      </c>
      <c r="D98">
        <v>30</v>
      </c>
      <c r="E98">
        <v>1</v>
      </c>
      <c r="I98">
        <v>104</v>
      </c>
      <c r="Q98">
        <v>23772</v>
      </c>
    </row>
    <row r="99" spans="3:19" x14ac:dyDescent="0.3">
      <c r="C99" t="s">
        <v>76</v>
      </c>
      <c r="E99">
        <v>36.049999999999997</v>
      </c>
      <c r="I99">
        <v>4534.8</v>
      </c>
      <c r="J99">
        <v>181.5</v>
      </c>
      <c r="K99">
        <v>19.34</v>
      </c>
      <c r="O99">
        <v>750</v>
      </c>
      <c r="P99">
        <v>750</v>
      </c>
      <c r="Q99">
        <v>1479532</v>
      </c>
      <c r="R99">
        <v>3000</v>
      </c>
      <c r="S99">
        <v>2209.8439429892192</v>
      </c>
    </row>
    <row r="100" spans="3:19" x14ac:dyDescent="0.3">
      <c r="C100">
        <v>9</v>
      </c>
      <c r="D100" t="s">
        <v>35</v>
      </c>
      <c r="E100">
        <v>4.05</v>
      </c>
      <c r="I100">
        <v>603.6</v>
      </c>
      <c r="J100">
        <v>8</v>
      </c>
      <c r="K100">
        <v>35</v>
      </c>
      <c r="Q100">
        <v>318348</v>
      </c>
      <c r="S100">
        <v>998.90835712295473</v>
      </c>
    </row>
    <row r="101" spans="3:19" x14ac:dyDescent="0.3">
      <c r="C101">
        <v>9</v>
      </c>
      <c r="D101">
        <v>99</v>
      </c>
      <c r="E101">
        <v>0.2</v>
      </c>
      <c r="I101">
        <v>27.2</v>
      </c>
      <c r="K101">
        <v>14</v>
      </c>
      <c r="Q101">
        <v>17239</v>
      </c>
      <c r="S101">
        <v>998.90835712295473</v>
      </c>
    </row>
    <row r="102" spans="3:19" x14ac:dyDescent="0.3">
      <c r="C102">
        <v>9</v>
      </c>
      <c r="D102">
        <v>101</v>
      </c>
      <c r="E102">
        <v>3.85</v>
      </c>
      <c r="I102">
        <v>576.4</v>
      </c>
      <c r="J102">
        <v>8</v>
      </c>
      <c r="K102">
        <v>21</v>
      </c>
      <c r="Q102">
        <v>301109</v>
      </c>
    </row>
    <row r="103" spans="3:19" x14ac:dyDescent="0.3">
      <c r="C103">
        <v>9</v>
      </c>
      <c r="D103" t="s">
        <v>66</v>
      </c>
      <c r="E103">
        <v>7</v>
      </c>
      <c r="I103">
        <v>1048</v>
      </c>
      <c r="J103">
        <v>59</v>
      </c>
      <c r="Q103">
        <v>298638</v>
      </c>
      <c r="R103">
        <v>5284</v>
      </c>
      <c r="S103">
        <v>669.26891919959769</v>
      </c>
    </row>
    <row r="104" spans="3:19" x14ac:dyDescent="0.3">
      <c r="C104">
        <v>9</v>
      </c>
      <c r="D104">
        <v>526</v>
      </c>
      <c r="E104">
        <v>7</v>
      </c>
      <c r="I104">
        <v>1048</v>
      </c>
      <c r="J104">
        <v>59</v>
      </c>
      <c r="Q104">
        <v>298638</v>
      </c>
      <c r="R104">
        <v>5284</v>
      </c>
      <c r="S104">
        <v>669.26891919959769</v>
      </c>
    </row>
    <row r="105" spans="3:19" x14ac:dyDescent="0.3">
      <c r="C105">
        <v>9</v>
      </c>
      <c r="D105" t="s">
        <v>67</v>
      </c>
      <c r="E105">
        <v>24</v>
      </c>
      <c r="I105">
        <v>3248</v>
      </c>
      <c r="J105">
        <v>166</v>
      </c>
      <c r="O105">
        <v>1500</v>
      </c>
      <c r="P105">
        <v>1500</v>
      </c>
      <c r="Q105">
        <v>821222</v>
      </c>
      <c r="S105">
        <v>541.66666666666663</v>
      </c>
    </row>
    <row r="106" spans="3:19" x14ac:dyDescent="0.3">
      <c r="C106">
        <v>9</v>
      </c>
      <c r="D106">
        <v>303</v>
      </c>
      <c r="S106">
        <v>541.66666666666663</v>
      </c>
    </row>
    <row r="107" spans="3:19" x14ac:dyDescent="0.3">
      <c r="C107">
        <v>9</v>
      </c>
      <c r="D107">
        <v>409</v>
      </c>
      <c r="E107">
        <v>22</v>
      </c>
      <c r="I107">
        <v>3080</v>
      </c>
      <c r="J107">
        <v>166</v>
      </c>
      <c r="O107">
        <v>1500</v>
      </c>
      <c r="P107">
        <v>1500</v>
      </c>
      <c r="Q107">
        <v>778865</v>
      </c>
    </row>
    <row r="108" spans="3:19" x14ac:dyDescent="0.3">
      <c r="C108">
        <v>9</v>
      </c>
      <c r="D108">
        <v>642</v>
      </c>
      <c r="E108">
        <v>2</v>
      </c>
      <c r="I108">
        <v>168</v>
      </c>
      <c r="Q108">
        <v>42357</v>
      </c>
    </row>
    <row r="109" spans="3:19" x14ac:dyDescent="0.3">
      <c r="C109">
        <v>9</v>
      </c>
      <c r="D109" t="s">
        <v>68</v>
      </c>
      <c r="E109">
        <v>1</v>
      </c>
      <c r="I109">
        <v>160</v>
      </c>
      <c r="Q109">
        <v>23180</v>
      </c>
    </row>
    <row r="110" spans="3:19" x14ac:dyDescent="0.3">
      <c r="C110">
        <v>9</v>
      </c>
      <c r="D110">
        <v>30</v>
      </c>
      <c r="E110">
        <v>1</v>
      </c>
      <c r="I110">
        <v>160</v>
      </c>
      <c r="Q110">
        <v>23180</v>
      </c>
    </row>
    <row r="111" spans="3:19" x14ac:dyDescent="0.3">
      <c r="C111" t="s">
        <v>77</v>
      </c>
      <c r="E111">
        <v>36.049999999999997</v>
      </c>
      <c r="I111">
        <v>5059.6000000000004</v>
      </c>
      <c r="J111">
        <v>233</v>
      </c>
      <c r="K111">
        <v>35</v>
      </c>
      <c r="O111">
        <v>1500</v>
      </c>
      <c r="P111">
        <v>1500</v>
      </c>
      <c r="Q111">
        <v>1461388</v>
      </c>
      <c r="R111">
        <v>5284</v>
      </c>
      <c r="S111">
        <v>2209.8439429892192</v>
      </c>
    </row>
    <row r="112" spans="3:19" x14ac:dyDescent="0.3">
      <c r="C112">
        <v>10</v>
      </c>
      <c r="D112" t="s">
        <v>35</v>
      </c>
      <c r="E112">
        <v>4.05</v>
      </c>
      <c r="I112">
        <v>706</v>
      </c>
      <c r="J112">
        <v>8</v>
      </c>
      <c r="K112">
        <v>21</v>
      </c>
      <c r="Q112">
        <v>305000</v>
      </c>
      <c r="R112">
        <v>3000</v>
      </c>
      <c r="S112">
        <v>998.90835712295473</v>
      </c>
    </row>
    <row r="113" spans="3:19" x14ac:dyDescent="0.3">
      <c r="C113">
        <v>10</v>
      </c>
      <c r="D113">
        <v>99</v>
      </c>
      <c r="E113">
        <v>0.2</v>
      </c>
      <c r="I113">
        <v>33.6</v>
      </c>
      <c r="Q113">
        <v>11210</v>
      </c>
      <c r="R113">
        <v>3000</v>
      </c>
      <c r="S113">
        <v>998.90835712295473</v>
      </c>
    </row>
    <row r="114" spans="3:19" x14ac:dyDescent="0.3">
      <c r="C114">
        <v>10</v>
      </c>
      <c r="D114">
        <v>101</v>
      </c>
      <c r="E114">
        <v>3.85</v>
      </c>
      <c r="I114">
        <v>672.4</v>
      </c>
      <c r="J114">
        <v>8</v>
      </c>
      <c r="K114">
        <v>21</v>
      </c>
      <c r="Q114">
        <v>293790</v>
      </c>
    </row>
    <row r="115" spans="3:19" x14ac:dyDescent="0.3">
      <c r="C115">
        <v>10</v>
      </c>
      <c r="D115" t="s">
        <v>66</v>
      </c>
      <c r="E115">
        <v>7</v>
      </c>
      <c r="I115">
        <v>1232</v>
      </c>
      <c r="J115">
        <v>61</v>
      </c>
      <c r="Q115">
        <v>291941</v>
      </c>
      <c r="S115">
        <v>669.26891919959769</v>
      </c>
    </row>
    <row r="116" spans="3:19" x14ac:dyDescent="0.3">
      <c r="C116">
        <v>10</v>
      </c>
      <c r="D116">
        <v>526</v>
      </c>
      <c r="E116">
        <v>7</v>
      </c>
      <c r="I116">
        <v>1232</v>
      </c>
      <c r="J116">
        <v>61</v>
      </c>
      <c r="Q116">
        <v>291941</v>
      </c>
      <c r="S116">
        <v>669.26891919959769</v>
      </c>
    </row>
    <row r="117" spans="3:19" x14ac:dyDescent="0.3">
      <c r="C117">
        <v>10</v>
      </c>
      <c r="D117" t="s">
        <v>67</v>
      </c>
      <c r="E117">
        <v>25</v>
      </c>
      <c r="I117">
        <v>3900</v>
      </c>
      <c r="J117">
        <v>113</v>
      </c>
      <c r="Q117">
        <v>781231</v>
      </c>
      <c r="S117">
        <v>541.66666666666663</v>
      </c>
    </row>
    <row r="118" spans="3:19" x14ac:dyDescent="0.3">
      <c r="C118">
        <v>10</v>
      </c>
      <c r="D118">
        <v>303</v>
      </c>
      <c r="S118">
        <v>541.66666666666663</v>
      </c>
    </row>
    <row r="119" spans="3:19" x14ac:dyDescent="0.3">
      <c r="C119">
        <v>10</v>
      </c>
      <c r="D119">
        <v>409</v>
      </c>
      <c r="E119">
        <v>23</v>
      </c>
      <c r="I119">
        <v>3548</v>
      </c>
      <c r="J119">
        <v>113</v>
      </c>
      <c r="Q119">
        <v>737044</v>
      </c>
    </row>
    <row r="120" spans="3:19" x14ac:dyDescent="0.3">
      <c r="C120">
        <v>10</v>
      </c>
      <c r="D120">
        <v>642</v>
      </c>
      <c r="E120">
        <v>2</v>
      </c>
      <c r="I120">
        <v>352</v>
      </c>
      <c r="Q120">
        <v>44187</v>
      </c>
    </row>
    <row r="121" spans="3:19" x14ac:dyDescent="0.3">
      <c r="C121">
        <v>10</v>
      </c>
      <c r="D121" t="s">
        <v>68</v>
      </c>
      <c r="E121">
        <v>1</v>
      </c>
      <c r="I121">
        <v>184</v>
      </c>
      <c r="Q121">
        <v>23180</v>
      </c>
    </row>
    <row r="122" spans="3:19" x14ac:dyDescent="0.3">
      <c r="C122">
        <v>10</v>
      </c>
      <c r="D122">
        <v>30</v>
      </c>
      <c r="E122">
        <v>1</v>
      </c>
      <c r="I122">
        <v>184</v>
      </c>
      <c r="Q122">
        <v>23180</v>
      </c>
    </row>
    <row r="123" spans="3:19" x14ac:dyDescent="0.3">
      <c r="C123" t="s">
        <v>78</v>
      </c>
      <c r="E123">
        <v>37.049999999999997</v>
      </c>
      <c r="I123">
        <v>6022</v>
      </c>
      <c r="J123">
        <v>182</v>
      </c>
      <c r="K123">
        <v>21</v>
      </c>
      <c r="Q123">
        <v>1401352</v>
      </c>
      <c r="R123">
        <v>3000</v>
      </c>
      <c r="S123">
        <v>2209.8439429892192</v>
      </c>
    </row>
    <row r="124" spans="3:19" x14ac:dyDescent="0.3">
      <c r="C124">
        <v>11</v>
      </c>
      <c r="D124" t="s">
        <v>35</v>
      </c>
      <c r="E124">
        <v>4.05</v>
      </c>
      <c r="I124">
        <v>696.80000000000007</v>
      </c>
      <c r="J124">
        <v>8</v>
      </c>
      <c r="K124">
        <v>27</v>
      </c>
      <c r="N124">
        <v>89000</v>
      </c>
      <c r="O124">
        <v>48352</v>
      </c>
      <c r="P124">
        <v>137352</v>
      </c>
      <c r="Q124">
        <v>470866</v>
      </c>
      <c r="R124">
        <v>6500</v>
      </c>
      <c r="S124">
        <v>998.90835712295473</v>
      </c>
    </row>
    <row r="125" spans="3:19" x14ac:dyDescent="0.3">
      <c r="C125">
        <v>11</v>
      </c>
      <c r="D125">
        <v>99</v>
      </c>
      <c r="E125">
        <v>0.2</v>
      </c>
      <c r="I125">
        <v>33.6</v>
      </c>
      <c r="O125">
        <v>3385</v>
      </c>
      <c r="P125">
        <v>3385</v>
      </c>
      <c r="Q125">
        <v>12016</v>
      </c>
      <c r="R125">
        <v>6500</v>
      </c>
      <c r="S125">
        <v>998.90835712295473</v>
      </c>
    </row>
    <row r="126" spans="3:19" x14ac:dyDescent="0.3">
      <c r="C126">
        <v>11</v>
      </c>
      <c r="D126">
        <v>101</v>
      </c>
      <c r="E126">
        <v>3.85</v>
      </c>
      <c r="I126">
        <v>663.2</v>
      </c>
      <c r="J126">
        <v>8</v>
      </c>
      <c r="K126">
        <v>27</v>
      </c>
      <c r="N126">
        <v>89000</v>
      </c>
      <c r="O126">
        <v>44967</v>
      </c>
      <c r="P126">
        <v>133967</v>
      </c>
      <c r="Q126">
        <v>458850</v>
      </c>
    </row>
    <row r="127" spans="3:19" x14ac:dyDescent="0.3">
      <c r="C127">
        <v>11</v>
      </c>
      <c r="D127" t="s">
        <v>66</v>
      </c>
      <c r="E127">
        <v>7</v>
      </c>
      <c r="I127">
        <v>1136</v>
      </c>
      <c r="J127">
        <v>54</v>
      </c>
      <c r="N127">
        <v>171000</v>
      </c>
      <c r="O127">
        <v>84719</v>
      </c>
      <c r="P127">
        <v>255719</v>
      </c>
      <c r="Q127">
        <v>551994</v>
      </c>
      <c r="R127">
        <v>550</v>
      </c>
      <c r="S127">
        <v>669.26891919959769</v>
      </c>
    </row>
    <row r="128" spans="3:19" x14ac:dyDescent="0.3">
      <c r="C128">
        <v>11</v>
      </c>
      <c r="D128">
        <v>526</v>
      </c>
      <c r="E128">
        <v>7</v>
      </c>
      <c r="I128">
        <v>1136</v>
      </c>
      <c r="J128">
        <v>54</v>
      </c>
      <c r="N128">
        <v>171000</v>
      </c>
      <c r="O128">
        <v>84719</v>
      </c>
      <c r="P128">
        <v>255719</v>
      </c>
      <c r="Q128">
        <v>551994</v>
      </c>
      <c r="R128">
        <v>550</v>
      </c>
      <c r="S128">
        <v>669.26891919959769</v>
      </c>
    </row>
    <row r="129" spans="3:19" x14ac:dyDescent="0.3">
      <c r="C129">
        <v>11</v>
      </c>
      <c r="D129" t="s">
        <v>67</v>
      </c>
      <c r="E129">
        <v>24</v>
      </c>
      <c r="I129">
        <v>3780</v>
      </c>
      <c r="J129">
        <v>126</v>
      </c>
      <c r="O129">
        <v>256209</v>
      </c>
      <c r="P129">
        <v>256209</v>
      </c>
      <c r="Q129">
        <v>1064282</v>
      </c>
      <c r="R129">
        <v>2500</v>
      </c>
      <c r="S129">
        <v>541.66666666666663</v>
      </c>
    </row>
    <row r="130" spans="3:19" x14ac:dyDescent="0.3">
      <c r="C130">
        <v>11</v>
      </c>
      <c r="D130">
        <v>303</v>
      </c>
      <c r="R130">
        <v>2500</v>
      </c>
      <c r="S130">
        <v>541.66666666666663</v>
      </c>
    </row>
    <row r="131" spans="3:19" x14ac:dyDescent="0.3">
      <c r="C131">
        <v>11</v>
      </c>
      <c r="D131">
        <v>409</v>
      </c>
      <c r="E131">
        <v>22</v>
      </c>
      <c r="I131">
        <v>3476</v>
      </c>
      <c r="J131">
        <v>126</v>
      </c>
      <c r="O131">
        <v>240332</v>
      </c>
      <c r="P131">
        <v>240332</v>
      </c>
      <c r="Q131">
        <v>1008227</v>
      </c>
    </row>
    <row r="132" spans="3:19" x14ac:dyDescent="0.3">
      <c r="C132">
        <v>11</v>
      </c>
      <c r="D132">
        <v>642</v>
      </c>
      <c r="E132">
        <v>2</v>
      </c>
      <c r="I132">
        <v>304</v>
      </c>
      <c r="O132">
        <v>15877</v>
      </c>
      <c r="P132">
        <v>15877</v>
      </c>
      <c r="Q132">
        <v>56055</v>
      </c>
    </row>
    <row r="133" spans="3:19" x14ac:dyDescent="0.3">
      <c r="C133">
        <v>11</v>
      </c>
      <c r="D133" t="s">
        <v>68</v>
      </c>
      <c r="E133">
        <v>1</v>
      </c>
      <c r="I133">
        <v>152</v>
      </c>
      <c r="O133">
        <v>7482</v>
      </c>
      <c r="P133">
        <v>7482</v>
      </c>
      <c r="Q133">
        <v>27502</v>
      </c>
    </row>
    <row r="134" spans="3:19" x14ac:dyDescent="0.3">
      <c r="C134">
        <v>11</v>
      </c>
      <c r="D134">
        <v>30</v>
      </c>
      <c r="E134">
        <v>1</v>
      </c>
      <c r="I134">
        <v>152</v>
      </c>
      <c r="O134">
        <v>7482</v>
      </c>
      <c r="P134">
        <v>7482</v>
      </c>
      <c r="Q134">
        <v>27502</v>
      </c>
    </row>
    <row r="135" spans="3:19" x14ac:dyDescent="0.3">
      <c r="C135" t="s">
        <v>79</v>
      </c>
      <c r="E135">
        <v>36.049999999999997</v>
      </c>
      <c r="I135">
        <v>5764.8</v>
      </c>
      <c r="J135">
        <v>188</v>
      </c>
      <c r="K135">
        <v>27</v>
      </c>
      <c r="N135">
        <v>260000</v>
      </c>
      <c r="O135">
        <v>396762</v>
      </c>
      <c r="P135">
        <v>656762</v>
      </c>
      <c r="Q135">
        <v>2114644</v>
      </c>
      <c r="R135">
        <v>9550</v>
      </c>
      <c r="S135">
        <v>2209.8439429892192</v>
      </c>
    </row>
    <row r="136" spans="3:19" x14ac:dyDescent="0.3">
      <c r="C136">
        <v>12</v>
      </c>
      <c r="D136" t="s">
        <v>35</v>
      </c>
      <c r="E136">
        <v>4.05</v>
      </c>
      <c r="I136">
        <v>631.6</v>
      </c>
      <c r="J136">
        <v>8</v>
      </c>
      <c r="K136">
        <v>44.4</v>
      </c>
      <c r="O136">
        <v>249699</v>
      </c>
      <c r="P136">
        <v>249699</v>
      </c>
      <c r="Q136">
        <v>585376</v>
      </c>
      <c r="S136">
        <v>998.90835712295473</v>
      </c>
    </row>
    <row r="137" spans="3:19" x14ac:dyDescent="0.3">
      <c r="C137">
        <v>12</v>
      </c>
      <c r="D137">
        <v>99</v>
      </c>
      <c r="E137">
        <v>0.2</v>
      </c>
      <c r="I137">
        <v>17.600000000000001</v>
      </c>
      <c r="K137">
        <v>25.4</v>
      </c>
      <c r="Q137">
        <v>25079</v>
      </c>
      <c r="S137">
        <v>998.90835712295473</v>
      </c>
    </row>
    <row r="138" spans="3:19" x14ac:dyDescent="0.3">
      <c r="C138">
        <v>12</v>
      </c>
      <c r="D138">
        <v>101</v>
      </c>
      <c r="E138">
        <v>3.85</v>
      </c>
      <c r="I138">
        <v>614</v>
      </c>
      <c r="J138">
        <v>8</v>
      </c>
      <c r="K138">
        <v>19</v>
      </c>
      <c r="O138">
        <v>249699</v>
      </c>
      <c r="P138">
        <v>249699</v>
      </c>
      <c r="Q138">
        <v>560297</v>
      </c>
    </row>
    <row r="139" spans="3:19" x14ac:dyDescent="0.3">
      <c r="C139">
        <v>12</v>
      </c>
      <c r="D139" t="s">
        <v>66</v>
      </c>
      <c r="E139">
        <v>7</v>
      </c>
      <c r="I139">
        <v>976</v>
      </c>
      <c r="J139">
        <v>68</v>
      </c>
      <c r="Q139">
        <v>339340</v>
      </c>
      <c r="R139">
        <v>550</v>
      </c>
      <c r="S139">
        <v>669.26891919959769</v>
      </c>
    </row>
    <row r="140" spans="3:19" x14ac:dyDescent="0.3">
      <c r="C140">
        <v>12</v>
      </c>
      <c r="D140">
        <v>526</v>
      </c>
      <c r="E140">
        <v>7</v>
      </c>
      <c r="I140">
        <v>976</v>
      </c>
      <c r="J140">
        <v>68</v>
      </c>
      <c r="Q140">
        <v>339340</v>
      </c>
      <c r="R140">
        <v>550</v>
      </c>
      <c r="S140">
        <v>669.26891919959769</v>
      </c>
    </row>
    <row r="141" spans="3:19" x14ac:dyDescent="0.3">
      <c r="C141">
        <v>12</v>
      </c>
      <c r="D141" t="s">
        <v>67</v>
      </c>
      <c r="E141">
        <v>25</v>
      </c>
      <c r="I141">
        <v>3496</v>
      </c>
      <c r="J141">
        <v>180.5</v>
      </c>
      <c r="O141">
        <v>1500</v>
      </c>
      <c r="P141">
        <v>1500</v>
      </c>
      <c r="Q141">
        <v>854534</v>
      </c>
      <c r="R141">
        <v>1750</v>
      </c>
      <c r="S141">
        <v>541.66666666666663</v>
      </c>
    </row>
    <row r="142" spans="3:19" x14ac:dyDescent="0.3">
      <c r="C142">
        <v>12</v>
      </c>
      <c r="D142">
        <v>303</v>
      </c>
      <c r="R142">
        <v>1750</v>
      </c>
      <c r="S142">
        <v>541.66666666666663</v>
      </c>
    </row>
    <row r="143" spans="3:19" x14ac:dyDescent="0.3">
      <c r="C143">
        <v>12</v>
      </c>
      <c r="D143">
        <v>409</v>
      </c>
      <c r="E143">
        <v>22</v>
      </c>
      <c r="I143">
        <v>3224</v>
      </c>
      <c r="J143">
        <v>180.5</v>
      </c>
      <c r="O143">
        <v>1500</v>
      </c>
      <c r="P143">
        <v>1500</v>
      </c>
      <c r="Q143">
        <v>809785</v>
      </c>
    </row>
    <row r="144" spans="3:19" x14ac:dyDescent="0.3">
      <c r="C144">
        <v>12</v>
      </c>
      <c r="D144">
        <v>642</v>
      </c>
      <c r="E144">
        <v>3</v>
      </c>
      <c r="I144">
        <v>272</v>
      </c>
      <c r="Q144">
        <v>44749</v>
      </c>
    </row>
    <row r="145" spans="3:19" x14ac:dyDescent="0.3">
      <c r="C145">
        <v>12</v>
      </c>
      <c r="D145" t="s">
        <v>68</v>
      </c>
      <c r="E145">
        <v>1</v>
      </c>
      <c r="I145">
        <v>168</v>
      </c>
      <c r="Q145">
        <v>23180</v>
      </c>
    </row>
    <row r="146" spans="3:19" x14ac:dyDescent="0.3">
      <c r="C146">
        <v>12</v>
      </c>
      <c r="D146">
        <v>30</v>
      </c>
      <c r="E146">
        <v>1</v>
      </c>
      <c r="I146">
        <v>168</v>
      </c>
      <c r="Q146">
        <v>23180</v>
      </c>
    </row>
    <row r="147" spans="3:19" x14ac:dyDescent="0.3">
      <c r="C147" t="s">
        <v>80</v>
      </c>
      <c r="E147">
        <v>37.049999999999997</v>
      </c>
      <c r="I147">
        <v>5271.6</v>
      </c>
      <c r="J147">
        <v>256.5</v>
      </c>
      <c r="K147">
        <v>44.4</v>
      </c>
      <c r="O147">
        <v>251199</v>
      </c>
      <c r="P147">
        <v>251199</v>
      </c>
      <c r="Q147">
        <v>1802430</v>
      </c>
      <c r="R147">
        <v>2300</v>
      </c>
      <c r="S147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2019-01-29T14:50:34Z</dcterms:modified>
</cp:coreProperties>
</file>