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C12" i="431"/>
  <c r="E12" i="431"/>
  <c r="F16" i="431"/>
  <c r="H12" i="431"/>
  <c r="I16" i="431"/>
  <c r="K12" i="431"/>
  <c r="L16" i="431"/>
  <c r="N12" i="431"/>
  <c r="O16" i="431"/>
  <c r="Q12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0" i="431"/>
  <c r="P14" i="431"/>
  <c r="Q10" i="431"/>
  <c r="Q14" i="431"/>
  <c r="C16" i="431"/>
  <c r="D16" i="431"/>
  <c r="F12" i="431"/>
  <c r="G16" i="431"/>
  <c r="I12" i="431"/>
  <c r="J16" i="431"/>
  <c r="L12" i="431"/>
  <c r="M16" i="431"/>
  <c r="O12" i="431"/>
  <c r="P16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D12" i="431"/>
  <c r="E16" i="431"/>
  <c r="G12" i="431"/>
  <c r="H16" i="431"/>
  <c r="J12" i="431"/>
  <c r="K16" i="431"/>
  <c r="M12" i="431"/>
  <c r="N16" i="431"/>
  <c r="P12" i="431"/>
  <c r="Q16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6" i="431" l="1"/>
  <c r="S16" i="431"/>
  <c r="S15" i="431"/>
  <c r="R15" i="431"/>
  <c r="S11" i="431"/>
  <c r="R11" i="431"/>
  <c r="R14" i="431"/>
  <c r="S14" i="431"/>
  <c r="R10" i="431"/>
  <c r="S10" i="431"/>
  <c r="R12" i="431"/>
  <c r="S12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<sst xmlns="http://schemas.openxmlformats.org/spreadsheetml/2006/main" count="142" uniqueCount="87">
  <si>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</si>
  <si>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</si>
  <si>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</si>
  <si>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</si>
  <si>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</si>
  <si>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</si>
  <si>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</si>
  <si>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</si>
  <si>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</si>
  <si>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</si>
  <si>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</si>
  <si>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</si>
  <si>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</si>
  <si>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</si>
  <si>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</si>
  <si>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</si>
  <si>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</si>
  <si>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</si>
  <si>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</si>
  <si>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</si>
  <si>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</si>
  <si>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</si>
  <si>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</si>
  <si>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</si>
  <si>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</si>
  <si>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</si>
  <si>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</si>
  <si>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</si>
  <si>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</si>
  <si>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</si>
  <si>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</si>
  <si>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</si>
  <si>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</si>
  <si>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</si>
  <si>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</si>
  <si>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</si>
  <si>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</si>
  <si>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</si>
  <si>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</si>
  <si>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</si>
  <si>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</si>
  <si>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</si>
  <si>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</si>
  <si>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</si>
  <si>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</si>
  <si>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</si>
  <si>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</si>
  <si>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</si>
  <si>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</si>
  <si>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</si>
  <si>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</si>
  <si>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</si>
  <si>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</si>
  <si>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</si>
  <si>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</si>
  <si>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</si>
  <si>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</si>
  <si>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</si>
  <si>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</si>
  <si>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</si>
  <si>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</si>
  <si>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</si>
  <si>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</si>
  <si>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</si>
  <si>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lékařské fyziky a radiační ochrany</t>
    </r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</si>
  <si>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</si>
  <si>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</si>
  <si>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</si>
  <si>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</si>
  <si>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</si>
  <si>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</si>
  <si>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</si>
  <si>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</si>
  <si>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</si>
  <si>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</si>
  <si>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</si>
  <si>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</si>
  <si>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</si>
  <si>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</si>
  <si>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</si>
  <si>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</si>
  <si>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radiologičtí technici</t>
  </si>
  <si>
    <t>radiologičtí fyzici</t>
  </si>
  <si>
    <t>odborní pracovníci v lab. metodách</t>
  </si>
  <si>
    <t>biomedicínští inženýři</t>
  </si>
  <si>
    <t>radiologičtí asistenti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</si>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</sst>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6" totalsRowShown="0" headerRowDxfId="24" tableBorderDxfId="2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23" totalsRowShown="0">
  <autoFilter ref="C3:S12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64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61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60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59</v>
      </c>
      <c r="J4" s="89" t="s">
        <v>23</v>
      </c>
      <c r="K4" s="67" t="s">
        <v>58</v>
      </c>
      <c r="L4" s="68"/>
      <c r="M4" s="68"/>
      <c r="N4" s="69"/>
      <c r="O4" s="70" t="s">
        <v>57</v>
      </c>
      <c r="P4" s="59" t="s">
        <v>56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55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54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12</v>
      </c>
      <c r="D6" s="40"/>
      <c r="E6" s="40"/>
      <c r="F6" s="39"/>
      <c r="G6" s="41">
        <f ca="1">SUM(Tabulka[05 h_vram])/2</f>
        <v>21608</v>
      </c>
      <c r="H6" s="40">
        <f ca="1">SUM(Tabulka[06 h_naduv])/2</f>
        <v>259.5</v>
      </c>
      <c r="I6" s="40">
        <f ca="1">SUM(Tabulka[07 h_nadzk])/2</f>
        <v>0</v>
      </c>
      <c r="J6" s="39">
        <f ca="1">SUM(Tabulka[08 h_oon])/2</f>
        <v>0</v>
      </c>
      <c r="K6" s="41">
        <f ca="1">SUM(Tabulka[09 m_kl])/2</f>
        <v>0</v>
      </c>
      <c r="L6" s="40">
        <f ca="1">SUM(Tabulka[10 m_gr])/2</f>
        <v>0</v>
      </c>
      <c r="M6" s="40">
        <f ca="1">SUM(Tabulka[11 m_jo])/2</f>
        <v>463276</v>
      </c>
      <c r="N6" s="40">
        <f ca="1">SUM(Tabulka[12 m_oc])/2</f>
        <v>463276</v>
      </c>
      <c r="O6" s="39">
        <f ca="1">SUM(Tabulka[13 m_sk])/2</f>
        <v>6849550</v>
      </c>
      <c r="P6" s="38">
        <f ca="1">SUM(Tabulka[14_vzsk])/2</f>
        <v>13578.5</v>
      </c>
      <c r="Q6" s="38">
        <f ca="1">SUM(Tabulka[15_vzpl])/2</f>
        <v>57851.494293634933</v>
      </c>
      <c r="R6" s="37">
        <f ca="1">IF(Q6=0,0,P6/Q6)</f>
        <v>0.23471303837166335</v>
      </c>
      <c r="S6" s="36">
        <f ca="1">Q6-P6</f>
        <v>44272.994293634933</v>
      </c>
    </row>
    <row r="7" spans="1:19" hidden="1" x14ac:dyDescent="0.3">
      <c r="A7" s="35" t="s">
        <v>53</v>
      </c>
      <c r="B7" s="34" t="s">
        <v>52</v>
      </c>
      <c r="C7" s="33" t="s">
        <v>51</v>
      </c>
      <c r="D7" s="32" t="s">
        <v>50</v>
      </c>
      <c r="E7" s="31" t="s">
        <v>49</v>
      </c>
      <c r="F7" s="30" t="s">
        <v>48</v>
      </c>
      <c r="G7" s="29" t="s">
        <v>47</v>
      </c>
      <c r="H7" s="27" t="s">
        <v>46</v>
      </c>
      <c r="I7" s="27" t="s">
        <v>45</v>
      </c>
      <c r="J7" s="26" t="s">
        <v>44</v>
      </c>
      <c r="K7" s="28" t="s">
        <v>43</v>
      </c>
      <c r="L7" s="27" t="s">
        <v>42</v>
      </c>
      <c r="M7" s="27" t="s">
        <v>41</v>
      </c>
      <c r="N7" s="26" t="s">
        <v>40</v>
      </c>
      <c r="O7" s="25" t="s">
        <v>39</v>
      </c>
      <c r="P7" s="24" t="s">
        <v>38</v>
      </c>
      <c r="Q7" s="23" t="s">
        <v>37</v>
      </c>
      <c r="R7" s="22" t="s">
        <v>36</v>
      </c>
      <c r="S7" s="21" t="s">
        <v>35</v>
      </c>
    </row>
    <row r="8" spans="1:19" x14ac:dyDescent="0.3">
      <c r="A8" s="18" t="s">
        <v>65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17936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259.5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421680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421680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5926599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13578.5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57851.494293634933</v>
      </c>
      <c r="R8" s="20">
        <f ca="1">IF(Tabulka[[#This Row],[15_vzpl]]=0,"",Tabulka[[#This Row],[14_vzsk]]/Tabulka[[#This Row],[15_vzpl]])</f>
        <v>0.23471303837166335</v>
      </c>
      <c r="S8" s="19">
        <f ca="1">IF(Tabulka[[#This Row],[15_vzpl]]-Tabulka[[#This Row],[14_vzsk]]=0,"",Tabulka[[#This Row],[15_vzpl]]-Tabulka[[#This Row],[14_vzsk]])</f>
        <v>44272.994293634933</v>
      </c>
    </row>
    <row r="9" spans="1:19" x14ac:dyDescent="0.3">
      <c r="A9" s="18">
        <v>421</v>
      </c>
      <c r="B9" s="17" t="s">
        <v>81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1828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23883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23883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537654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" t="str">
        <f ca="1">IF(Tabulka[[#This Row],[15_vzpl]]=0,"",Tabulka[[#This Row],[14_vzsk]]/Tabulka[[#This Row],[15_vzpl]])</f>
        <v/>
      </c>
      <c r="S9" s="19" t="str">
        <f ca="1">IF(Tabulka[[#This Row],[15_vzpl]]-Tabulka[[#This Row],[14_vzsk]]=0,"",Tabulka[[#This Row],[15_vzpl]]-Tabulka[[#This Row],[14_vzsk]])</f>
        <v/>
      </c>
    </row>
    <row r="10" spans="1:19" x14ac:dyDescent="0.3">
      <c r="A10" s="18">
        <v>525</v>
      </c>
      <c r="B10" s="17" t="s">
        <v>82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6.416666666666667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11564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344241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344241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4050099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526</v>
      </c>
      <c r="B11" s="17" t="s">
        <v>83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13578.5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57851.494293634933</v>
      </c>
      <c r="R11" s="20">
        <f ca="1">IF(Tabulka[[#This Row],[15_vzpl]]=0,"",Tabulka[[#This Row],[14_vzsk]]/Tabulka[[#This Row],[15_vzpl]])</f>
        <v>0.23471303837166335</v>
      </c>
      <c r="S11" s="19">
        <f ca="1">IF(Tabulka[[#This Row],[15_vzpl]]-Tabulka[[#This Row],[14_vzsk]]=0,"",Tabulka[[#This Row],[15_vzpl]]-Tabulka[[#This Row],[14_vzsk]])</f>
        <v>44272.994293634933</v>
      </c>
    </row>
    <row r="12" spans="1:19" x14ac:dyDescent="0.3">
      <c r="A12" s="18">
        <v>527</v>
      </c>
      <c r="B12" s="17" t="s">
        <v>84</v>
      </c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2.5833333333333335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4544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208.5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53556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53556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1338846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0" t="str">
        <f ca="1">IF(Tabulka[[#This Row],[15_vzpl]]=0,"",Tabulka[[#This Row],[14_vzsk]]/Tabulka[[#This Row],[15_vzpl]])</f>
        <v/>
      </c>
      <c r="S12" s="19" t="str">
        <f ca="1">IF(Tabulka[[#This Row],[15_vzpl]]-Tabulka[[#This Row],[14_vzsk]]=0,"",Tabulka[[#This Row],[15_vzpl]]-Tabulka[[#This Row],[14_vzsk]])</f>
        <v/>
      </c>
    </row>
    <row r="13" spans="1:19" x14ac:dyDescent="0.3">
      <c r="A13" s="18" t="s">
        <v>66</v>
      </c>
      <c r="B13" s="17"/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24740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24740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532338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" t="str">
        <f ca="1">IF(Tabulka[[#This Row],[15_vzpl]]=0,"",Tabulka[[#This Row],[14_vzsk]]/Tabulka[[#This Row],[15_vzpl]])</f>
        <v/>
      </c>
      <c r="S13" s="19" t="str">
        <f ca="1">IF(Tabulka[[#This Row],[15_vzpl]]-Tabulka[[#This Row],[14_vzsk]]=0,"",Tabulka[[#This Row],[15_vzpl]]-Tabulka[[#This Row],[14_vzsk]])</f>
        <v/>
      </c>
    </row>
    <row r="14" spans="1:19" x14ac:dyDescent="0.3">
      <c r="A14" s="18">
        <v>408</v>
      </c>
      <c r="B14" s="17" t="s">
        <v>85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24740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24740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532338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 t="s">
        <v>67</v>
      </c>
      <c r="B15" s="17"/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1868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16856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16856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390613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s="18">
        <v>30</v>
      </c>
      <c r="B16" s="17" t="s">
        <v>86</v>
      </c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1868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16856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16856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390613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" t="str">
        <f ca="1">IF(Tabulka[[#This Row],[15_vzpl]]=0,"",Tabulka[[#This Row],[14_vzsk]]/Tabulka[[#This Row],[15_vzpl]])</f>
        <v/>
      </c>
      <c r="S16" s="19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63</v>
      </c>
    </row>
    <row r="18" spans="1:1" x14ac:dyDescent="0.3">
      <c r="A18" s="1" t="s">
        <v>5</v>
      </c>
    </row>
    <row r="19" spans="1:1" x14ac:dyDescent="0.3">
      <c r="A19" s="2" t="s">
        <v>34</v>
      </c>
    </row>
    <row r="20" spans="1:1" x14ac:dyDescent="0.3">
      <c r="A20" s="10" t="s">
        <v>33</v>
      </c>
    </row>
    <row r="21" spans="1:1" x14ac:dyDescent="0.3">
      <c r="A21" s="6" t="s">
        <v>27</v>
      </c>
    </row>
    <row r="22" spans="1:1" x14ac:dyDescent="0.3">
      <c r="A22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2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</v>
      </c>
    </row>
    <row r="2" spans="1:19" x14ac:dyDescent="0.3">
      <c r="A2" s="4" t="s">
        <v>64</v>
      </c>
    </row>
    <row r="3" spans="1:19" x14ac:dyDescent="0.3">
      <c r="A3" s="56" t="s">
        <v>6</v>
      </c>
      <c r="B3" s="55">
        <v>2018</v>
      </c>
      <c r="C3" t="s">
        <v>62</v>
      </c>
      <c r="D3" t="s">
        <v>53</v>
      </c>
      <c r="E3" t="s">
        <v>51</v>
      </c>
      <c r="F3" t="s">
        <v>50</v>
      </c>
      <c r="G3" t="s">
        <v>49</v>
      </c>
      <c r="H3" t="s">
        <v>48</v>
      </c>
      <c r="I3" t="s">
        <v>47</v>
      </c>
      <c r="J3" t="s">
        <v>46</v>
      </c>
      <c r="K3" t="s">
        <v>45</v>
      </c>
      <c r="L3" t="s">
        <v>44</v>
      </c>
      <c r="M3" t="s">
        <v>43</v>
      </c>
      <c r="N3" t="s">
        <v>42</v>
      </c>
      <c r="O3" t="s">
        <v>41</v>
      </c>
      <c r="P3" t="s">
        <v>40</v>
      </c>
      <c r="Q3" t="s">
        <v>39</v>
      </c>
      <c r="R3" t="s">
        <v>38</v>
      </c>
      <c r="S3" t="s">
        <v>37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65</v>
      </c>
      <c r="E4" s="47">
        <v>10</v>
      </c>
      <c r="F4" s="47"/>
      <c r="G4" s="47"/>
      <c r="H4" s="47"/>
      <c r="I4" s="47">
        <v>1660</v>
      </c>
      <c r="J4" s="47">
        <v>27</v>
      </c>
      <c r="K4" s="47"/>
      <c r="L4" s="47"/>
      <c r="M4" s="47"/>
      <c r="N4" s="47"/>
      <c r="O4" s="47"/>
      <c r="P4" s="47"/>
      <c r="Q4" s="47">
        <v>479495</v>
      </c>
      <c r="R4" s="47"/>
      <c r="S4" s="47">
        <v>4820.9578578029113</v>
      </c>
    </row>
    <row r="5" spans="1:19" x14ac:dyDescent="0.3">
      <c r="A5" s="52" t="s">
        <v>8</v>
      </c>
      <c r="B5" s="51">
        <v>2</v>
      </c>
      <c r="C5">
        <v>1</v>
      </c>
      <c r="D5">
        <v>421</v>
      </c>
      <c r="E5">
        <v>1</v>
      </c>
      <c r="I5">
        <v>132</v>
      </c>
      <c r="Q5">
        <v>43472</v>
      </c>
    </row>
    <row r="6" spans="1:19" x14ac:dyDescent="0.3">
      <c r="A6" s="54" t="s">
        <v>9</v>
      </c>
      <c r="B6" s="53">
        <v>3</v>
      </c>
      <c r="C6">
        <v>1</v>
      </c>
      <c r="D6">
        <v>525</v>
      </c>
      <c r="E6">
        <v>6</v>
      </c>
      <c r="I6">
        <v>1008</v>
      </c>
      <c r="J6">
        <v>11</v>
      </c>
      <c r="Q6">
        <v>318490</v>
      </c>
    </row>
    <row r="7" spans="1:19" x14ac:dyDescent="0.3">
      <c r="A7" s="52" t="s">
        <v>10</v>
      </c>
      <c r="B7" s="51">
        <v>4</v>
      </c>
      <c r="C7">
        <v>1</v>
      </c>
      <c r="D7">
        <v>526</v>
      </c>
      <c r="S7">
        <v>4820.9578578029113</v>
      </c>
    </row>
    <row r="8" spans="1:19" x14ac:dyDescent="0.3">
      <c r="A8" s="54" t="s">
        <v>11</v>
      </c>
      <c r="B8" s="53">
        <v>5</v>
      </c>
      <c r="C8">
        <v>1</v>
      </c>
      <c r="D8">
        <v>527</v>
      </c>
      <c r="E8">
        <v>3</v>
      </c>
      <c r="I8">
        <v>520</v>
      </c>
      <c r="J8">
        <v>16</v>
      </c>
      <c r="Q8">
        <v>117533</v>
      </c>
    </row>
    <row r="9" spans="1:19" x14ac:dyDescent="0.3">
      <c r="A9" s="52" t="s">
        <v>12</v>
      </c>
      <c r="B9" s="51">
        <v>6</v>
      </c>
      <c r="C9">
        <v>1</v>
      </c>
      <c r="D9" t="s">
        <v>66</v>
      </c>
      <c r="E9">
        <v>1</v>
      </c>
      <c r="I9">
        <v>132</v>
      </c>
      <c r="Q9">
        <v>42747</v>
      </c>
    </row>
    <row r="10" spans="1:19" x14ac:dyDescent="0.3">
      <c r="A10" s="54" t="s">
        <v>13</v>
      </c>
      <c r="B10" s="53">
        <v>7</v>
      </c>
      <c r="C10">
        <v>1</v>
      </c>
      <c r="D10">
        <v>408</v>
      </c>
      <c r="E10">
        <v>1</v>
      </c>
      <c r="I10">
        <v>132</v>
      </c>
      <c r="Q10">
        <v>42747</v>
      </c>
    </row>
    <row r="11" spans="1:19" x14ac:dyDescent="0.3">
      <c r="A11" s="52" t="s">
        <v>14</v>
      </c>
      <c r="B11" s="51">
        <v>8</v>
      </c>
      <c r="C11">
        <v>1</v>
      </c>
      <c r="D11" t="s">
        <v>67</v>
      </c>
      <c r="E11">
        <v>1</v>
      </c>
      <c r="I11">
        <v>168</v>
      </c>
      <c r="Q11">
        <v>31175</v>
      </c>
    </row>
    <row r="12" spans="1:19" x14ac:dyDescent="0.3">
      <c r="A12" s="54" t="s">
        <v>15</v>
      </c>
      <c r="B12" s="53">
        <v>9</v>
      </c>
      <c r="C12">
        <v>1</v>
      </c>
      <c r="D12">
        <v>30</v>
      </c>
      <c r="E12">
        <v>1</v>
      </c>
      <c r="I12">
        <v>168</v>
      </c>
      <c r="Q12">
        <v>31175</v>
      </c>
    </row>
    <row r="13" spans="1:19" x14ac:dyDescent="0.3">
      <c r="A13" s="52" t="s">
        <v>16</v>
      </c>
      <c r="B13" s="51">
        <v>10</v>
      </c>
      <c r="C13" t="s">
        <v>68</v>
      </c>
      <c r="E13">
        <v>12</v>
      </c>
      <c r="I13">
        <v>1960</v>
      </c>
      <c r="J13">
        <v>27</v>
      </c>
      <c r="Q13">
        <v>553417</v>
      </c>
      <c r="S13">
        <v>4820.9578578029113</v>
      </c>
    </row>
    <row r="14" spans="1:19" x14ac:dyDescent="0.3">
      <c r="A14" s="54" t="s">
        <v>17</v>
      </c>
      <c r="B14" s="53">
        <v>11</v>
      </c>
      <c r="C14">
        <v>2</v>
      </c>
      <c r="D14" t="s">
        <v>65</v>
      </c>
      <c r="E14">
        <v>11</v>
      </c>
      <c r="I14">
        <v>1496</v>
      </c>
      <c r="J14">
        <v>18.5</v>
      </c>
      <c r="O14">
        <v>750</v>
      </c>
      <c r="P14">
        <v>750</v>
      </c>
      <c r="Q14">
        <v>470790</v>
      </c>
      <c r="R14">
        <v>330</v>
      </c>
      <c r="S14">
        <v>4820.9578578029113</v>
      </c>
    </row>
    <row r="15" spans="1:19" x14ac:dyDescent="0.3">
      <c r="A15" s="52" t="s">
        <v>18</v>
      </c>
      <c r="B15" s="51">
        <v>12</v>
      </c>
      <c r="C15">
        <v>2</v>
      </c>
      <c r="D15">
        <v>421</v>
      </c>
      <c r="E15">
        <v>1</v>
      </c>
      <c r="I15">
        <v>160</v>
      </c>
      <c r="Q15">
        <v>42830</v>
      </c>
    </row>
    <row r="16" spans="1:19" x14ac:dyDescent="0.3">
      <c r="A16" s="50" t="s">
        <v>6</v>
      </c>
      <c r="B16" s="49">
        <v>2018</v>
      </c>
      <c r="C16">
        <v>2</v>
      </c>
      <c r="D16">
        <v>525</v>
      </c>
      <c r="E16">
        <v>7</v>
      </c>
      <c r="I16">
        <v>936</v>
      </c>
      <c r="J16">
        <v>3</v>
      </c>
      <c r="O16">
        <v>750</v>
      </c>
      <c r="P16">
        <v>750</v>
      </c>
      <c r="Q16">
        <v>313049</v>
      </c>
    </row>
    <row r="17" spans="3:19" x14ac:dyDescent="0.3">
      <c r="C17">
        <v>2</v>
      </c>
      <c r="D17">
        <v>526</v>
      </c>
      <c r="R17">
        <v>330</v>
      </c>
      <c r="S17">
        <v>4820.9578578029113</v>
      </c>
    </row>
    <row r="18" spans="3:19" x14ac:dyDescent="0.3">
      <c r="C18">
        <v>2</v>
      </c>
      <c r="D18">
        <v>527</v>
      </c>
      <c r="E18">
        <v>3</v>
      </c>
      <c r="I18">
        <v>400</v>
      </c>
      <c r="J18">
        <v>15.5</v>
      </c>
      <c r="Q18">
        <v>114911</v>
      </c>
    </row>
    <row r="19" spans="3:19" x14ac:dyDescent="0.3">
      <c r="C19">
        <v>2</v>
      </c>
      <c r="D19" t="s">
        <v>66</v>
      </c>
      <c r="E19">
        <v>1</v>
      </c>
      <c r="I19">
        <v>136</v>
      </c>
      <c r="Q19">
        <v>41637</v>
      </c>
    </row>
    <row r="20" spans="3:19" x14ac:dyDescent="0.3">
      <c r="C20">
        <v>2</v>
      </c>
      <c r="D20">
        <v>408</v>
      </c>
      <c r="E20">
        <v>1</v>
      </c>
      <c r="I20">
        <v>136</v>
      </c>
      <c r="Q20">
        <v>41637</v>
      </c>
    </row>
    <row r="21" spans="3:19" x14ac:dyDescent="0.3">
      <c r="C21">
        <v>2</v>
      </c>
      <c r="D21" t="s">
        <v>67</v>
      </c>
      <c r="E21">
        <v>1</v>
      </c>
      <c r="I21">
        <v>152</v>
      </c>
      <c r="Q21">
        <v>30871</v>
      </c>
    </row>
    <row r="22" spans="3:19" x14ac:dyDescent="0.3">
      <c r="C22">
        <v>2</v>
      </c>
      <c r="D22">
        <v>30</v>
      </c>
      <c r="E22">
        <v>1</v>
      </c>
      <c r="I22">
        <v>152</v>
      </c>
      <c r="Q22">
        <v>30871</v>
      </c>
    </row>
    <row r="23" spans="3:19" x14ac:dyDescent="0.3">
      <c r="C23" t="s">
        <v>69</v>
      </c>
      <c r="E23">
        <v>13</v>
      </c>
      <c r="I23">
        <v>1784</v>
      </c>
      <c r="J23">
        <v>18.5</v>
      </c>
      <c r="O23">
        <v>750</v>
      </c>
      <c r="P23">
        <v>750</v>
      </c>
      <c r="Q23">
        <v>543298</v>
      </c>
      <c r="R23">
        <v>330</v>
      </c>
      <c r="S23">
        <v>4820.9578578029113</v>
      </c>
    </row>
    <row r="24" spans="3:19" x14ac:dyDescent="0.3">
      <c r="C24">
        <v>3</v>
      </c>
      <c r="D24" t="s">
        <v>65</v>
      </c>
      <c r="E24">
        <v>11</v>
      </c>
      <c r="I24">
        <v>1756</v>
      </c>
      <c r="J24">
        <v>13.5</v>
      </c>
      <c r="Q24">
        <v>503110</v>
      </c>
      <c r="S24">
        <v>4820.9578578029113</v>
      </c>
    </row>
    <row r="25" spans="3:19" x14ac:dyDescent="0.3">
      <c r="C25">
        <v>3</v>
      </c>
      <c r="D25">
        <v>421</v>
      </c>
      <c r="E25">
        <v>1</v>
      </c>
      <c r="I25">
        <v>168</v>
      </c>
      <c r="Q25">
        <v>42845</v>
      </c>
    </row>
    <row r="26" spans="3:19" x14ac:dyDescent="0.3">
      <c r="C26">
        <v>3</v>
      </c>
      <c r="D26">
        <v>525</v>
      </c>
      <c r="E26">
        <v>7</v>
      </c>
      <c r="I26">
        <v>1156</v>
      </c>
      <c r="J26">
        <v>1</v>
      </c>
      <c r="Q26">
        <v>342381</v>
      </c>
    </row>
    <row r="27" spans="3:19" x14ac:dyDescent="0.3">
      <c r="C27">
        <v>3</v>
      </c>
      <c r="D27">
        <v>526</v>
      </c>
      <c r="S27">
        <v>4820.9578578029113</v>
      </c>
    </row>
    <row r="28" spans="3:19" x14ac:dyDescent="0.3">
      <c r="C28">
        <v>3</v>
      </c>
      <c r="D28">
        <v>527</v>
      </c>
      <c r="E28">
        <v>3</v>
      </c>
      <c r="I28">
        <v>432</v>
      </c>
      <c r="J28">
        <v>12.5</v>
      </c>
      <c r="Q28">
        <v>117884</v>
      </c>
    </row>
    <row r="29" spans="3:19" x14ac:dyDescent="0.3">
      <c r="C29">
        <v>3</v>
      </c>
      <c r="D29" t="s">
        <v>66</v>
      </c>
      <c r="E29">
        <v>1</v>
      </c>
      <c r="I29">
        <v>164</v>
      </c>
      <c r="Q29">
        <v>42217</v>
      </c>
    </row>
    <row r="30" spans="3:19" x14ac:dyDescent="0.3">
      <c r="C30">
        <v>3</v>
      </c>
      <c r="D30">
        <v>408</v>
      </c>
      <c r="E30">
        <v>1</v>
      </c>
      <c r="I30">
        <v>164</v>
      </c>
      <c r="Q30">
        <v>42217</v>
      </c>
    </row>
    <row r="31" spans="3:19" x14ac:dyDescent="0.3">
      <c r="C31">
        <v>3</v>
      </c>
      <c r="D31" t="s">
        <v>67</v>
      </c>
      <c r="E31">
        <v>1</v>
      </c>
      <c r="I31">
        <v>168</v>
      </c>
      <c r="Q31">
        <v>31012</v>
      </c>
    </row>
    <row r="32" spans="3:19" x14ac:dyDescent="0.3">
      <c r="C32">
        <v>3</v>
      </c>
      <c r="D32">
        <v>30</v>
      </c>
      <c r="E32">
        <v>1</v>
      </c>
      <c r="I32">
        <v>168</v>
      </c>
      <c r="Q32">
        <v>31012</v>
      </c>
    </row>
    <row r="33" spans="3:19" x14ac:dyDescent="0.3">
      <c r="C33" t="s">
        <v>70</v>
      </c>
      <c r="E33">
        <v>13</v>
      </c>
      <c r="I33">
        <v>2088</v>
      </c>
      <c r="J33">
        <v>13.5</v>
      </c>
      <c r="Q33">
        <v>576339</v>
      </c>
      <c r="S33">
        <v>4820.9578578029113</v>
      </c>
    </row>
    <row r="34" spans="3:19" x14ac:dyDescent="0.3">
      <c r="C34">
        <v>4</v>
      </c>
      <c r="D34" t="s">
        <v>65</v>
      </c>
      <c r="E34">
        <v>11</v>
      </c>
      <c r="I34">
        <v>1760</v>
      </c>
      <c r="J34">
        <v>11.5</v>
      </c>
      <c r="O34">
        <v>7750</v>
      </c>
      <c r="P34">
        <v>7750</v>
      </c>
      <c r="Q34">
        <v>507481</v>
      </c>
      <c r="R34">
        <v>110</v>
      </c>
      <c r="S34">
        <v>4820.9578578029113</v>
      </c>
    </row>
    <row r="35" spans="3:19" x14ac:dyDescent="0.3">
      <c r="C35">
        <v>4</v>
      </c>
      <c r="D35">
        <v>421</v>
      </c>
      <c r="E35">
        <v>1</v>
      </c>
      <c r="I35">
        <v>160</v>
      </c>
      <c r="Q35">
        <v>42860</v>
      </c>
    </row>
    <row r="36" spans="3:19" x14ac:dyDescent="0.3">
      <c r="C36">
        <v>4</v>
      </c>
      <c r="D36">
        <v>525</v>
      </c>
      <c r="E36">
        <v>7</v>
      </c>
      <c r="I36">
        <v>1112</v>
      </c>
      <c r="J36">
        <v>4</v>
      </c>
      <c r="O36">
        <v>7750</v>
      </c>
      <c r="P36">
        <v>7750</v>
      </c>
      <c r="Q36">
        <v>348432</v>
      </c>
    </row>
    <row r="37" spans="3:19" x14ac:dyDescent="0.3">
      <c r="C37">
        <v>4</v>
      </c>
      <c r="D37">
        <v>526</v>
      </c>
      <c r="R37">
        <v>110</v>
      </c>
      <c r="S37">
        <v>4820.9578578029113</v>
      </c>
    </row>
    <row r="38" spans="3:19" x14ac:dyDescent="0.3">
      <c r="C38">
        <v>4</v>
      </c>
      <c r="D38">
        <v>527</v>
      </c>
      <c r="E38">
        <v>3</v>
      </c>
      <c r="I38">
        <v>488</v>
      </c>
      <c r="J38">
        <v>7.5</v>
      </c>
      <c r="Q38">
        <v>116189</v>
      </c>
    </row>
    <row r="39" spans="3:19" x14ac:dyDescent="0.3">
      <c r="C39">
        <v>4</v>
      </c>
      <c r="D39" t="s">
        <v>66</v>
      </c>
      <c r="E39">
        <v>1</v>
      </c>
      <c r="I39">
        <v>132</v>
      </c>
      <c r="Q39">
        <v>42332</v>
      </c>
    </row>
    <row r="40" spans="3:19" x14ac:dyDescent="0.3">
      <c r="C40">
        <v>4</v>
      </c>
      <c r="D40">
        <v>408</v>
      </c>
      <c r="E40">
        <v>1</v>
      </c>
      <c r="I40">
        <v>132</v>
      </c>
      <c r="Q40">
        <v>42332</v>
      </c>
    </row>
    <row r="41" spans="3:19" x14ac:dyDescent="0.3">
      <c r="C41">
        <v>4</v>
      </c>
      <c r="D41" t="s">
        <v>67</v>
      </c>
      <c r="E41">
        <v>1</v>
      </c>
      <c r="I41">
        <v>168</v>
      </c>
      <c r="Q41">
        <v>30970</v>
      </c>
    </row>
    <row r="42" spans="3:19" x14ac:dyDescent="0.3">
      <c r="C42">
        <v>4</v>
      </c>
      <c r="D42">
        <v>30</v>
      </c>
      <c r="E42">
        <v>1</v>
      </c>
      <c r="I42">
        <v>168</v>
      </c>
      <c r="Q42">
        <v>30970</v>
      </c>
    </row>
    <row r="43" spans="3:19" x14ac:dyDescent="0.3">
      <c r="C43" t="s">
        <v>71</v>
      </c>
      <c r="E43">
        <v>13</v>
      </c>
      <c r="I43">
        <v>2060</v>
      </c>
      <c r="J43">
        <v>11.5</v>
      </c>
      <c r="O43">
        <v>7750</v>
      </c>
      <c r="P43">
        <v>7750</v>
      </c>
      <c r="Q43">
        <v>580783</v>
      </c>
      <c r="R43">
        <v>110</v>
      </c>
      <c r="S43">
        <v>4820.9578578029113</v>
      </c>
    </row>
    <row r="44" spans="3:19" x14ac:dyDescent="0.3">
      <c r="C44">
        <v>5</v>
      </c>
      <c r="D44" t="s">
        <v>65</v>
      </c>
      <c r="E44">
        <v>11</v>
      </c>
      <c r="I44">
        <v>1884</v>
      </c>
      <c r="J44">
        <v>22</v>
      </c>
      <c r="Q44">
        <v>519330</v>
      </c>
      <c r="S44">
        <v>4820.9578578029113</v>
      </c>
    </row>
    <row r="45" spans="3:19" x14ac:dyDescent="0.3">
      <c r="C45">
        <v>5</v>
      </c>
      <c r="D45">
        <v>421</v>
      </c>
      <c r="E45">
        <v>1</v>
      </c>
      <c r="I45">
        <v>176</v>
      </c>
      <c r="Q45">
        <v>43037</v>
      </c>
    </row>
    <row r="46" spans="3:19" x14ac:dyDescent="0.3">
      <c r="C46">
        <v>5</v>
      </c>
      <c r="D46">
        <v>525</v>
      </c>
      <c r="E46">
        <v>7</v>
      </c>
      <c r="I46">
        <v>1232</v>
      </c>
      <c r="J46">
        <v>5</v>
      </c>
      <c r="Q46">
        <v>346316</v>
      </c>
    </row>
    <row r="47" spans="3:19" x14ac:dyDescent="0.3">
      <c r="C47">
        <v>5</v>
      </c>
      <c r="D47">
        <v>526</v>
      </c>
      <c r="S47">
        <v>4820.9578578029113</v>
      </c>
    </row>
    <row r="48" spans="3:19" x14ac:dyDescent="0.3">
      <c r="C48">
        <v>5</v>
      </c>
      <c r="D48">
        <v>527</v>
      </c>
      <c r="E48">
        <v>3</v>
      </c>
      <c r="I48">
        <v>476</v>
      </c>
      <c r="J48">
        <v>17</v>
      </c>
      <c r="Q48">
        <v>129977</v>
      </c>
    </row>
    <row r="49" spans="3:19" x14ac:dyDescent="0.3">
      <c r="C49">
        <v>5</v>
      </c>
      <c r="D49" t="s">
        <v>66</v>
      </c>
      <c r="E49">
        <v>1</v>
      </c>
      <c r="I49">
        <v>176</v>
      </c>
      <c r="Q49">
        <v>42420</v>
      </c>
    </row>
    <row r="50" spans="3:19" x14ac:dyDescent="0.3">
      <c r="C50">
        <v>5</v>
      </c>
      <c r="D50">
        <v>408</v>
      </c>
      <c r="E50">
        <v>1</v>
      </c>
      <c r="I50">
        <v>176</v>
      </c>
      <c r="Q50">
        <v>42420</v>
      </c>
    </row>
    <row r="51" spans="3:19" x14ac:dyDescent="0.3">
      <c r="C51">
        <v>5</v>
      </c>
      <c r="D51" t="s">
        <v>67</v>
      </c>
      <c r="E51">
        <v>1</v>
      </c>
      <c r="I51">
        <v>160</v>
      </c>
      <c r="Q51">
        <v>31393</v>
      </c>
    </row>
    <row r="52" spans="3:19" x14ac:dyDescent="0.3">
      <c r="C52">
        <v>5</v>
      </c>
      <c r="D52">
        <v>30</v>
      </c>
      <c r="E52">
        <v>1</v>
      </c>
      <c r="I52">
        <v>160</v>
      </c>
      <c r="Q52">
        <v>31393</v>
      </c>
    </row>
    <row r="53" spans="3:19" x14ac:dyDescent="0.3">
      <c r="C53" t="s">
        <v>72</v>
      </c>
      <c r="E53">
        <v>13</v>
      </c>
      <c r="I53">
        <v>2220</v>
      </c>
      <c r="J53">
        <v>22</v>
      </c>
      <c r="Q53">
        <v>593143</v>
      </c>
      <c r="S53">
        <v>4820.9578578029113</v>
      </c>
    </row>
    <row r="54" spans="3:19" x14ac:dyDescent="0.3">
      <c r="C54">
        <v>6</v>
      </c>
      <c r="D54" t="s">
        <v>65</v>
      </c>
      <c r="E54">
        <v>11</v>
      </c>
      <c r="I54">
        <v>1492</v>
      </c>
      <c r="J54">
        <v>20.5</v>
      </c>
      <c r="O54">
        <v>7000</v>
      </c>
      <c r="P54">
        <v>7000</v>
      </c>
      <c r="Q54">
        <v>521153</v>
      </c>
      <c r="R54">
        <v>4200</v>
      </c>
      <c r="S54">
        <v>4820.9578578029113</v>
      </c>
    </row>
    <row r="55" spans="3:19" x14ac:dyDescent="0.3">
      <c r="C55">
        <v>6</v>
      </c>
      <c r="D55">
        <v>421</v>
      </c>
      <c r="E55">
        <v>1</v>
      </c>
      <c r="I55">
        <v>136</v>
      </c>
      <c r="Q55">
        <v>42947</v>
      </c>
    </row>
    <row r="56" spans="3:19" x14ac:dyDescent="0.3">
      <c r="C56">
        <v>6</v>
      </c>
      <c r="D56">
        <v>525</v>
      </c>
      <c r="E56">
        <v>7</v>
      </c>
      <c r="I56">
        <v>940</v>
      </c>
      <c r="J56">
        <v>4</v>
      </c>
      <c r="O56">
        <v>7000</v>
      </c>
      <c r="P56">
        <v>7000</v>
      </c>
      <c r="Q56">
        <v>350750</v>
      </c>
    </row>
    <row r="57" spans="3:19" x14ac:dyDescent="0.3">
      <c r="C57">
        <v>6</v>
      </c>
      <c r="D57">
        <v>526</v>
      </c>
      <c r="R57">
        <v>4200</v>
      </c>
      <c r="S57">
        <v>4820.9578578029113</v>
      </c>
    </row>
    <row r="58" spans="3:19" x14ac:dyDescent="0.3">
      <c r="C58">
        <v>6</v>
      </c>
      <c r="D58">
        <v>527</v>
      </c>
      <c r="E58">
        <v>3</v>
      </c>
      <c r="I58">
        <v>416</v>
      </c>
      <c r="J58">
        <v>16.5</v>
      </c>
      <c r="Q58">
        <v>127456</v>
      </c>
    </row>
    <row r="59" spans="3:19" x14ac:dyDescent="0.3">
      <c r="C59">
        <v>6</v>
      </c>
      <c r="D59" t="s">
        <v>66</v>
      </c>
      <c r="E59">
        <v>1</v>
      </c>
      <c r="I59">
        <v>124</v>
      </c>
      <c r="Q59">
        <v>42358</v>
      </c>
    </row>
    <row r="60" spans="3:19" x14ac:dyDescent="0.3">
      <c r="C60">
        <v>6</v>
      </c>
      <c r="D60">
        <v>408</v>
      </c>
      <c r="E60">
        <v>1</v>
      </c>
      <c r="I60">
        <v>124</v>
      </c>
      <c r="Q60">
        <v>42358</v>
      </c>
    </row>
    <row r="61" spans="3:19" x14ac:dyDescent="0.3">
      <c r="C61">
        <v>6</v>
      </c>
      <c r="D61" t="s">
        <v>67</v>
      </c>
      <c r="E61">
        <v>1</v>
      </c>
      <c r="I61">
        <v>164</v>
      </c>
      <c r="Q61">
        <v>30977</v>
      </c>
    </row>
    <row r="62" spans="3:19" x14ac:dyDescent="0.3">
      <c r="C62">
        <v>6</v>
      </c>
      <c r="D62">
        <v>30</v>
      </c>
      <c r="E62">
        <v>1</v>
      </c>
      <c r="I62">
        <v>164</v>
      </c>
      <c r="Q62">
        <v>30977</v>
      </c>
    </row>
    <row r="63" spans="3:19" x14ac:dyDescent="0.3">
      <c r="C63" t="s">
        <v>73</v>
      </c>
      <c r="E63">
        <v>13</v>
      </c>
      <c r="I63">
        <v>1780</v>
      </c>
      <c r="J63">
        <v>20.5</v>
      </c>
      <c r="O63">
        <v>7000</v>
      </c>
      <c r="P63">
        <v>7000</v>
      </c>
      <c r="Q63">
        <v>594488</v>
      </c>
      <c r="R63">
        <v>4200</v>
      </c>
      <c r="S63">
        <v>4820.9578578029113</v>
      </c>
    </row>
    <row r="64" spans="3:19" x14ac:dyDescent="0.3">
      <c r="C64">
        <v>7</v>
      </c>
      <c r="D64" t="s">
        <v>65</v>
      </c>
      <c r="E64">
        <v>10</v>
      </c>
      <c r="I64">
        <v>1256</v>
      </c>
      <c r="J64">
        <v>12.5</v>
      </c>
      <c r="O64">
        <v>217939</v>
      </c>
      <c r="P64">
        <v>217939</v>
      </c>
      <c r="Q64">
        <v>664072</v>
      </c>
      <c r="R64">
        <v>1215.5</v>
      </c>
      <c r="S64">
        <v>4820.9578578029113</v>
      </c>
    </row>
    <row r="65" spans="3:19" x14ac:dyDescent="0.3">
      <c r="C65">
        <v>7</v>
      </c>
      <c r="D65">
        <v>421</v>
      </c>
      <c r="E65">
        <v>1</v>
      </c>
      <c r="I65">
        <v>152</v>
      </c>
      <c r="O65">
        <v>12243</v>
      </c>
      <c r="P65">
        <v>12243</v>
      </c>
      <c r="Q65">
        <v>55153</v>
      </c>
    </row>
    <row r="66" spans="3:19" x14ac:dyDescent="0.3">
      <c r="C66">
        <v>7</v>
      </c>
      <c r="D66">
        <v>525</v>
      </c>
      <c r="E66">
        <v>6</v>
      </c>
      <c r="I66">
        <v>776</v>
      </c>
      <c r="J66">
        <v>4</v>
      </c>
      <c r="O66">
        <v>173677</v>
      </c>
      <c r="P66">
        <v>173677</v>
      </c>
      <c r="Q66">
        <v>449643</v>
      </c>
    </row>
    <row r="67" spans="3:19" x14ac:dyDescent="0.3">
      <c r="C67">
        <v>7</v>
      </c>
      <c r="D67">
        <v>526</v>
      </c>
      <c r="R67">
        <v>1215.5</v>
      </c>
      <c r="S67">
        <v>4820.9578578029113</v>
      </c>
    </row>
    <row r="68" spans="3:19" x14ac:dyDescent="0.3">
      <c r="C68">
        <v>7</v>
      </c>
      <c r="D68">
        <v>527</v>
      </c>
      <c r="E68">
        <v>3</v>
      </c>
      <c r="I68">
        <v>328</v>
      </c>
      <c r="J68">
        <v>8.5</v>
      </c>
      <c r="O68">
        <v>32019</v>
      </c>
      <c r="P68">
        <v>32019</v>
      </c>
      <c r="Q68">
        <v>159276</v>
      </c>
    </row>
    <row r="69" spans="3:19" x14ac:dyDescent="0.3">
      <c r="C69">
        <v>7</v>
      </c>
      <c r="D69" t="s">
        <v>66</v>
      </c>
      <c r="E69">
        <v>1</v>
      </c>
      <c r="I69">
        <v>136</v>
      </c>
      <c r="O69">
        <v>12671</v>
      </c>
      <c r="P69">
        <v>12671</v>
      </c>
      <c r="Q69">
        <v>54992</v>
      </c>
    </row>
    <row r="70" spans="3:19" x14ac:dyDescent="0.3">
      <c r="C70">
        <v>7</v>
      </c>
      <c r="D70">
        <v>408</v>
      </c>
      <c r="E70">
        <v>1</v>
      </c>
      <c r="I70">
        <v>136</v>
      </c>
      <c r="O70">
        <v>12671</v>
      </c>
      <c r="P70">
        <v>12671</v>
      </c>
      <c r="Q70">
        <v>54992</v>
      </c>
    </row>
    <row r="71" spans="3:19" x14ac:dyDescent="0.3">
      <c r="C71">
        <v>7</v>
      </c>
      <c r="D71" t="s">
        <v>67</v>
      </c>
      <c r="E71">
        <v>1</v>
      </c>
      <c r="I71">
        <v>152</v>
      </c>
      <c r="O71">
        <v>8729</v>
      </c>
      <c r="P71">
        <v>8729</v>
      </c>
      <c r="Q71">
        <v>39775</v>
      </c>
    </row>
    <row r="72" spans="3:19" x14ac:dyDescent="0.3">
      <c r="C72">
        <v>7</v>
      </c>
      <c r="D72">
        <v>30</v>
      </c>
      <c r="E72">
        <v>1</v>
      </c>
      <c r="I72">
        <v>152</v>
      </c>
      <c r="O72">
        <v>8729</v>
      </c>
      <c r="P72">
        <v>8729</v>
      </c>
      <c r="Q72">
        <v>39775</v>
      </c>
    </row>
    <row r="73" spans="3:19" x14ac:dyDescent="0.3">
      <c r="C73" t="s">
        <v>74</v>
      </c>
      <c r="E73">
        <v>12</v>
      </c>
      <c r="I73">
        <v>1544</v>
      </c>
      <c r="J73">
        <v>12.5</v>
      </c>
      <c r="O73">
        <v>239339</v>
      </c>
      <c r="P73">
        <v>239339</v>
      </c>
      <c r="Q73">
        <v>758839</v>
      </c>
      <c r="R73">
        <v>1215.5</v>
      </c>
      <c r="S73">
        <v>4820.9578578029113</v>
      </c>
    </row>
    <row r="74" spans="3:19" x14ac:dyDescent="0.3">
      <c r="C74">
        <v>8</v>
      </c>
      <c r="D74" t="s">
        <v>65</v>
      </c>
      <c r="E74">
        <v>9</v>
      </c>
      <c r="I74">
        <v>1308</v>
      </c>
      <c r="J74">
        <v>27.5</v>
      </c>
      <c r="Q74">
        <v>422145</v>
      </c>
      <c r="S74">
        <v>4820.9578578029113</v>
      </c>
    </row>
    <row r="75" spans="3:19" x14ac:dyDescent="0.3">
      <c r="C75">
        <v>8</v>
      </c>
      <c r="D75">
        <v>421</v>
      </c>
      <c r="E75">
        <v>1</v>
      </c>
      <c r="I75">
        <v>176</v>
      </c>
      <c r="Q75">
        <v>42941</v>
      </c>
    </row>
    <row r="76" spans="3:19" x14ac:dyDescent="0.3">
      <c r="C76">
        <v>8</v>
      </c>
      <c r="D76">
        <v>525</v>
      </c>
      <c r="E76">
        <v>6</v>
      </c>
      <c r="I76">
        <v>840</v>
      </c>
      <c r="Q76">
        <v>290917</v>
      </c>
    </row>
    <row r="77" spans="3:19" x14ac:dyDescent="0.3">
      <c r="C77">
        <v>8</v>
      </c>
      <c r="D77">
        <v>526</v>
      </c>
      <c r="S77">
        <v>4820.9578578029113</v>
      </c>
    </row>
    <row r="78" spans="3:19" x14ac:dyDescent="0.3">
      <c r="C78">
        <v>8</v>
      </c>
      <c r="D78">
        <v>527</v>
      </c>
      <c r="E78">
        <v>2</v>
      </c>
      <c r="I78">
        <v>292</v>
      </c>
      <c r="J78">
        <v>27.5</v>
      </c>
      <c r="Q78">
        <v>88287</v>
      </c>
    </row>
    <row r="79" spans="3:19" x14ac:dyDescent="0.3">
      <c r="C79">
        <v>8</v>
      </c>
      <c r="D79" t="s">
        <v>66</v>
      </c>
      <c r="E79">
        <v>1</v>
      </c>
      <c r="I79">
        <v>176</v>
      </c>
      <c r="Q79">
        <v>42324</v>
      </c>
    </row>
    <row r="80" spans="3:19" x14ac:dyDescent="0.3">
      <c r="C80">
        <v>8</v>
      </c>
      <c r="D80">
        <v>408</v>
      </c>
      <c r="E80">
        <v>1</v>
      </c>
      <c r="I80">
        <v>176</v>
      </c>
      <c r="Q80">
        <v>42324</v>
      </c>
    </row>
    <row r="81" spans="3:19" x14ac:dyDescent="0.3">
      <c r="C81">
        <v>8</v>
      </c>
      <c r="D81" t="s">
        <v>67</v>
      </c>
      <c r="E81">
        <v>1</v>
      </c>
      <c r="I81">
        <v>104</v>
      </c>
      <c r="Q81">
        <v>31836</v>
      </c>
    </row>
    <row r="82" spans="3:19" x14ac:dyDescent="0.3">
      <c r="C82">
        <v>8</v>
      </c>
      <c r="D82">
        <v>30</v>
      </c>
      <c r="E82">
        <v>1</v>
      </c>
      <c r="I82">
        <v>104</v>
      </c>
      <c r="Q82">
        <v>31836</v>
      </c>
    </row>
    <row r="83" spans="3:19" x14ac:dyDescent="0.3">
      <c r="C83" t="s">
        <v>75</v>
      </c>
      <c r="E83">
        <v>11</v>
      </c>
      <c r="I83">
        <v>1588</v>
      </c>
      <c r="J83">
        <v>27.5</v>
      </c>
      <c r="Q83">
        <v>496305</v>
      </c>
      <c r="S83">
        <v>4820.9578578029113</v>
      </c>
    </row>
    <row r="84" spans="3:19" x14ac:dyDescent="0.3">
      <c r="C84">
        <v>9</v>
      </c>
      <c r="D84" t="s">
        <v>65</v>
      </c>
      <c r="E84">
        <v>9</v>
      </c>
      <c r="I84">
        <v>1220</v>
      </c>
      <c r="J84">
        <v>29</v>
      </c>
      <c r="O84">
        <v>16000</v>
      </c>
      <c r="P84">
        <v>16000</v>
      </c>
      <c r="Q84">
        <v>423307</v>
      </c>
      <c r="R84">
        <v>5600</v>
      </c>
      <c r="S84">
        <v>4820.9578578029113</v>
      </c>
    </row>
    <row r="85" spans="3:19" x14ac:dyDescent="0.3">
      <c r="C85">
        <v>9</v>
      </c>
      <c r="D85">
        <v>421</v>
      </c>
      <c r="E85">
        <v>1</v>
      </c>
      <c r="I85">
        <v>80</v>
      </c>
      <c r="Q85">
        <v>41149</v>
      </c>
    </row>
    <row r="86" spans="3:19" x14ac:dyDescent="0.3">
      <c r="C86">
        <v>9</v>
      </c>
      <c r="D86">
        <v>525</v>
      </c>
      <c r="E86">
        <v>6</v>
      </c>
      <c r="I86">
        <v>844</v>
      </c>
      <c r="J86">
        <v>4.5</v>
      </c>
      <c r="O86">
        <v>16000</v>
      </c>
      <c r="P86">
        <v>16000</v>
      </c>
      <c r="Q86">
        <v>293220</v>
      </c>
    </row>
    <row r="87" spans="3:19" x14ac:dyDescent="0.3">
      <c r="C87">
        <v>9</v>
      </c>
      <c r="D87">
        <v>526</v>
      </c>
      <c r="R87">
        <v>5600</v>
      </c>
      <c r="S87">
        <v>4820.9578578029113</v>
      </c>
    </row>
    <row r="88" spans="3:19" x14ac:dyDescent="0.3">
      <c r="C88">
        <v>9</v>
      </c>
      <c r="D88">
        <v>527</v>
      </c>
      <c r="E88">
        <v>2</v>
      </c>
      <c r="I88">
        <v>296</v>
      </c>
      <c r="J88">
        <v>24.5</v>
      </c>
      <c r="Q88">
        <v>88938</v>
      </c>
    </row>
    <row r="89" spans="3:19" x14ac:dyDescent="0.3">
      <c r="C89">
        <v>9</v>
      </c>
      <c r="D89" t="s">
        <v>66</v>
      </c>
      <c r="E89">
        <v>1</v>
      </c>
      <c r="I89">
        <v>156</v>
      </c>
      <c r="Q89">
        <v>42135</v>
      </c>
    </row>
    <row r="90" spans="3:19" x14ac:dyDescent="0.3">
      <c r="C90">
        <v>9</v>
      </c>
      <c r="D90">
        <v>408</v>
      </c>
      <c r="E90">
        <v>1</v>
      </c>
      <c r="I90">
        <v>156</v>
      </c>
      <c r="Q90">
        <v>42135</v>
      </c>
    </row>
    <row r="91" spans="3:19" x14ac:dyDescent="0.3">
      <c r="C91">
        <v>9</v>
      </c>
      <c r="D91" t="s">
        <v>67</v>
      </c>
      <c r="E91">
        <v>1</v>
      </c>
      <c r="I91">
        <v>160</v>
      </c>
      <c r="Q91">
        <v>30970</v>
      </c>
    </row>
    <row r="92" spans="3:19" x14ac:dyDescent="0.3">
      <c r="C92">
        <v>9</v>
      </c>
      <c r="D92">
        <v>30</v>
      </c>
      <c r="E92">
        <v>1</v>
      </c>
      <c r="I92">
        <v>160</v>
      </c>
      <c r="Q92">
        <v>30970</v>
      </c>
    </row>
    <row r="93" spans="3:19" x14ac:dyDescent="0.3">
      <c r="C93" t="s">
        <v>76</v>
      </c>
      <c r="E93">
        <v>11</v>
      </c>
      <c r="I93">
        <v>1536</v>
      </c>
      <c r="J93">
        <v>29</v>
      </c>
      <c r="O93">
        <v>16000</v>
      </c>
      <c r="P93">
        <v>16000</v>
      </c>
      <c r="Q93">
        <v>496412</v>
      </c>
      <c r="R93">
        <v>5600</v>
      </c>
      <c r="S93">
        <v>4820.9578578029113</v>
      </c>
    </row>
    <row r="94" spans="3:19" x14ac:dyDescent="0.3">
      <c r="C94">
        <v>10</v>
      </c>
      <c r="D94" t="s">
        <v>65</v>
      </c>
      <c r="E94">
        <v>9</v>
      </c>
      <c r="I94">
        <v>1568</v>
      </c>
      <c r="J94">
        <v>31.5</v>
      </c>
      <c r="Q94">
        <v>425763</v>
      </c>
      <c r="R94">
        <v>2123</v>
      </c>
      <c r="S94">
        <v>4820.9578578029113</v>
      </c>
    </row>
    <row r="95" spans="3:19" x14ac:dyDescent="0.3">
      <c r="C95">
        <v>10</v>
      </c>
      <c r="D95">
        <v>421</v>
      </c>
      <c r="E95">
        <v>1</v>
      </c>
      <c r="I95">
        <v>180</v>
      </c>
      <c r="Q95">
        <v>42920</v>
      </c>
    </row>
    <row r="96" spans="3:19" x14ac:dyDescent="0.3">
      <c r="C96">
        <v>10</v>
      </c>
      <c r="D96">
        <v>525</v>
      </c>
      <c r="E96">
        <v>6</v>
      </c>
      <c r="I96">
        <v>1052</v>
      </c>
      <c r="J96">
        <v>8.5</v>
      </c>
      <c r="Q96">
        <v>293967</v>
      </c>
    </row>
    <row r="97" spans="3:19" x14ac:dyDescent="0.3">
      <c r="C97">
        <v>10</v>
      </c>
      <c r="D97">
        <v>526</v>
      </c>
      <c r="R97">
        <v>2123</v>
      </c>
      <c r="S97">
        <v>4820.9578578029113</v>
      </c>
    </row>
    <row r="98" spans="3:19" x14ac:dyDescent="0.3">
      <c r="C98">
        <v>10</v>
      </c>
      <c r="D98">
        <v>527</v>
      </c>
      <c r="E98">
        <v>2</v>
      </c>
      <c r="I98">
        <v>336</v>
      </c>
      <c r="J98">
        <v>23</v>
      </c>
      <c r="Q98">
        <v>88876</v>
      </c>
    </row>
    <row r="99" spans="3:19" x14ac:dyDescent="0.3">
      <c r="C99">
        <v>10</v>
      </c>
      <c r="D99" t="s">
        <v>66</v>
      </c>
      <c r="E99">
        <v>1</v>
      </c>
      <c r="I99">
        <v>176</v>
      </c>
      <c r="Q99">
        <v>42435</v>
      </c>
    </row>
    <row r="100" spans="3:19" x14ac:dyDescent="0.3">
      <c r="C100">
        <v>10</v>
      </c>
      <c r="D100">
        <v>408</v>
      </c>
      <c r="E100">
        <v>1</v>
      </c>
      <c r="I100">
        <v>176</v>
      </c>
      <c r="Q100">
        <v>42435</v>
      </c>
    </row>
    <row r="101" spans="3:19" x14ac:dyDescent="0.3">
      <c r="C101">
        <v>10</v>
      </c>
      <c r="D101" t="s">
        <v>67</v>
      </c>
      <c r="E101">
        <v>1</v>
      </c>
      <c r="I101">
        <v>168</v>
      </c>
      <c r="Q101">
        <v>31304</v>
      </c>
    </row>
    <row r="102" spans="3:19" x14ac:dyDescent="0.3">
      <c r="C102">
        <v>10</v>
      </c>
      <c r="D102">
        <v>30</v>
      </c>
      <c r="E102">
        <v>1</v>
      </c>
      <c r="I102">
        <v>168</v>
      </c>
      <c r="Q102">
        <v>31304</v>
      </c>
    </row>
    <row r="103" spans="3:19" x14ac:dyDescent="0.3">
      <c r="C103" t="s">
        <v>77</v>
      </c>
      <c r="E103">
        <v>11</v>
      </c>
      <c r="I103">
        <v>1912</v>
      </c>
      <c r="J103">
        <v>31.5</v>
      </c>
      <c r="Q103">
        <v>499502</v>
      </c>
      <c r="R103">
        <v>2123</v>
      </c>
      <c r="S103">
        <v>4820.9578578029113</v>
      </c>
    </row>
    <row r="104" spans="3:19" x14ac:dyDescent="0.3">
      <c r="C104">
        <v>11</v>
      </c>
      <c r="D104" t="s">
        <v>65</v>
      </c>
      <c r="E104">
        <v>9</v>
      </c>
      <c r="I104">
        <v>1352</v>
      </c>
      <c r="J104">
        <v>27</v>
      </c>
      <c r="O104">
        <v>88707</v>
      </c>
      <c r="P104">
        <v>88707</v>
      </c>
      <c r="Q104">
        <v>485107</v>
      </c>
      <c r="S104">
        <v>4820.9578578029113</v>
      </c>
    </row>
    <row r="105" spans="3:19" x14ac:dyDescent="0.3">
      <c r="C105">
        <v>11</v>
      </c>
      <c r="D105">
        <v>421</v>
      </c>
      <c r="E105">
        <v>1</v>
      </c>
      <c r="I105">
        <v>160</v>
      </c>
      <c r="O105">
        <v>11640</v>
      </c>
      <c r="P105">
        <v>11640</v>
      </c>
      <c r="Q105">
        <v>54662</v>
      </c>
    </row>
    <row r="106" spans="3:19" x14ac:dyDescent="0.3">
      <c r="C106">
        <v>11</v>
      </c>
      <c r="D106">
        <v>525</v>
      </c>
      <c r="E106">
        <v>6</v>
      </c>
      <c r="I106">
        <v>896</v>
      </c>
      <c r="J106">
        <v>3</v>
      </c>
      <c r="O106">
        <v>55530</v>
      </c>
      <c r="P106">
        <v>55530</v>
      </c>
      <c r="Q106">
        <v>327212</v>
      </c>
    </row>
    <row r="107" spans="3:19" x14ac:dyDescent="0.3">
      <c r="C107">
        <v>11</v>
      </c>
      <c r="D107">
        <v>526</v>
      </c>
      <c r="S107">
        <v>4820.9578578029113</v>
      </c>
    </row>
    <row r="108" spans="3:19" x14ac:dyDescent="0.3">
      <c r="C108">
        <v>11</v>
      </c>
      <c r="D108">
        <v>527</v>
      </c>
      <c r="E108">
        <v>2</v>
      </c>
      <c r="I108">
        <v>296</v>
      </c>
      <c r="J108">
        <v>24</v>
      </c>
      <c r="O108">
        <v>21537</v>
      </c>
      <c r="P108">
        <v>21537</v>
      </c>
      <c r="Q108">
        <v>103233</v>
      </c>
    </row>
    <row r="109" spans="3:19" x14ac:dyDescent="0.3">
      <c r="C109">
        <v>11</v>
      </c>
      <c r="D109" t="s">
        <v>66</v>
      </c>
      <c r="E109">
        <v>1</v>
      </c>
      <c r="I109">
        <v>176</v>
      </c>
      <c r="O109">
        <v>12069</v>
      </c>
      <c r="P109">
        <v>12069</v>
      </c>
      <c r="Q109">
        <v>54289</v>
      </c>
    </row>
    <row r="110" spans="3:19" x14ac:dyDescent="0.3">
      <c r="C110">
        <v>11</v>
      </c>
      <c r="D110">
        <v>408</v>
      </c>
      <c r="E110">
        <v>1</v>
      </c>
      <c r="I110">
        <v>176</v>
      </c>
      <c r="O110">
        <v>12069</v>
      </c>
      <c r="P110">
        <v>12069</v>
      </c>
      <c r="Q110">
        <v>54289</v>
      </c>
    </row>
    <row r="111" spans="3:19" x14ac:dyDescent="0.3">
      <c r="C111">
        <v>11</v>
      </c>
      <c r="D111" t="s">
        <v>67</v>
      </c>
      <c r="E111">
        <v>1</v>
      </c>
      <c r="I111">
        <v>168</v>
      </c>
      <c r="O111">
        <v>8127</v>
      </c>
      <c r="P111">
        <v>8127</v>
      </c>
      <c r="Q111">
        <v>39204</v>
      </c>
    </row>
    <row r="112" spans="3:19" x14ac:dyDescent="0.3">
      <c r="C112">
        <v>11</v>
      </c>
      <c r="D112">
        <v>30</v>
      </c>
      <c r="E112">
        <v>1</v>
      </c>
      <c r="I112">
        <v>168</v>
      </c>
      <c r="O112">
        <v>8127</v>
      </c>
      <c r="P112">
        <v>8127</v>
      </c>
      <c r="Q112">
        <v>39204</v>
      </c>
    </row>
    <row r="113" spans="3:19" x14ac:dyDescent="0.3">
      <c r="C113" t="s">
        <v>78</v>
      </c>
      <c r="E113">
        <v>11</v>
      </c>
      <c r="I113">
        <v>1696</v>
      </c>
      <c r="J113">
        <v>27</v>
      </c>
      <c r="O113">
        <v>108903</v>
      </c>
      <c r="P113">
        <v>108903</v>
      </c>
      <c r="Q113">
        <v>578600</v>
      </c>
      <c r="S113">
        <v>4820.9578578029113</v>
      </c>
    </row>
    <row r="114" spans="3:19" x14ac:dyDescent="0.3">
      <c r="C114">
        <v>12</v>
      </c>
      <c r="D114" t="s">
        <v>65</v>
      </c>
      <c r="E114">
        <v>9</v>
      </c>
      <c r="I114">
        <v>1184</v>
      </c>
      <c r="J114">
        <v>19</v>
      </c>
      <c r="O114">
        <v>83534</v>
      </c>
      <c r="P114">
        <v>83534</v>
      </c>
      <c r="Q114">
        <v>504846</v>
      </c>
      <c r="S114">
        <v>4820.9578578029113</v>
      </c>
    </row>
    <row r="115" spans="3:19" x14ac:dyDescent="0.3">
      <c r="C115">
        <v>12</v>
      </c>
      <c r="D115">
        <v>421</v>
      </c>
      <c r="E115">
        <v>1</v>
      </c>
      <c r="I115">
        <v>148</v>
      </c>
      <c r="Q115">
        <v>42838</v>
      </c>
    </row>
    <row r="116" spans="3:19" x14ac:dyDescent="0.3">
      <c r="C116">
        <v>12</v>
      </c>
      <c r="D116">
        <v>525</v>
      </c>
      <c r="E116">
        <v>6</v>
      </c>
      <c r="I116">
        <v>772</v>
      </c>
      <c r="J116">
        <v>3</v>
      </c>
      <c r="O116">
        <v>83534</v>
      </c>
      <c r="P116">
        <v>83534</v>
      </c>
      <c r="Q116">
        <v>375722</v>
      </c>
    </row>
    <row r="117" spans="3:19" x14ac:dyDescent="0.3">
      <c r="C117">
        <v>12</v>
      </c>
      <c r="D117">
        <v>526</v>
      </c>
      <c r="S117">
        <v>4820.9578578029113</v>
      </c>
    </row>
    <row r="118" spans="3:19" x14ac:dyDescent="0.3">
      <c r="C118">
        <v>12</v>
      </c>
      <c r="D118">
        <v>527</v>
      </c>
      <c r="E118">
        <v>2</v>
      </c>
      <c r="I118">
        <v>264</v>
      </c>
      <c r="J118">
        <v>16</v>
      </c>
      <c r="Q118">
        <v>86286</v>
      </c>
    </row>
    <row r="119" spans="3:19" x14ac:dyDescent="0.3">
      <c r="C119">
        <v>12</v>
      </c>
      <c r="D119" t="s">
        <v>66</v>
      </c>
      <c r="E119">
        <v>1</v>
      </c>
      <c r="I119">
        <v>120</v>
      </c>
      <c r="Q119">
        <v>42452</v>
      </c>
    </row>
    <row r="120" spans="3:19" x14ac:dyDescent="0.3">
      <c r="C120">
        <v>12</v>
      </c>
      <c r="D120">
        <v>408</v>
      </c>
      <c r="E120">
        <v>1</v>
      </c>
      <c r="I120">
        <v>120</v>
      </c>
      <c r="Q120">
        <v>42452</v>
      </c>
    </row>
    <row r="121" spans="3:19" x14ac:dyDescent="0.3">
      <c r="C121">
        <v>12</v>
      </c>
      <c r="D121" t="s">
        <v>67</v>
      </c>
      <c r="E121">
        <v>1</v>
      </c>
      <c r="I121">
        <v>136</v>
      </c>
      <c r="Q121">
        <v>31126</v>
      </c>
    </row>
    <row r="122" spans="3:19" x14ac:dyDescent="0.3">
      <c r="C122">
        <v>12</v>
      </c>
      <c r="D122">
        <v>30</v>
      </c>
      <c r="E122">
        <v>1</v>
      </c>
      <c r="I122">
        <v>136</v>
      </c>
      <c r="Q122">
        <v>31126</v>
      </c>
    </row>
    <row r="123" spans="3:19" x14ac:dyDescent="0.3">
      <c r="C123" t="s">
        <v>79</v>
      </c>
      <c r="E123">
        <v>11</v>
      </c>
      <c r="I123">
        <v>1440</v>
      </c>
      <c r="J123">
        <v>19</v>
      </c>
      <c r="O123">
        <v>83534</v>
      </c>
      <c r="P123">
        <v>83534</v>
      </c>
      <c r="Q123">
        <v>578424</v>
      </c>
      <c r="S123">
        <v>4820.9578578029113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2019-01-29T14:55:39Z</dcterms:modified>
</cp:coreProperties>
</file>