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8" i="431"/>
  <c r="O13" i="431"/>
  <c r="O21" i="431"/>
  <c r="P20" i="431"/>
  <c r="Q19" i="431"/>
  <c r="C18" i="431"/>
  <c r="D13" i="431"/>
  <c r="E12" i="431"/>
  <c r="F11" i="431"/>
  <c r="G10" i="431"/>
  <c r="H9" i="431"/>
  <c r="H17" i="431"/>
  <c r="I16" i="431"/>
  <c r="J15" i="431"/>
  <c r="K14" i="431"/>
  <c r="L13" i="431"/>
  <c r="M12" i="431"/>
  <c r="N15" i="431"/>
  <c r="O10" i="431"/>
  <c r="P9" i="431"/>
  <c r="P21" i="431"/>
  <c r="Q20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M21" i="431"/>
  <c r="N12" i="431"/>
  <c r="N16" i="431"/>
  <c r="N20" i="431"/>
  <c r="O11" i="431"/>
  <c r="O15" i="431"/>
  <c r="O19" i="431"/>
  <c r="P10" i="431"/>
  <c r="P14" i="431"/>
  <c r="P18" i="431"/>
  <c r="Q9" i="431"/>
  <c r="Q13" i="431"/>
  <c r="Q17" i="431"/>
  <c r="Q21" i="431"/>
  <c r="N14" i="431"/>
  <c r="P12" i="431"/>
  <c r="Q11" i="431"/>
  <c r="C14" i="431"/>
  <c r="D9" i="431"/>
  <c r="D21" i="431"/>
  <c r="E20" i="431"/>
  <c r="F19" i="431"/>
  <c r="G18" i="431"/>
  <c r="H21" i="431"/>
  <c r="I20" i="431"/>
  <c r="J19" i="431"/>
  <c r="K18" i="431"/>
  <c r="L17" i="431"/>
  <c r="M16" i="431"/>
  <c r="N11" i="431"/>
  <c r="O14" i="431"/>
  <c r="P13" i="431"/>
  <c r="Q12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O9" i="431"/>
  <c r="O17" i="431"/>
  <c r="P16" i="431"/>
  <c r="Q15" i="431"/>
  <c r="C10" i="431"/>
  <c r="D17" i="431"/>
  <c r="E16" i="431"/>
  <c r="F15" i="431"/>
  <c r="G14" i="431"/>
  <c r="H13" i="431"/>
  <c r="I12" i="431"/>
  <c r="J11" i="431"/>
  <c r="K10" i="431"/>
  <c r="L9" i="431"/>
  <c r="L21" i="431"/>
  <c r="M20" i="431"/>
  <c r="N19" i="431"/>
  <c r="O18" i="431"/>
  <c r="P17" i="431"/>
  <c r="Q16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6" i="431" l="1"/>
  <c r="S16" i="431"/>
  <c r="S15" i="431"/>
  <c r="R15" i="431"/>
  <c r="R18" i="431"/>
  <c r="S18" i="431"/>
  <c r="R14" i="431"/>
  <c r="S14" i="431"/>
  <c r="R10" i="431"/>
  <c r="S10" i="431"/>
  <c r="R12" i="431"/>
  <c r="S12" i="431"/>
  <c r="S11" i="431"/>
  <c r="R11" i="431"/>
  <c r="S21" i="431"/>
  <c r="R21" i="431"/>
  <c r="S17" i="431"/>
  <c r="R17" i="431"/>
  <c r="R13" i="431"/>
  <c r="S13" i="431"/>
  <c r="S9" i="431"/>
  <c r="R9" i="431"/>
  <c r="R20" i="431"/>
  <c r="S20" i="431"/>
  <c r="R19" i="431"/>
  <c r="S1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<sst xmlns="http://schemas.openxmlformats.org/spreadsheetml/2006/main" count="147" uniqueCount="92">
  <si>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</si>
  <si>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</si>
  <si>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</si>
  <si>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</si>
  <si>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</si>
  <si>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</si>
  <si>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</si>
  <si>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</si>
  <si>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</si>
  <si>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</si>
  <si>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</si>
  <si>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</si>
  <si>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</si>
  <si>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</si>
  <si>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</si>
  <si>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</si>
  <si>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</si>
  <si>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</si>
  <si>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</si>
  <si>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</si>
  <si>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</si>
  <si>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</si>
  <si>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</si>
  <si>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</si>
  <si>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</si>
  <si>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</si>
  <si>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</si>
  <si>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</si>
  <si>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</si>
  <si>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</si>
  <si>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</si>
  <si>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</si>
  <si>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</si>
  <si>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</si>
  <si>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</si>
  <si>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</si>
  <si>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</si>
  <si>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</si>
  <si>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</si>
  <si>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</si>
  <si>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</si>
  <si>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</si>
  <si>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</si>
  <si>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</si>
  <si>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</si>
  <si>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</si>
  <si>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</si>
  <si>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</si>
  <si>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</si>
  <si>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</si>
  <si>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</si>
  <si>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</si>
  <si>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</si>
  <si>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</si>
  <si>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</si>
  <si>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</si>
  <si>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</si>
  <si>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</si>
  <si>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</si>
  <si>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</si>
  <si>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</si>
  <si>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</si>
  <si>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</si>
  <si>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</si>
  <si>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</si>
  <si>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ústní,čelistní a obličejové chirurgie</t>
    </r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</si>
  <si>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</si>
  <si>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</si>
  <si>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</si>
  <si>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</si>
  <si>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</si>
  <si>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</si>
  <si>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</si>
  <si>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</si>
  <si>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</si>
  <si>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</si>
  <si>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</si>
  <si>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</si>
  <si>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</si>
  <si>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</si>
  <si>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</si>
  <si>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</si>
  <si>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zubní lékaři</t>
  </si>
  <si>
    <t>zubní lékaři specialisté</t>
  </si>
  <si>
    <t>všeobecné sestry pod dohl.</t>
  </si>
  <si>
    <t>všeobecné sestry bez dohl.</t>
  </si>
  <si>
    <t>všeobecné sestry bez dohl., spec.</t>
  </si>
  <si>
    <t>všeobecné sestry VŠ</t>
  </si>
  <si>
    <t>zubní technici</t>
  </si>
  <si>
    <t>ošetřovatelé</t>
  </si>
  <si>
    <t>sanitáři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</si>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</sst>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21" totalsRowShown="0" headerRowDxfId="24" tableBorderDxfId="23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72" totalsRowShown="0">
  <autoFilter ref="C3:S172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65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62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61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60</v>
      </c>
      <c r="J4" s="89" t="s">
        <v>23</v>
      </c>
      <c r="K4" s="67" t="s">
        <v>59</v>
      </c>
      <c r="L4" s="68"/>
      <c r="M4" s="68"/>
      <c r="N4" s="69"/>
      <c r="O4" s="70" t="s">
        <v>58</v>
      </c>
      <c r="P4" s="59" t="s">
        <v>57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56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55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36.358333333333327</v>
      </c>
      <c r="D6" s="40"/>
      <c r="E6" s="40"/>
      <c r="F6" s="39"/>
      <c r="G6" s="41">
        <f ca="1">SUM(Tabulka[05 h_vram])/2</f>
        <v>64631.849999999991</v>
      </c>
      <c r="H6" s="40">
        <f ca="1">SUM(Tabulka[06 h_naduv])/2</f>
        <v>2500.6</v>
      </c>
      <c r="I6" s="40">
        <f ca="1">SUM(Tabulka[07 h_nadzk])/2</f>
        <v>2987.65</v>
      </c>
      <c r="J6" s="39">
        <f ca="1">SUM(Tabulka[08 h_oon])/2</f>
        <v>17844</v>
      </c>
      <c r="K6" s="41">
        <f ca="1">SUM(Tabulka[09 m_kl])/2</f>
        <v>0</v>
      </c>
      <c r="L6" s="40">
        <f ca="1">SUM(Tabulka[10 m_gr])/2</f>
        <v>0</v>
      </c>
      <c r="M6" s="40">
        <f ca="1">SUM(Tabulka[11 m_jo])/2</f>
        <v>1755883</v>
      </c>
      <c r="N6" s="40">
        <f ca="1">SUM(Tabulka[12 m_oc])/2</f>
        <v>1755883</v>
      </c>
      <c r="O6" s="39">
        <f ca="1">SUM(Tabulka[13 m_sk])/2</f>
        <v>29984041</v>
      </c>
      <c r="P6" s="38">
        <f ca="1">SUM(Tabulka[14_vzsk])/2</f>
        <v>22049</v>
      </c>
      <c r="Q6" s="38">
        <f ca="1">SUM(Tabulka[15_vzpl])/2</f>
        <v>52512.468901983724</v>
      </c>
      <c r="R6" s="37">
        <f ca="1">IF(Q6=0,0,P6/Q6)</f>
        <v>0.41988122937345024</v>
      </c>
      <c r="S6" s="36">
        <f ca="1">Q6-P6</f>
        <v>30463.468901983724</v>
      </c>
    </row>
    <row r="7" spans="1:19" hidden="1" x14ac:dyDescent="0.3">
      <c r="A7" s="35" t="s">
        <v>54</v>
      </c>
      <c r="B7" s="34" t="s">
        <v>53</v>
      </c>
      <c r="C7" s="33" t="s">
        <v>52</v>
      </c>
      <c r="D7" s="32" t="s">
        <v>51</v>
      </c>
      <c r="E7" s="31" t="s">
        <v>50</v>
      </c>
      <c r="F7" s="30" t="s">
        <v>49</v>
      </c>
      <c r="G7" s="29" t="s">
        <v>48</v>
      </c>
      <c r="H7" s="27" t="s">
        <v>47</v>
      </c>
      <c r="I7" s="27" t="s">
        <v>46</v>
      </c>
      <c r="J7" s="26" t="s">
        <v>45</v>
      </c>
      <c r="K7" s="28" t="s">
        <v>44</v>
      </c>
      <c r="L7" s="27" t="s">
        <v>43</v>
      </c>
      <c r="M7" s="27" t="s">
        <v>42</v>
      </c>
      <c r="N7" s="26" t="s">
        <v>41</v>
      </c>
      <c r="O7" s="25" t="s">
        <v>40</v>
      </c>
      <c r="P7" s="24" t="s">
        <v>39</v>
      </c>
      <c r="Q7" s="23" t="s">
        <v>38</v>
      </c>
      <c r="R7" s="22" t="s">
        <v>37</v>
      </c>
      <c r="S7" s="21" t="s">
        <v>36</v>
      </c>
    </row>
    <row r="8" spans="1:19" x14ac:dyDescent="0.3">
      <c r="A8" s="18" t="s">
        <v>35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9.0416666666666661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16912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1991.6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2714.9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9103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1019454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1019454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15500432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17950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25512.468901983728</v>
      </c>
      <c r="R8" s="20">
        <f ca="1">IF(Tabulka[[#This Row],[15_vzpl]]=0,"",Tabulka[[#This Row],[14_vzsk]]/Tabulka[[#This Row],[15_vzpl]])</f>
        <v>0.70357753571251958</v>
      </c>
      <c r="S8" s="19">
        <f ca="1">IF(Tabulka[[#This Row],[15_vzpl]]-Tabulka[[#This Row],[14_vzsk]]=0,"",Tabulka[[#This Row],[15_vzpl]]-Tabulka[[#This Row],[14_vzsk]])</f>
        <v>7562.4689019837278</v>
      </c>
    </row>
    <row r="9" spans="1:19" x14ac:dyDescent="0.3">
      <c r="A9" s="18">
        <v>99</v>
      </c>
      <c r="B9" s="17" t="s">
        <v>81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17950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25512.468901983728</v>
      </c>
      <c r="R9" s="20">
        <f ca="1">IF(Tabulka[[#This Row],[15_vzpl]]=0,"",Tabulka[[#This Row],[14_vzsk]]/Tabulka[[#This Row],[15_vzpl]])</f>
        <v>0.70357753571251958</v>
      </c>
      <c r="S9" s="19">
        <f ca="1">IF(Tabulka[[#This Row],[15_vzpl]]-Tabulka[[#This Row],[14_vzsk]]=0,"",Tabulka[[#This Row],[15_vzpl]]-Tabulka[[#This Row],[14_vzsk]])</f>
        <v>7562.4689019837278</v>
      </c>
    </row>
    <row r="10" spans="1:19" x14ac:dyDescent="0.3">
      <c r="A10" s="18">
        <v>102</v>
      </c>
      <c r="B10" s="17" t="s">
        <v>82</v>
      </c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3.1416666666666671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5818.3999999999987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783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1225.9000000000001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6800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352962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352962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6829490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" t="str">
        <f ca="1">IF(Tabulka[[#This Row],[15_vzpl]]=0,"",Tabulka[[#This Row],[14_vzsk]]/Tabulka[[#This Row],[15_vzpl]])</f>
        <v/>
      </c>
      <c r="S10" s="19" t="str">
        <f ca="1">IF(Tabulka[[#This Row],[15_vzpl]]-Tabulka[[#This Row],[14_vzsk]]=0,"",Tabulka[[#This Row],[15_vzpl]]-Tabulka[[#This Row],[14_vzsk]])</f>
        <v/>
      </c>
    </row>
    <row r="11" spans="1:19" x14ac:dyDescent="0.3">
      <c r="A11" s="18">
        <v>103</v>
      </c>
      <c r="B11" s="17" t="s">
        <v>83</v>
      </c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5.8999999999999995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11093.599999999999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1208.5999999999999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1489.0000000000002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2303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666492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666492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8670942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" t="str">
        <f ca="1">IF(Tabulka[[#This Row],[15_vzpl]]=0,"",Tabulka[[#This Row],[14_vzsk]]/Tabulka[[#This Row],[15_vzpl]])</f>
        <v/>
      </c>
      <c r="S11" s="19" t="str">
        <f ca="1">IF(Tabulka[[#This Row],[15_vzpl]]-Tabulka[[#This Row],[14_vzsk]]=0,"",Tabulka[[#This Row],[15_vzpl]]-Tabulka[[#This Row],[14_vzsk]])</f>
        <v/>
      </c>
    </row>
    <row r="12" spans="1:19" x14ac:dyDescent="0.3">
      <c r="A12" s="18" t="s">
        <v>66</v>
      </c>
      <c r="B12" s="17"/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26.25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45728.649999999994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272.75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8741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717539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717539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14077837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4099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27000</v>
      </c>
      <c r="R12" s="20">
        <f ca="1">IF(Tabulka[[#This Row],[15_vzpl]]=0,"",Tabulka[[#This Row],[14_vzsk]]/Tabulka[[#This Row],[15_vzpl]])</f>
        <v>0.15181481481481482</v>
      </c>
      <c r="S12" s="19">
        <f ca="1">IF(Tabulka[[#This Row],[15_vzpl]]-Tabulka[[#This Row],[14_vzsk]]=0,"",Tabulka[[#This Row],[15_vzpl]]-Tabulka[[#This Row],[14_vzsk]])</f>
        <v>22901</v>
      </c>
    </row>
    <row r="13" spans="1:19" x14ac:dyDescent="0.3">
      <c r="A13" s="18">
        <v>302</v>
      </c>
      <c r="B13" s="17" t="s">
        <v>84</v>
      </c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8.3333333333333329E-2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39486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0" t="str">
        <f ca="1">IF(Tabulka[[#This Row],[15_vzpl]]=0,"",Tabulka[[#This Row],[14_vzsk]]/Tabulka[[#This Row],[15_vzpl]])</f>
        <v/>
      </c>
      <c r="S13" s="19" t="str">
        <f ca="1">IF(Tabulka[[#This Row],[15_vzpl]]-Tabulka[[#This Row],[14_vzsk]]=0,"",Tabulka[[#This Row],[15_vzpl]]-Tabulka[[#This Row],[14_vzsk]])</f>
        <v/>
      </c>
    </row>
    <row r="14" spans="1:19" x14ac:dyDescent="0.3">
      <c r="A14" s="18">
        <v>303</v>
      </c>
      <c r="B14" s="17" t="s">
        <v>85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8.25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14566.95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201.75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193281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193281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4753675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4099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27000</v>
      </c>
      <c r="R14" s="20">
        <f ca="1">IF(Tabulka[[#This Row],[15_vzpl]]=0,"",Tabulka[[#This Row],[14_vzsk]]/Tabulka[[#This Row],[15_vzpl]])</f>
        <v>0.15181481481481482</v>
      </c>
      <c r="S14" s="19">
        <f ca="1">IF(Tabulka[[#This Row],[15_vzpl]]-Tabulka[[#This Row],[14_vzsk]]=0,"",Tabulka[[#This Row],[15_vzpl]]-Tabulka[[#This Row],[14_vzsk]])</f>
        <v>22901</v>
      </c>
    </row>
    <row r="15" spans="1:19" x14ac:dyDescent="0.3">
      <c r="A15" s="18">
        <v>304</v>
      </c>
      <c r="B15" s="17" t="s">
        <v>86</v>
      </c>
      <c r="C15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21119</v>
      </c>
      <c r="H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</v>
      </c>
      <c r="I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5541</v>
      </c>
      <c r="K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372078</v>
      </c>
      <c r="N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372078</v>
      </c>
      <c r="O15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7286926</v>
      </c>
      <c r="P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0" t="str">
        <f ca="1">IF(Tabulka[[#This Row],[15_vzpl]]=0,"",Tabulka[[#This Row],[14_vzsk]]/Tabulka[[#This Row],[15_vzpl]])</f>
        <v/>
      </c>
      <c r="S15" s="19" t="str">
        <f ca="1">IF(Tabulka[[#This Row],[15_vzpl]]-Tabulka[[#This Row],[14_vzsk]]=0,"",Tabulka[[#This Row],[15_vzpl]]-Tabulka[[#This Row],[14_vzsk]])</f>
        <v/>
      </c>
    </row>
    <row r="16" spans="1:19" x14ac:dyDescent="0.3">
      <c r="A16" s="18">
        <v>305</v>
      </c>
      <c r="B16" s="17" t="s">
        <v>87</v>
      </c>
      <c r="C16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1.4166666666666667</v>
      </c>
      <c r="D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2598.6999999999998</v>
      </c>
      <c r="H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57003</v>
      </c>
      <c r="N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57003</v>
      </c>
      <c r="O16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673465</v>
      </c>
      <c r="P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0" t="str">
        <f ca="1">IF(Tabulka[[#This Row],[15_vzpl]]=0,"",Tabulka[[#This Row],[14_vzsk]]/Tabulka[[#This Row],[15_vzpl]])</f>
        <v/>
      </c>
      <c r="S16" s="19" t="str">
        <f ca="1">IF(Tabulka[[#This Row],[15_vzpl]]-Tabulka[[#This Row],[14_vzsk]]=0,"",Tabulka[[#This Row],[15_vzpl]]-Tabulka[[#This Row],[14_vzsk]])</f>
        <v/>
      </c>
    </row>
    <row r="17" spans="1:19" x14ac:dyDescent="0.3">
      <c r="A17" s="18">
        <v>416</v>
      </c>
      <c r="B17" s="17" t="s">
        <v>88</v>
      </c>
      <c r="C17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935.5</v>
      </c>
      <c r="H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</v>
      </c>
      <c r="J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7556</v>
      </c>
      <c r="N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7556</v>
      </c>
      <c r="O17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228280</v>
      </c>
      <c r="P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0" t="str">
        <f ca="1">IF(Tabulka[[#This Row],[15_vzpl]]=0,"",Tabulka[[#This Row],[14_vzsk]]/Tabulka[[#This Row],[15_vzpl]])</f>
        <v/>
      </c>
      <c r="S17" s="19" t="str">
        <f ca="1">IF(Tabulka[[#This Row],[15_vzpl]]-Tabulka[[#This Row],[14_vzsk]]=0,"",Tabulka[[#This Row],[15_vzpl]]-Tabulka[[#This Row],[14_vzsk]])</f>
        <v/>
      </c>
    </row>
    <row r="18" spans="1:19" x14ac:dyDescent="0.3">
      <c r="A18" s="18">
        <v>636</v>
      </c>
      <c r="B18" s="17" t="s">
        <v>89</v>
      </c>
      <c r="C1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1031</v>
      </c>
      <c r="H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7.5</v>
      </c>
      <c r="I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9579</v>
      </c>
      <c r="N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9579</v>
      </c>
      <c r="O1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190444</v>
      </c>
      <c r="P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0" t="str">
        <f ca="1">IF(Tabulka[[#This Row],[15_vzpl]]=0,"",Tabulka[[#This Row],[14_vzsk]]/Tabulka[[#This Row],[15_vzpl]])</f>
        <v/>
      </c>
      <c r="S18" s="19" t="str">
        <f ca="1">IF(Tabulka[[#This Row],[15_vzpl]]-Tabulka[[#This Row],[14_vzsk]]=0,"",Tabulka[[#This Row],[15_vzpl]]-Tabulka[[#This Row],[14_vzsk]])</f>
        <v/>
      </c>
    </row>
    <row r="19" spans="1:19" x14ac:dyDescent="0.3">
      <c r="A19" s="18">
        <v>642</v>
      </c>
      <c r="B19" s="17" t="s">
        <v>90</v>
      </c>
      <c r="C1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5325.5</v>
      </c>
      <c r="H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270.5</v>
      </c>
      <c r="I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78042</v>
      </c>
      <c r="N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78042</v>
      </c>
      <c r="O1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905561</v>
      </c>
      <c r="P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0" t="str">
        <f ca="1">IF(Tabulka[[#This Row],[15_vzpl]]=0,"",Tabulka[[#This Row],[14_vzsk]]/Tabulka[[#This Row],[15_vzpl]])</f>
        <v/>
      </c>
      <c r="S19" s="19" t="str">
        <f ca="1">IF(Tabulka[[#This Row],[15_vzpl]]-Tabulka[[#This Row],[14_vzsk]]=0,"",Tabulka[[#This Row],[15_vzpl]]-Tabulka[[#This Row],[14_vzsk]])</f>
        <v/>
      </c>
    </row>
    <row r="20" spans="1:19" x14ac:dyDescent="0.3">
      <c r="A20" s="18" t="s">
        <v>67</v>
      </c>
      <c r="B20" s="17"/>
      <c r="C2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1.0666666666666664</v>
      </c>
      <c r="D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1991.2</v>
      </c>
      <c r="H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18890</v>
      </c>
      <c r="N2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18890</v>
      </c>
      <c r="O2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405772</v>
      </c>
      <c r="P2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0" t="str">
        <f ca="1">IF(Tabulka[[#This Row],[15_vzpl]]=0,"",Tabulka[[#This Row],[14_vzsk]]/Tabulka[[#This Row],[15_vzpl]])</f>
        <v/>
      </c>
      <c r="S20" s="19" t="str">
        <f ca="1">IF(Tabulka[[#This Row],[15_vzpl]]-Tabulka[[#This Row],[14_vzsk]]=0,"",Tabulka[[#This Row],[15_vzpl]]-Tabulka[[#This Row],[14_vzsk]])</f>
        <v/>
      </c>
    </row>
    <row r="21" spans="1:19" x14ac:dyDescent="0.3">
      <c r="A21" s="18">
        <v>30</v>
      </c>
      <c r="B21" s="17" t="s">
        <v>91</v>
      </c>
      <c r="C2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1.0666666666666664</v>
      </c>
      <c r="D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1991.2</v>
      </c>
      <c r="H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I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18890</v>
      </c>
      <c r="N2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18890</v>
      </c>
      <c r="O2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405772</v>
      </c>
      <c r="P2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0" t="str">
        <f ca="1">IF(Tabulka[[#This Row],[15_vzpl]]=0,"",Tabulka[[#This Row],[14_vzsk]]/Tabulka[[#This Row],[15_vzpl]])</f>
        <v/>
      </c>
      <c r="S21" s="19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64</v>
      </c>
    </row>
    <row r="23" spans="1:19" x14ac:dyDescent="0.3">
      <c r="A23" s="1" t="s">
        <v>5</v>
      </c>
    </row>
    <row r="24" spans="1:19" x14ac:dyDescent="0.3">
      <c r="A24" s="2" t="s">
        <v>34</v>
      </c>
    </row>
    <row r="25" spans="1:19" x14ac:dyDescent="0.3">
      <c r="A25" s="10" t="s">
        <v>33</v>
      </c>
    </row>
    <row r="26" spans="1:19" x14ac:dyDescent="0.3">
      <c r="A26" s="6" t="s">
        <v>27</v>
      </c>
    </row>
    <row r="27" spans="1:19" x14ac:dyDescent="0.3">
      <c r="A27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3" priority="3" operator="lessThan">
      <formula>0</formula>
    </cfRule>
  </conditionalFormatting>
  <conditionalFormatting sqref="R6:R21">
    <cfRule type="cellIs" dxfId="2" priority="4" operator="greaterThan">
      <formula>1</formula>
    </cfRule>
  </conditionalFormatting>
  <conditionalFormatting sqref="A8:S21">
    <cfRule type="expression" dxfId="1" priority="2">
      <formula>$B8=""</formula>
    </cfRule>
  </conditionalFormatting>
  <conditionalFormatting sqref="P8:S21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72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80</v>
      </c>
    </row>
    <row r="2" spans="1:19" x14ac:dyDescent="0.3">
      <c r="A2" s="4" t="s">
        <v>65</v>
      </c>
    </row>
    <row r="3" spans="1:19" x14ac:dyDescent="0.3">
      <c r="A3" s="56" t="s">
        <v>6</v>
      </c>
      <c r="B3" s="55">
        <v>2018</v>
      </c>
      <c r="C3" t="s">
        <v>63</v>
      </c>
      <c r="D3" t="s">
        <v>54</v>
      </c>
      <c r="E3" t="s">
        <v>52</v>
      </c>
      <c r="F3" t="s">
        <v>51</v>
      </c>
      <c r="G3" t="s">
        <v>50</v>
      </c>
      <c r="H3" t="s">
        <v>49</v>
      </c>
      <c r="I3" t="s">
        <v>48</v>
      </c>
      <c r="J3" t="s">
        <v>47</v>
      </c>
      <c r="K3" t="s">
        <v>46</v>
      </c>
      <c r="L3" t="s">
        <v>45</v>
      </c>
      <c r="M3" t="s">
        <v>44</v>
      </c>
      <c r="N3" t="s">
        <v>43</v>
      </c>
      <c r="O3" t="s">
        <v>42</v>
      </c>
      <c r="P3" t="s">
        <v>41</v>
      </c>
      <c r="Q3" t="s">
        <v>40</v>
      </c>
      <c r="R3" t="s">
        <v>39</v>
      </c>
      <c r="S3" t="s">
        <v>38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35</v>
      </c>
      <c r="E4" s="47">
        <v>8.75</v>
      </c>
      <c r="F4" s="47"/>
      <c r="G4" s="47"/>
      <c r="H4" s="47"/>
      <c r="I4" s="47">
        <v>1419.6</v>
      </c>
      <c r="J4" s="47">
        <v>170.5</v>
      </c>
      <c r="K4" s="47">
        <v>235.4</v>
      </c>
      <c r="L4" s="47">
        <v>734</v>
      </c>
      <c r="M4" s="47"/>
      <c r="N4" s="47"/>
      <c r="O4" s="47">
        <v>8257</v>
      </c>
      <c r="P4" s="47">
        <v>8257</v>
      </c>
      <c r="Q4" s="47">
        <v>1076072</v>
      </c>
      <c r="R4" s="47"/>
      <c r="S4" s="47">
        <v>2126.0390751653108</v>
      </c>
    </row>
    <row r="5" spans="1:19" x14ac:dyDescent="0.3">
      <c r="A5" s="52" t="s">
        <v>8</v>
      </c>
      <c r="B5" s="51">
        <v>2</v>
      </c>
      <c r="C5">
        <v>1</v>
      </c>
      <c r="D5">
        <v>99</v>
      </c>
      <c r="S5">
        <v>2126.0390751653108</v>
      </c>
    </row>
    <row r="6" spans="1:19" x14ac:dyDescent="0.3">
      <c r="A6" s="54" t="s">
        <v>9</v>
      </c>
      <c r="B6" s="53">
        <v>3</v>
      </c>
      <c r="C6">
        <v>1</v>
      </c>
      <c r="D6">
        <v>102</v>
      </c>
      <c r="E6">
        <v>2.85</v>
      </c>
      <c r="I6">
        <v>470.8</v>
      </c>
      <c r="J6">
        <v>68.5</v>
      </c>
      <c r="K6">
        <v>120.5</v>
      </c>
      <c r="L6">
        <v>558</v>
      </c>
      <c r="O6">
        <v>3778</v>
      </c>
      <c r="P6">
        <v>3778</v>
      </c>
      <c r="Q6">
        <v>446232</v>
      </c>
    </row>
    <row r="7" spans="1:19" x14ac:dyDescent="0.3">
      <c r="A7" s="52" t="s">
        <v>10</v>
      </c>
      <c r="B7" s="51">
        <v>4</v>
      </c>
      <c r="C7">
        <v>1</v>
      </c>
      <c r="D7">
        <v>103</v>
      </c>
      <c r="E7">
        <v>5.9</v>
      </c>
      <c r="I7">
        <v>948.8</v>
      </c>
      <c r="J7">
        <v>102</v>
      </c>
      <c r="K7">
        <v>114.9</v>
      </c>
      <c r="L7">
        <v>176</v>
      </c>
      <c r="O7">
        <v>4479</v>
      </c>
      <c r="P7">
        <v>4479</v>
      </c>
      <c r="Q7">
        <v>629840</v>
      </c>
    </row>
    <row r="8" spans="1:19" x14ac:dyDescent="0.3">
      <c r="A8" s="54" t="s">
        <v>11</v>
      </c>
      <c r="B8" s="53">
        <v>5</v>
      </c>
      <c r="C8">
        <v>1</v>
      </c>
      <c r="D8" t="s">
        <v>66</v>
      </c>
      <c r="E8">
        <v>26.25</v>
      </c>
      <c r="I8">
        <v>4438.5</v>
      </c>
      <c r="J8">
        <v>34.5</v>
      </c>
      <c r="K8">
        <v>5</v>
      </c>
      <c r="L8">
        <v>725</v>
      </c>
      <c r="O8">
        <v>2250</v>
      </c>
      <c r="P8">
        <v>2250</v>
      </c>
      <c r="Q8">
        <v>1083896</v>
      </c>
      <c r="R8">
        <v>3599</v>
      </c>
      <c r="S8">
        <v>2250</v>
      </c>
    </row>
    <row r="9" spans="1:19" x14ac:dyDescent="0.3">
      <c r="A9" s="52" t="s">
        <v>12</v>
      </c>
      <c r="B9" s="51">
        <v>6</v>
      </c>
      <c r="C9">
        <v>1</v>
      </c>
      <c r="D9">
        <v>303</v>
      </c>
      <c r="E9">
        <v>8.75</v>
      </c>
      <c r="I9">
        <v>1449.25</v>
      </c>
      <c r="J9">
        <v>10.5</v>
      </c>
      <c r="L9">
        <v>298</v>
      </c>
      <c r="Q9">
        <v>389598</v>
      </c>
      <c r="R9">
        <v>3599</v>
      </c>
      <c r="S9">
        <v>2250</v>
      </c>
    </row>
    <row r="10" spans="1:19" x14ac:dyDescent="0.3">
      <c r="A10" s="54" t="s">
        <v>13</v>
      </c>
      <c r="B10" s="53">
        <v>7</v>
      </c>
      <c r="C10">
        <v>1</v>
      </c>
      <c r="D10">
        <v>304</v>
      </c>
      <c r="E10">
        <v>12</v>
      </c>
      <c r="I10">
        <v>2040.5</v>
      </c>
      <c r="L10">
        <v>427</v>
      </c>
      <c r="O10">
        <v>2250</v>
      </c>
      <c r="P10">
        <v>2250</v>
      </c>
      <c r="Q10">
        <v>548312</v>
      </c>
    </row>
    <row r="11" spans="1:19" x14ac:dyDescent="0.3">
      <c r="A11" s="52" t="s">
        <v>14</v>
      </c>
      <c r="B11" s="51">
        <v>8</v>
      </c>
      <c r="C11">
        <v>1</v>
      </c>
      <c r="D11">
        <v>305</v>
      </c>
      <c r="E11">
        <v>1</v>
      </c>
      <c r="I11">
        <v>173</v>
      </c>
      <c r="Q11">
        <v>36176</v>
      </c>
    </row>
    <row r="12" spans="1:19" x14ac:dyDescent="0.3">
      <c r="A12" s="54" t="s">
        <v>15</v>
      </c>
      <c r="B12" s="53">
        <v>9</v>
      </c>
      <c r="C12">
        <v>1</v>
      </c>
      <c r="D12">
        <v>416</v>
      </c>
      <c r="E12">
        <v>0.5</v>
      </c>
      <c r="I12">
        <v>88</v>
      </c>
      <c r="K12">
        <v>5</v>
      </c>
      <c r="Q12">
        <v>17919</v>
      </c>
    </row>
    <row r="13" spans="1:19" x14ac:dyDescent="0.3">
      <c r="A13" s="52" t="s">
        <v>16</v>
      </c>
      <c r="B13" s="51">
        <v>10</v>
      </c>
      <c r="C13">
        <v>1</v>
      </c>
      <c r="D13">
        <v>636</v>
      </c>
      <c r="E13">
        <v>1</v>
      </c>
      <c r="I13">
        <v>147.25</v>
      </c>
      <c r="Q13">
        <v>24815</v>
      </c>
    </row>
    <row r="14" spans="1:19" x14ac:dyDescent="0.3">
      <c r="A14" s="54" t="s">
        <v>17</v>
      </c>
      <c r="B14" s="53">
        <v>11</v>
      </c>
      <c r="C14">
        <v>1</v>
      </c>
      <c r="D14">
        <v>642</v>
      </c>
      <c r="E14">
        <v>3</v>
      </c>
      <c r="I14">
        <v>540.5</v>
      </c>
      <c r="J14">
        <v>24</v>
      </c>
      <c r="Q14">
        <v>67076</v>
      </c>
    </row>
    <row r="15" spans="1:19" x14ac:dyDescent="0.3">
      <c r="A15" s="52" t="s">
        <v>18</v>
      </c>
      <c r="B15" s="51">
        <v>12</v>
      </c>
      <c r="C15">
        <v>1</v>
      </c>
      <c r="D15" t="s">
        <v>67</v>
      </c>
      <c r="E15">
        <v>1</v>
      </c>
      <c r="I15">
        <v>176</v>
      </c>
      <c r="Q15">
        <v>30330</v>
      </c>
    </row>
    <row r="16" spans="1:19" x14ac:dyDescent="0.3">
      <c r="A16" s="50" t="s">
        <v>6</v>
      </c>
      <c r="B16" s="49">
        <v>2018</v>
      </c>
      <c r="C16">
        <v>1</v>
      </c>
      <c r="D16">
        <v>30</v>
      </c>
      <c r="E16">
        <v>1</v>
      </c>
      <c r="I16">
        <v>176</v>
      </c>
      <c r="Q16">
        <v>30330</v>
      </c>
    </row>
    <row r="17" spans="3:19" x14ac:dyDescent="0.3">
      <c r="C17" t="s">
        <v>68</v>
      </c>
      <c r="E17">
        <v>36</v>
      </c>
      <c r="I17">
        <v>6034.1</v>
      </c>
      <c r="J17">
        <v>205</v>
      </c>
      <c r="K17">
        <v>240.4</v>
      </c>
      <c r="L17">
        <v>1459</v>
      </c>
      <c r="O17">
        <v>10507</v>
      </c>
      <c r="P17">
        <v>10507</v>
      </c>
      <c r="Q17">
        <v>2190298</v>
      </c>
      <c r="R17">
        <v>3599</v>
      </c>
      <c r="S17">
        <v>4376.0390751653104</v>
      </c>
    </row>
    <row r="18" spans="3:19" x14ac:dyDescent="0.3">
      <c r="C18">
        <v>2</v>
      </c>
      <c r="D18" t="s">
        <v>35</v>
      </c>
      <c r="E18">
        <v>8.75</v>
      </c>
      <c r="I18">
        <v>1250.4000000000001</v>
      </c>
      <c r="J18">
        <v>175</v>
      </c>
      <c r="K18">
        <v>235.7</v>
      </c>
      <c r="L18">
        <v>676</v>
      </c>
      <c r="Q18">
        <v>1138267</v>
      </c>
      <c r="S18">
        <v>2126.0390751653108</v>
      </c>
    </row>
    <row r="19" spans="3:19" x14ac:dyDescent="0.3">
      <c r="C19">
        <v>2</v>
      </c>
      <c r="D19">
        <v>99</v>
      </c>
      <c r="S19">
        <v>2126.0390751653108</v>
      </c>
    </row>
    <row r="20" spans="3:19" x14ac:dyDescent="0.3">
      <c r="C20">
        <v>2</v>
      </c>
      <c r="D20">
        <v>102</v>
      </c>
      <c r="E20">
        <v>2.85</v>
      </c>
      <c r="I20">
        <v>442</v>
      </c>
      <c r="J20">
        <v>69</v>
      </c>
      <c r="K20">
        <v>106</v>
      </c>
      <c r="L20">
        <v>500</v>
      </c>
      <c r="Q20">
        <v>478506</v>
      </c>
    </row>
    <row r="21" spans="3:19" x14ac:dyDescent="0.3">
      <c r="C21">
        <v>2</v>
      </c>
      <c r="D21">
        <v>103</v>
      </c>
      <c r="E21">
        <v>5.9</v>
      </c>
      <c r="I21">
        <v>808.4</v>
      </c>
      <c r="J21">
        <v>106</v>
      </c>
      <c r="K21">
        <v>129.69999999999999</v>
      </c>
      <c r="L21">
        <v>176</v>
      </c>
      <c r="Q21">
        <v>659761</v>
      </c>
    </row>
    <row r="22" spans="3:19" x14ac:dyDescent="0.3">
      <c r="C22">
        <v>2</v>
      </c>
      <c r="D22" t="s">
        <v>66</v>
      </c>
      <c r="E22">
        <v>26.25</v>
      </c>
      <c r="I22">
        <v>3744</v>
      </c>
      <c r="J22">
        <v>24</v>
      </c>
      <c r="K22">
        <v>29.25</v>
      </c>
      <c r="L22">
        <v>639</v>
      </c>
      <c r="O22">
        <v>750</v>
      </c>
      <c r="P22">
        <v>750</v>
      </c>
      <c r="Q22">
        <v>1058826</v>
      </c>
      <c r="S22">
        <v>2250</v>
      </c>
    </row>
    <row r="23" spans="3:19" x14ac:dyDescent="0.3">
      <c r="C23">
        <v>2</v>
      </c>
      <c r="D23">
        <v>303</v>
      </c>
      <c r="E23">
        <v>8.75</v>
      </c>
      <c r="I23">
        <v>1290.25</v>
      </c>
      <c r="J23">
        <v>8</v>
      </c>
      <c r="K23">
        <v>22.25</v>
      </c>
      <c r="L23">
        <v>244</v>
      </c>
      <c r="Q23">
        <v>382332</v>
      </c>
      <c r="S23">
        <v>2250</v>
      </c>
    </row>
    <row r="24" spans="3:19" x14ac:dyDescent="0.3">
      <c r="C24">
        <v>2</v>
      </c>
      <c r="D24">
        <v>304</v>
      </c>
      <c r="E24">
        <v>12</v>
      </c>
      <c r="I24">
        <v>1727.5</v>
      </c>
      <c r="L24">
        <v>395</v>
      </c>
      <c r="O24">
        <v>750</v>
      </c>
      <c r="P24">
        <v>750</v>
      </c>
      <c r="Q24">
        <v>544557</v>
      </c>
    </row>
    <row r="25" spans="3:19" x14ac:dyDescent="0.3">
      <c r="C25">
        <v>2</v>
      </c>
      <c r="D25">
        <v>305</v>
      </c>
      <c r="E25">
        <v>1</v>
      </c>
      <c r="I25">
        <v>160</v>
      </c>
      <c r="Q25">
        <v>36020</v>
      </c>
    </row>
    <row r="26" spans="3:19" x14ac:dyDescent="0.3">
      <c r="C26">
        <v>2</v>
      </c>
      <c r="D26">
        <v>416</v>
      </c>
      <c r="E26">
        <v>0.5</v>
      </c>
      <c r="I26">
        <v>80</v>
      </c>
      <c r="K26">
        <v>7</v>
      </c>
      <c r="Q26">
        <v>18428</v>
      </c>
    </row>
    <row r="27" spans="3:19" x14ac:dyDescent="0.3">
      <c r="C27">
        <v>2</v>
      </c>
      <c r="D27">
        <v>636</v>
      </c>
      <c r="E27">
        <v>1</v>
      </c>
      <c r="I27">
        <v>128</v>
      </c>
      <c r="Q27">
        <v>21451</v>
      </c>
    </row>
    <row r="28" spans="3:19" x14ac:dyDescent="0.3">
      <c r="C28">
        <v>2</v>
      </c>
      <c r="D28">
        <v>642</v>
      </c>
      <c r="E28">
        <v>3</v>
      </c>
      <c r="I28">
        <v>358.25</v>
      </c>
      <c r="J28">
        <v>16</v>
      </c>
      <c r="Q28">
        <v>56038</v>
      </c>
    </row>
    <row r="29" spans="3:19" x14ac:dyDescent="0.3">
      <c r="C29">
        <v>2</v>
      </c>
      <c r="D29" t="s">
        <v>67</v>
      </c>
      <c r="E29">
        <v>1</v>
      </c>
      <c r="I29">
        <v>160</v>
      </c>
      <c r="Q29">
        <v>30230</v>
      </c>
    </row>
    <row r="30" spans="3:19" x14ac:dyDescent="0.3">
      <c r="C30">
        <v>2</v>
      </c>
      <c r="D30">
        <v>30</v>
      </c>
      <c r="E30">
        <v>1</v>
      </c>
      <c r="I30">
        <v>160</v>
      </c>
      <c r="Q30">
        <v>30230</v>
      </c>
    </row>
    <row r="31" spans="3:19" x14ac:dyDescent="0.3">
      <c r="C31" t="s">
        <v>69</v>
      </c>
      <c r="E31">
        <v>36</v>
      </c>
      <c r="I31">
        <v>5154.3999999999996</v>
      </c>
      <c r="J31">
        <v>199</v>
      </c>
      <c r="K31">
        <v>264.95</v>
      </c>
      <c r="L31">
        <v>1315</v>
      </c>
      <c r="O31">
        <v>750</v>
      </c>
      <c r="P31">
        <v>750</v>
      </c>
      <c r="Q31">
        <v>2227323</v>
      </c>
      <c r="S31">
        <v>4376.0390751653104</v>
      </c>
    </row>
    <row r="32" spans="3:19" x14ac:dyDescent="0.3">
      <c r="C32">
        <v>3</v>
      </c>
      <c r="D32" t="s">
        <v>35</v>
      </c>
      <c r="E32">
        <v>8.8500000000000014</v>
      </c>
      <c r="I32">
        <v>1392.4</v>
      </c>
      <c r="J32">
        <v>165.5</v>
      </c>
      <c r="K32">
        <v>133.69999999999999</v>
      </c>
      <c r="L32">
        <v>751</v>
      </c>
      <c r="O32">
        <v>10335</v>
      </c>
      <c r="P32">
        <v>10335</v>
      </c>
      <c r="Q32">
        <v>1169980</v>
      </c>
      <c r="S32">
        <v>2126.0390751653108</v>
      </c>
    </row>
    <row r="33" spans="3:19" x14ac:dyDescent="0.3">
      <c r="C33">
        <v>3</v>
      </c>
      <c r="D33">
        <v>99</v>
      </c>
      <c r="S33">
        <v>2126.0390751653108</v>
      </c>
    </row>
    <row r="34" spans="3:19" x14ac:dyDescent="0.3">
      <c r="C34">
        <v>3</v>
      </c>
      <c r="D34">
        <v>102</v>
      </c>
      <c r="E34">
        <v>2.95</v>
      </c>
      <c r="I34">
        <v>458.8</v>
      </c>
      <c r="J34">
        <v>68.5</v>
      </c>
      <c r="K34">
        <v>89.1</v>
      </c>
      <c r="L34">
        <v>567</v>
      </c>
      <c r="O34">
        <v>8840</v>
      </c>
      <c r="P34">
        <v>8840</v>
      </c>
      <c r="Q34">
        <v>526740</v>
      </c>
    </row>
    <row r="35" spans="3:19" x14ac:dyDescent="0.3">
      <c r="C35">
        <v>3</v>
      </c>
      <c r="D35">
        <v>103</v>
      </c>
      <c r="E35">
        <v>5.9</v>
      </c>
      <c r="I35">
        <v>933.6</v>
      </c>
      <c r="J35">
        <v>97</v>
      </c>
      <c r="K35">
        <v>44.6</v>
      </c>
      <c r="L35">
        <v>184</v>
      </c>
      <c r="O35">
        <v>1495</v>
      </c>
      <c r="P35">
        <v>1495</v>
      </c>
      <c r="Q35">
        <v>643240</v>
      </c>
    </row>
    <row r="36" spans="3:19" x14ac:dyDescent="0.3">
      <c r="C36">
        <v>3</v>
      </c>
      <c r="D36" t="s">
        <v>66</v>
      </c>
      <c r="E36">
        <v>26.25</v>
      </c>
      <c r="I36">
        <v>3736</v>
      </c>
      <c r="J36">
        <v>43.25</v>
      </c>
      <c r="K36">
        <v>39</v>
      </c>
      <c r="L36">
        <v>719</v>
      </c>
      <c r="O36">
        <v>13210</v>
      </c>
      <c r="P36">
        <v>13210</v>
      </c>
      <c r="Q36">
        <v>1086667</v>
      </c>
      <c r="S36">
        <v>2250</v>
      </c>
    </row>
    <row r="37" spans="3:19" x14ac:dyDescent="0.3">
      <c r="C37">
        <v>3</v>
      </c>
      <c r="D37">
        <v>303</v>
      </c>
      <c r="E37">
        <v>8.75</v>
      </c>
      <c r="I37">
        <v>1379</v>
      </c>
      <c r="J37">
        <v>15</v>
      </c>
      <c r="K37">
        <v>30.5</v>
      </c>
      <c r="L37">
        <v>239</v>
      </c>
      <c r="O37">
        <v>5580</v>
      </c>
      <c r="P37">
        <v>5580</v>
      </c>
      <c r="Q37">
        <v>394452</v>
      </c>
      <c r="S37">
        <v>2250</v>
      </c>
    </row>
    <row r="38" spans="3:19" x14ac:dyDescent="0.3">
      <c r="C38">
        <v>3</v>
      </c>
      <c r="D38">
        <v>304</v>
      </c>
      <c r="E38">
        <v>12</v>
      </c>
      <c r="I38">
        <v>1636</v>
      </c>
      <c r="L38">
        <v>480</v>
      </c>
      <c r="O38">
        <v>4350</v>
      </c>
      <c r="P38">
        <v>4350</v>
      </c>
      <c r="Q38">
        <v>555397</v>
      </c>
    </row>
    <row r="39" spans="3:19" x14ac:dyDescent="0.3">
      <c r="C39">
        <v>3</v>
      </c>
      <c r="D39">
        <v>305</v>
      </c>
      <c r="E39">
        <v>1</v>
      </c>
      <c r="I39">
        <v>135</v>
      </c>
      <c r="O39">
        <v>3280</v>
      </c>
      <c r="P39">
        <v>3280</v>
      </c>
      <c r="Q39">
        <v>39512</v>
      </c>
    </row>
    <row r="40" spans="3:19" x14ac:dyDescent="0.3">
      <c r="C40">
        <v>3</v>
      </c>
      <c r="D40">
        <v>416</v>
      </c>
      <c r="E40">
        <v>0.5</v>
      </c>
      <c r="I40">
        <v>84</v>
      </c>
      <c r="K40">
        <v>8.5</v>
      </c>
      <c r="Q40">
        <v>18601</v>
      </c>
    </row>
    <row r="41" spans="3:19" x14ac:dyDescent="0.3">
      <c r="C41">
        <v>3</v>
      </c>
      <c r="D41">
        <v>636</v>
      </c>
      <c r="E41">
        <v>1</v>
      </c>
      <c r="I41">
        <v>97</v>
      </c>
      <c r="Q41">
        <v>19044</v>
      </c>
    </row>
    <row r="42" spans="3:19" x14ac:dyDescent="0.3">
      <c r="C42">
        <v>3</v>
      </c>
      <c r="D42">
        <v>642</v>
      </c>
      <c r="E42">
        <v>3</v>
      </c>
      <c r="I42">
        <v>405</v>
      </c>
      <c r="J42">
        <v>28.25</v>
      </c>
      <c r="Q42">
        <v>59661</v>
      </c>
    </row>
    <row r="43" spans="3:19" x14ac:dyDescent="0.3">
      <c r="C43">
        <v>3</v>
      </c>
      <c r="D43" t="s">
        <v>67</v>
      </c>
      <c r="E43">
        <v>1</v>
      </c>
      <c r="I43">
        <v>176</v>
      </c>
      <c r="Q43">
        <v>30230</v>
      </c>
    </row>
    <row r="44" spans="3:19" x14ac:dyDescent="0.3">
      <c r="C44">
        <v>3</v>
      </c>
      <c r="D44">
        <v>30</v>
      </c>
      <c r="E44">
        <v>1</v>
      </c>
      <c r="I44">
        <v>176</v>
      </c>
      <c r="Q44">
        <v>30230</v>
      </c>
    </row>
    <row r="45" spans="3:19" x14ac:dyDescent="0.3">
      <c r="C45" t="s">
        <v>70</v>
      </c>
      <c r="E45">
        <v>36.1</v>
      </c>
      <c r="I45">
        <v>5304.4</v>
      </c>
      <c r="J45">
        <v>208.75</v>
      </c>
      <c r="K45">
        <v>172.7</v>
      </c>
      <c r="L45">
        <v>1470</v>
      </c>
      <c r="O45">
        <v>23545</v>
      </c>
      <c r="P45">
        <v>23545</v>
      </c>
      <c r="Q45">
        <v>2286877</v>
      </c>
      <c r="S45">
        <v>4376.0390751653104</v>
      </c>
    </row>
    <row r="46" spans="3:19" x14ac:dyDescent="0.3">
      <c r="C46">
        <v>4</v>
      </c>
      <c r="D46" t="s">
        <v>35</v>
      </c>
      <c r="E46">
        <v>8.8500000000000014</v>
      </c>
      <c r="I46">
        <v>1476.4</v>
      </c>
      <c r="J46">
        <v>171</v>
      </c>
      <c r="K46">
        <v>271.70000000000005</v>
      </c>
      <c r="L46">
        <v>706</v>
      </c>
      <c r="O46">
        <v>47683</v>
      </c>
      <c r="P46">
        <v>47683</v>
      </c>
      <c r="Q46">
        <v>1243050</v>
      </c>
      <c r="S46">
        <v>2126.0390751653108</v>
      </c>
    </row>
    <row r="47" spans="3:19" x14ac:dyDescent="0.3">
      <c r="C47">
        <v>4</v>
      </c>
      <c r="D47">
        <v>99</v>
      </c>
      <c r="S47">
        <v>2126.0390751653108</v>
      </c>
    </row>
    <row r="48" spans="3:19" x14ac:dyDescent="0.3">
      <c r="C48">
        <v>4</v>
      </c>
      <c r="D48">
        <v>102</v>
      </c>
      <c r="E48">
        <v>2.95</v>
      </c>
      <c r="I48">
        <v>485.2</v>
      </c>
      <c r="J48">
        <v>74</v>
      </c>
      <c r="K48">
        <v>104.4</v>
      </c>
      <c r="L48">
        <v>610</v>
      </c>
      <c r="O48">
        <v>26819</v>
      </c>
      <c r="P48">
        <v>26819</v>
      </c>
      <c r="Q48">
        <v>589746</v>
      </c>
    </row>
    <row r="49" spans="3:19" x14ac:dyDescent="0.3">
      <c r="C49">
        <v>4</v>
      </c>
      <c r="D49">
        <v>103</v>
      </c>
      <c r="E49">
        <v>5.9</v>
      </c>
      <c r="I49">
        <v>991.2</v>
      </c>
      <c r="J49">
        <v>97</v>
      </c>
      <c r="K49">
        <v>167.3</v>
      </c>
      <c r="L49">
        <v>96</v>
      </c>
      <c r="O49">
        <v>20864</v>
      </c>
      <c r="P49">
        <v>20864</v>
      </c>
      <c r="Q49">
        <v>653304</v>
      </c>
    </row>
    <row r="50" spans="3:19" x14ac:dyDescent="0.3">
      <c r="C50">
        <v>4</v>
      </c>
      <c r="D50" t="s">
        <v>66</v>
      </c>
      <c r="E50">
        <v>26.25</v>
      </c>
      <c r="I50">
        <v>3763.25</v>
      </c>
      <c r="J50">
        <v>50.5</v>
      </c>
      <c r="K50">
        <v>7</v>
      </c>
      <c r="L50">
        <v>710</v>
      </c>
      <c r="O50">
        <v>20530</v>
      </c>
      <c r="P50">
        <v>20530</v>
      </c>
      <c r="Q50">
        <v>1075651</v>
      </c>
      <c r="S50">
        <v>2250</v>
      </c>
    </row>
    <row r="51" spans="3:19" x14ac:dyDescent="0.3">
      <c r="C51">
        <v>4</v>
      </c>
      <c r="D51">
        <v>302</v>
      </c>
      <c r="E51">
        <v>1</v>
      </c>
      <c r="I51">
        <v>152</v>
      </c>
      <c r="Q51">
        <v>39486</v>
      </c>
    </row>
    <row r="52" spans="3:19" x14ac:dyDescent="0.3">
      <c r="C52">
        <v>4</v>
      </c>
      <c r="D52">
        <v>303</v>
      </c>
      <c r="E52">
        <v>8.75</v>
      </c>
      <c r="I52">
        <v>1162.5</v>
      </c>
      <c r="J52">
        <v>8.5</v>
      </c>
      <c r="L52">
        <v>258</v>
      </c>
      <c r="O52">
        <v>5580</v>
      </c>
      <c r="P52">
        <v>5580</v>
      </c>
      <c r="Q52">
        <v>359938</v>
      </c>
      <c r="S52">
        <v>2250</v>
      </c>
    </row>
    <row r="53" spans="3:19" x14ac:dyDescent="0.3">
      <c r="C53">
        <v>4</v>
      </c>
      <c r="D53">
        <v>304</v>
      </c>
      <c r="E53">
        <v>12</v>
      </c>
      <c r="I53">
        <v>1743.5</v>
      </c>
      <c r="L53">
        <v>452</v>
      </c>
      <c r="O53">
        <v>4350</v>
      </c>
      <c r="P53">
        <v>4350</v>
      </c>
      <c r="Q53">
        <v>549645</v>
      </c>
    </row>
    <row r="54" spans="3:19" x14ac:dyDescent="0.3">
      <c r="C54">
        <v>4</v>
      </c>
      <c r="D54">
        <v>305</v>
      </c>
      <c r="O54">
        <v>3280</v>
      </c>
      <c r="P54">
        <v>3280</v>
      </c>
    </row>
    <row r="55" spans="3:19" x14ac:dyDescent="0.3">
      <c r="C55">
        <v>4</v>
      </c>
      <c r="D55">
        <v>416</v>
      </c>
      <c r="E55">
        <v>0.5</v>
      </c>
      <c r="I55">
        <v>80</v>
      </c>
      <c r="K55">
        <v>7</v>
      </c>
      <c r="Q55">
        <v>18369</v>
      </c>
    </row>
    <row r="56" spans="3:19" x14ac:dyDescent="0.3">
      <c r="C56">
        <v>4</v>
      </c>
      <c r="D56">
        <v>636</v>
      </c>
      <c r="E56">
        <v>1</v>
      </c>
      <c r="I56">
        <v>162.75</v>
      </c>
      <c r="O56">
        <v>1830</v>
      </c>
      <c r="P56">
        <v>1830</v>
      </c>
      <c r="Q56">
        <v>27836</v>
      </c>
    </row>
    <row r="57" spans="3:19" x14ac:dyDescent="0.3">
      <c r="C57">
        <v>4</v>
      </c>
      <c r="D57">
        <v>642</v>
      </c>
      <c r="E57">
        <v>3</v>
      </c>
      <c r="I57">
        <v>462.5</v>
      </c>
      <c r="J57">
        <v>42</v>
      </c>
      <c r="O57">
        <v>5490</v>
      </c>
      <c r="P57">
        <v>5490</v>
      </c>
      <c r="Q57">
        <v>80377</v>
      </c>
    </row>
    <row r="58" spans="3:19" x14ac:dyDescent="0.3">
      <c r="C58">
        <v>4</v>
      </c>
      <c r="D58" t="s">
        <v>67</v>
      </c>
      <c r="E58">
        <v>1</v>
      </c>
      <c r="I58">
        <v>168</v>
      </c>
      <c r="Q58">
        <v>30230</v>
      </c>
    </row>
    <row r="59" spans="3:19" x14ac:dyDescent="0.3">
      <c r="C59">
        <v>4</v>
      </c>
      <c r="D59">
        <v>30</v>
      </c>
      <c r="E59">
        <v>1</v>
      </c>
      <c r="I59">
        <v>168</v>
      </c>
      <c r="Q59">
        <v>30230</v>
      </c>
    </row>
    <row r="60" spans="3:19" x14ac:dyDescent="0.3">
      <c r="C60" t="s">
        <v>71</v>
      </c>
      <c r="E60">
        <v>36.1</v>
      </c>
      <c r="I60">
        <v>5407.65</v>
      </c>
      <c r="J60">
        <v>221.5</v>
      </c>
      <c r="K60">
        <v>278.70000000000005</v>
      </c>
      <c r="L60">
        <v>1416</v>
      </c>
      <c r="O60">
        <v>68213</v>
      </c>
      <c r="P60">
        <v>68213</v>
      </c>
      <c r="Q60">
        <v>2348931</v>
      </c>
      <c r="S60">
        <v>4376.0390751653104</v>
      </c>
    </row>
    <row r="61" spans="3:19" x14ac:dyDescent="0.3">
      <c r="C61">
        <v>5</v>
      </c>
      <c r="D61" t="s">
        <v>35</v>
      </c>
      <c r="E61">
        <v>8.8500000000000014</v>
      </c>
      <c r="I61">
        <v>1561.2</v>
      </c>
      <c r="J61">
        <v>176</v>
      </c>
      <c r="K61">
        <v>238.2</v>
      </c>
      <c r="L61">
        <v>803</v>
      </c>
      <c r="O61">
        <v>144994</v>
      </c>
      <c r="P61">
        <v>144994</v>
      </c>
      <c r="Q61">
        <v>1389866</v>
      </c>
      <c r="S61">
        <v>2126.0390751653108</v>
      </c>
    </row>
    <row r="62" spans="3:19" x14ac:dyDescent="0.3">
      <c r="C62">
        <v>5</v>
      </c>
      <c r="D62">
        <v>99</v>
      </c>
      <c r="S62">
        <v>2126.0390751653108</v>
      </c>
    </row>
    <row r="63" spans="3:19" x14ac:dyDescent="0.3">
      <c r="C63">
        <v>5</v>
      </c>
      <c r="D63">
        <v>102</v>
      </c>
      <c r="E63">
        <v>2.95</v>
      </c>
      <c r="I63">
        <v>516.79999999999995</v>
      </c>
      <c r="J63">
        <v>71.5</v>
      </c>
      <c r="K63">
        <v>106</v>
      </c>
      <c r="L63">
        <v>555</v>
      </c>
      <c r="O63">
        <v>51156</v>
      </c>
      <c r="P63">
        <v>51156</v>
      </c>
      <c r="Q63">
        <v>633212</v>
      </c>
    </row>
    <row r="64" spans="3:19" x14ac:dyDescent="0.3">
      <c r="C64">
        <v>5</v>
      </c>
      <c r="D64">
        <v>103</v>
      </c>
      <c r="E64">
        <v>5.9</v>
      </c>
      <c r="I64">
        <v>1044.4000000000001</v>
      </c>
      <c r="J64">
        <v>104.5</v>
      </c>
      <c r="K64">
        <v>132.19999999999999</v>
      </c>
      <c r="L64">
        <v>248</v>
      </c>
      <c r="O64">
        <v>93838</v>
      </c>
      <c r="P64">
        <v>93838</v>
      </c>
      <c r="Q64">
        <v>756654</v>
      </c>
    </row>
    <row r="65" spans="3:19" x14ac:dyDescent="0.3">
      <c r="C65">
        <v>5</v>
      </c>
      <c r="D65" t="s">
        <v>66</v>
      </c>
      <c r="E65">
        <v>26.25</v>
      </c>
      <c r="I65">
        <v>4063.5</v>
      </c>
      <c r="J65">
        <v>29.5</v>
      </c>
      <c r="K65">
        <v>7</v>
      </c>
      <c r="L65">
        <v>726</v>
      </c>
      <c r="O65">
        <v>25012</v>
      </c>
      <c r="P65">
        <v>25012</v>
      </c>
      <c r="Q65">
        <v>1107672</v>
      </c>
      <c r="R65">
        <v>500</v>
      </c>
      <c r="S65">
        <v>2250</v>
      </c>
    </row>
    <row r="66" spans="3:19" x14ac:dyDescent="0.3">
      <c r="C66">
        <v>5</v>
      </c>
      <c r="D66">
        <v>303</v>
      </c>
      <c r="E66">
        <v>8.75</v>
      </c>
      <c r="I66">
        <v>1283.5</v>
      </c>
      <c r="J66">
        <v>11.5</v>
      </c>
      <c r="L66">
        <v>193</v>
      </c>
      <c r="O66">
        <v>5580</v>
      </c>
      <c r="P66">
        <v>5580</v>
      </c>
      <c r="Q66">
        <v>378923</v>
      </c>
      <c r="R66">
        <v>500</v>
      </c>
      <c r="S66">
        <v>2250</v>
      </c>
    </row>
    <row r="67" spans="3:19" x14ac:dyDescent="0.3">
      <c r="C67">
        <v>5</v>
      </c>
      <c r="D67">
        <v>304</v>
      </c>
      <c r="E67">
        <v>12</v>
      </c>
      <c r="I67">
        <v>1856</v>
      </c>
      <c r="L67">
        <v>533</v>
      </c>
      <c r="O67">
        <v>16152</v>
      </c>
      <c r="P67">
        <v>16152</v>
      </c>
      <c r="Q67">
        <v>571909</v>
      </c>
    </row>
    <row r="68" spans="3:19" x14ac:dyDescent="0.3">
      <c r="C68">
        <v>5</v>
      </c>
      <c r="D68">
        <v>305</v>
      </c>
      <c r="E68">
        <v>1</v>
      </c>
      <c r="I68">
        <v>181.5</v>
      </c>
      <c r="O68">
        <v>3280</v>
      </c>
      <c r="P68">
        <v>3280</v>
      </c>
      <c r="Q68">
        <v>42434</v>
      </c>
    </row>
    <row r="69" spans="3:19" x14ac:dyDescent="0.3">
      <c r="C69">
        <v>5</v>
      </c>
      <c r="D69">
        <v>416</v>
      </c>
      <c r="E69">
        <v>0.5</v>
      </c>
      <c r="I69">
        <v>84</v>
      </c>
      <c r="K69">
        <v>7</v>
      </c>
      <c r="Q69">
        <v>18398</v>
      </c>
    </row>
    <row r="70" spans="3:19" x14ac:dyDescent="0.3">
      <c r="C70">
        <v>5</v>
      </c>
      <c r="D70">
        <v>636</v>
      </c>
      <c r="E70">
        <v>1</v>
      </c>
      <c r="I70">
        <v>162.75</v>
      </c>
      <c r="Q70">
        <v>26251</v>
      </c>
    </row>
    <row r="71" spans="3:19" x14ac:dyDescent="0.3">
      <c r="C71">
        <v>5</v>
      </c>
      <c r="D71">
        <v>642</v>
      </c>
      <c r="E71">
        <v>3</v>
      </c>
      <c r="I71">
        <v>495.75</v>
      </c>
      <c r="J71">
        <v>18</v>
      </c>
      <c r="Q71">
        <v>69757</v>
      </c>
    </row>
    <row r="72" spans="3:19" x14ac:dyDescent="0.3">
      <c r="C72">
        <v>5</v>
      </c>
      <c r="D72" t="s">
        <v>67</v>
      </c>
      <c r="E72">
        <v>1.1000000000000001</v>
      </c>
      <c r="I72">
        <v>194.4</v>
      </c>
      <c r="Q72">
        <v>33078</v>
      </c>
    </row>
    <row r="73" spans="3:19" x14ac:dyDescent="0.3">
      <c r="C73">
        <v>5</v>
      </c>
      <c r="D73">
        <v>30</v>
      </c>
      <c r="E73">
        <v>1.1000000000000001</v>
      </c>
      <c r="I73">
        <v>194.4</v>
      </c>
      <c r="Q73">
        <v>33078</v>
      </c>
    </row>
    <row r="74" spans="3:19" x14ac:dyDescent="0.3">
      <c r="C74" t="s">
        <v>72</v>
      </c>
      <c r="E74">
        <v>36.200000000000003</v>
      </c>
      <c r="I74">
        <v>5819.0999999999995</v>
      </c>
      <c r="J74">
        <v>205.5</v>
      </c>
      <c r="K74">
        <v>245.2</v>
      </c>
      <c r="L74">
        <v>1529</v>
      </c>
      <c r="O74">
        <v>170006</v>
      </c>
      <c r="P74">
        <v>170006</v>
      </c>
      <c r="Q74">
        <v>2530616</v>
      </c>
      <c r="R74">
        <v>500</v>
      </c>
      <c r="S74">
        <v>4376.0390751653104</v>
      </c>
    </row>
    <row r="75" spans="3:19" x14ac:dyDescent="0.3">
      <c r="C75">
        <v>6</v>
      </c>
      <c r="D75" t="s">
        <v>35</v>
      </c>
      <c r="E75">
        <v>8.8500000000000014</v>
      </c>
      <c r="I75">
        <v>1373.6000000000001</v>
      </c>
      <c r="J75">
        <v>173.5</v>
      </c>
      <c r="K75">
        <v>223.5</v>
      </c>
      <c r="L75">
        <v>714</v>
      </c>
      <c r="O75">
        <v>27295</v>
      </c>
      <c r="P75">
        <v>27295</v>
      </c>
      <c r="Q75">
        <v>1182504</v>
      </c>
      <c r="S75">
        <v>2126.0390751653108</v>
      </c>
    </row>
    <row r="76" spans="3:19" x14ac:dyDescent="0.3">
      <c r="C76">
        <v>6</v>
      </c>
      <c r="D76">
        <v>99</v>
      </c>
      <c r="S76">
        <v>2126.0390751653108</v>
      </c>
    </row>
    <row r="77" spans="3:19" x14ac:dyDescent="0.3">
      <c r="C77">
        <v>6</v>
      </c>
      <c r="D77">
        <v>102</v>
      </c>
      <c r="E77">
        <v>2.95</v>
      </c>
      <c r="I77">
        <v>409.2</v>
      </c>
      <c r="J77">
        <v>69</v>
      </c>
      <c r="K77">
        <v>107.5</v>
      </c>
      <c r="L77">
        <v>514</v>
      </c>
      <c r="O77">
        <v>12574</v>
      </c>
      <c r="P77">
        <v>12574</v>
      </c>
      <c r="Q77">
        <v>507221</v>
      </c>
    </row>
    <row r="78" spans="3:19" x14ac:dyDescent="0.3">
      <c r="C78">
        <v>6</v>
      </c>
      <c r="D78">
        <v>103</v>
      </c>
      <c r="E78">
        <v>5.9</v>
      </c>
      <c r="I78">
        <v>964.40000000000009</v>
      </c>
      <c r="J78">
        <v>104.5</v>
      </c>
      <c r="K78">
        <v>116</v>
      </c>
      <c r="L78">
        <v>200</v>
      </c>
      <c r="O78">
        <v>14721</v>
      </c>
      <c r="P78">
        <v>14721</v>
      </c>
      <c r="Q78">
        <v>675283</v>
      </c>
    </row>
    <row r="79" spans="3:19" x14ac:dyDescent="0.3">
      <c r="C79">
        <v>6</v>
      </c>
      <c r="D79" t="s">
        <v>66</v>
      </c>
      <c r="E79">
        <v>26.25</v>
      </c>
      <c r="I79">
        <v>3969.75</v>
      </c>
      <c r="J79">
        <v>30.5</v>
      </c>
      <c r="K79">
        <v>29.75</v>
      </c>
      <c r="L79">
        <v>702</v>
      </c>
      <c r="O79">
        <v>750</v>
      </c>
      <c r="P79">
        <v>750</v>
      </c>
      <c r="Q79">
        <v>1123870</v>
      </c>
      <c r="S79">
        <v>2250</v>
      </c>
    </row>
    <row r="80" spans="3:19" x14ac:dyDescent="0.3">
      <c r="C80">
        <v>6</v>
      </c>
      <c r="D80">
        <v>303</v>
      </c>
      <c r="E80">
        <v>8.75</v>
      </c>
      <c r="I80">
        <v>1286</v>
      </c>
      <c r="J80">
        <v>8</v>
      </c>
      <c r="K80">
        <v>24.75</v>
      </c>
      <c r="L80">
        <v>247</v>
      </c>
      <c r="Q80">
        <v>388069</v>
      </c>
      <c r="S80">
        <v>2250</v>
      </c>
    </row>
    <row r="81" spans="3:19" x14ac:dyDescent="0.3">
      <c r="C81">
        <v>6</v>
      </c>
      <c r="D81">
        <v>304</v>
      </c>
      <c r="E81">
        <v>12</v>
      </c>
      <c r="I81">
        <v>1846.5</v>
      </c>
      <c r="L81">
        <v>455</v>
      </c>
      <c r="O81">
        <v>750</v>
      </c>
      <c r="P81">
        <v>750</v>
      </c>
      <c r="Q81">
        <v>583244</v>
      </c>
    </row>
    <row r="82" spans="3:19" x14ac:dyDescent="0.3">
      <c r="C82">
        <v>6</v>
      </c>
      <c r="D82">
        <v>305</v>
      </c>
      <c r="E82">
        <v>1</v>
      </c>
      <c r="I82">
        <v>157.5</v>
      </c>
      <c r="Q82">
        <v>39048</v>
      </c>
    </row>
    <row r="83" spans="3:19" x14ac:dyDescent="0.3">
      <c r="C83">
        <v>6</v>
      </c>
      <c r="D83">
        <v>416</v>
      </c>
      <c r="E83">
        <v>0.5</v>
      </c>
      <c r="I83">
        <v>84</v>
      </c>
      <c r="K83">
        <v>5</v>
      </c>
      <c r="Q83">
        <v>17954</v>
      </c>
    </row>
    <row r="84" spans="3:19" x14ac:dyDescent="0.3">
      <c r="C84">
        <v>6</v>
      </c>
      <c r="D84">
        <v>636</v>
      </c>
      <c r="E84">
        <v>1</v>
      </c>
      <c r="I84">
        <v>116.25</v>
      </c>
      <c r="Q84">
        <v>25434</v>
      </c>
    </row>
    <row r="85" spans="3:19" x14ac:dyDescent="0.3">
      <c r="C85">
        <v>6</v>
      </c>
      <c r="D85">
        <v>642</v>
      </c>
      <c r="E85">
        <v>3</v>
      </c>
      <c r="I85">
        <v>479.5</v>
      </c>
      <c r="J85">
        <v>22.5</v>
      </c>
      <c r="Q85">
        <v>70121</v>
      </c>
    </row>
    <row r="86" spans="3:19" x14ac:dyDescent="0.3">
      <c r="C86">
        <v>6</v>
      </c>
      <c r="D86" t="s">
        <v>67</v>
      </c>
      <c r="E86">
        <v>1.1000000000000001</v>
      </c>
      <c r="I86">
        <v>152.80000000000001</v>
      </c>
      <c r="Q86">
        <v>33014</v>
      </c>
    </row>
    <row r="87" spans="3:19" x14ac:dyDescent="0.3">
      <c r="C87">
        <v>6</v>
      </c>
      <c r="D87">
        <v>30</v>
      </c>
      <c r="E87">
        <v>1.1000000000000001</v>
      </c>
      <c r="I87">
        <v>152.80000000000001</v>
      </c>
      <c r="Q87">
        <v>33014</v>
      </c>
    </row>
    <row r="88" spans="3:19" x14ac:dyDescent="0.3">
      <c r="C88" t="s">
        <v>73</v>
      </c>
      <c r="E88">
        <v>36.200000000000003</v>
      </c>
      <c r="I88">
        <v>5496.1500000000005</v>
      </c>
      <c r="J88">
        <v>204</v>
      </c>
      <c r="K88">
        <v>253.25</v>
      </c>
      <c r="L88">
        <v>1416</v>
      </c>
      <c r="O88">
        <v>28045</v>
      </c>
      <c r="P88">
        <v>28045</v>
      </c>
      <c r="Q88">
        <v>2339388</v>
      </c>
      <c r="S88">
        <v>4376.0390751653104</v>
      </c>
    </row>
    <row r="89" spans="3:19" x14ac:dyDescent="0.3">
      <c r="C89">
        <v>7</v>
      </c>
      <c r="D89" t="s">
        <v>35</v>
      </c>
      <c r="E89">
        <v>8.8500000000000014</v>
      </c>
      <c r="I89">
        <v>1244.4000000000001</v>
      </c>
      <c r="J89">
        <v>179.5</v>
      </c>
      <c r="K89">
        <v>148</v>
      </c>
      <c r="L89">
        <v>830</v>
      </c>
      <c r="O89">
        <v>271152</v>
      </c>
      <c r="P89">
        <v>271152</v>
      </c>
      <c r="Q89">
        <v>1528955</v>
      </c>
      <c r="S89">
        <v>2126.0390751653108</v>
      </c>
    </row>
    <row r="90" spans="3:19" x14ac:dyDescent="0.3">
      <c r="C90">
        <v>7</v>
      </c>
      <c r="D90">
        <v>99</v>
      </c>
      <c r="S90">
        <v>2126.0390751653108</v>
      </c>
    </row>
    <row r="91" spans="3:19" x14ac:dyDescent="0.3">
      <c r="C91">
        <v>7</v>
      </c>
      <c r="D91">
        <v>102</v>
      </c>
      <c r="E91">
        <v>2.95</v>
      </c>
      <c r="I91">
        <v>486.4</v>
      </c>
      <c r="J91">
        <v>70</v>
      </c>
      <c r="K91">
        <v>110</v>
      </c>
      <c r="L91">
        <v>630</v>
      </c>
      <c r="O91">
        <v>57309</v>
      </c>
      <c r="P91">
        <v>57309</v>
      </c>
      <c r="Q91">
        <v>647203</v>
      </c>
    </row>
    <row r="92" spans="3:19" x14ac:dyDescent="0.3">
      <c r="C92">
        <v>7</v>
      </c>
      <c r="D92">
        <v>103</v>
      </c>
      <c r="E92">
        <v>5.9</v>
      </c>
      <c r="I92">
        <v>758</v>
      </c>
      <c r="J92">
        <v>109.5</v>
      </c>
      <c r="K92">
        <v>38</v>
      </c>
      <c r="L92">
        <v>200</v>
      </c>
      <c r="O92">
        <v>213843</v>
      </c>
      <c r="P92">
        <v>213843</v>
      </c>
      <c r="Q92">
        <v>881752</v>
      </c>
    </row>
    <row r="93" spans="3:19" x14ac:dyDescent="0.3">
      <c r="C93">
        <v>7</v>
      </c>
      <c r="D93" t="s">
        <v>66</v>
      </c>
      <c r="E93">
        <v>26.25</v>
      </c>
      <c r="I93">
        <v>3225.5</v>
      </c>
      <c r="J93">
        <v>17.5</v>
      </c>
      <c r="K93">
        <v>1</v>
      </c>
      <c r="L93">
        <v>834</v>
      </c>
      <c r="O93">
        <v>296004</v>
      </c>
      <c r="P93">
        <v>296004</v>
      </c>
      <c r="Q93">
        <v>1484837</v>
      </c>
      <c r="S93">
        <v>2250</v>
      </c>
    </row>
    <row r="94" spans="3:19" x14ac:dyDescent="0.3">
      <c r="C94">
        <v>7</v>
      </c>
      <c r="D94">
        <v>303</v>
      </c>
      <c r="E94">
        <v>7.75</v>
      </c>
      <c r="I94">
        <v>945.5</v>
      </c>
      <c r="J94">
        <v>11.5</v>
      </c>
      <c r="L94">
        <v>335</v>
      </c>
      <c r="O94">
        <v>82117</v>
      </c>
      <c r="P94">
        <v>82117</v>
      </c>
      <c r="Q94">
        <v>481865</v>
      </c>
      <c r="S94">
        <v>2250</v>
      </c>
    </row>
    <row r="95" spans="3:19" x14ac:dyDescent="0.3">
      <c r="C95">
        <v>7</v>
      </c>
      <c r="D95">
        <v>304</v>
      </c>
      <c r="E95">
        <v>12</v>
      </c>
      <c r="I95">
        <v>1469</v>
      </c>
      <c r="L95">
        <v>499</v>
      </c>
      <c r="O95">
        <v>158307</v>
      </c>
      <c r="P95">
        <v>158307</v>
      </c>
      <c r="Q95">
        <v>762899</v>
      </c>
    </row>
    <row r="96" spans="3:19" x14ac:dyDescent="0.3">
      <c r="C96">
        <v>7</v>
      </c>
      <c r="D96">
        <v>305</v>
      </c>
      <c r="E96">
        <v>2</v>
      </c>
      <c r="I96">
        <v>280</v>
      </c>
      <c r="O96">
        <v>22782</v>
      </c>
      <c r="P96">
        <v>22782</v>
      </c>
      <c r="Q96">
        <v>93836</v>
      </c>
    </row>
    <row r="97" spans="3:19" x14ac:dyDescent="0.3">
      <c r="C97">
        <v>7</v>
      </c>
      <c r="D97">
        <v>416</v>
      </c>
      <c r="E97">
        <v>0.5</v>
      </c>
      <c r="I97">
        <v>56</v>
      </c>
      <c r="K97">
        <v>1</v>
      </c>
      <c r="O97">
        <v>3706</v>
      </c>
      <c r="P97">
        <v>3706</v>
      </c>
      <c r="Q97">
        <v>20946</v>
      </c>
    </row>
    <row r="98" spans="3:19" x14ac:dyDescent="0.3">
      <c r="C98">
        <v>7</v>
      </c>
      <c r="D98">
        <v>636</v>
      </c>
      <c r="E98">
        <v>1</v>
      </c>
      <c r="I98">
        <v>170.5</v>
      </c>
      <c r="O98">
        <v>6856</v>
      </c>
      <c r="P98">
        <v>6856</v>
      </c>
      <c r="Q98">
        <v>31951</v>
      </c>
    </row>
    <row r="99" spans="3:19" x14ac:dyDescent="0.3">
      <c r="C99">
        <v>7</v>
      </c>
      <c r="D99">
        <v>642</v>
      </c>
      <c r="E99">
        <v>3</v>
      </c>
      <c r="I99">
        <v>304.5</v>
      </c>
      <c r="J99">
        <v>6</v>
      </c>
      <c r="O99">
        <v>22236</v>
      </c>
      <c r="P99">
        <v>22236</v>
      </c>
      <c r="Q99">
        <v>93340</v>
      </c>
    </row>
    <row r="100" spans="3:19" x14ac:dyDescent="0.3">
      <c r="C100">
        <v>7</v>
      </c>
      <c r="D100" t="s">
        <v>67</v>
      </c>
      <c r="E100">
        <v>1.1000000000000001</v>
      </c>
      <c r="I100">
        <v>131.19999999999999</v>
      </c>
      <c r="O100">
        <v>9083</v>
      </c>
      <c r="P100">
        <v>9083</v>
      </c>
      <c r="Q100">
        <v>42152</v>
      </c>
    </row>
    <row r="101" spans="3:19" x14ac:dyDescent="0.3">
      <c r="C101">
        <v>7</v>
      </c>
      <c r="D101">
        <v>30</v>
      </c>
      <c r="E101">
        <v>1.1000000000000001</v>
      </c>
      <c r="I101">
        <v>131.19999999999999</v>
      </c>
      <c r="O101">
        <v>9083</v>
      </c>
      <c r="P101">
        <v>9083</v>
      </c>
      <c r="Q101">
        <v>42152</v>
      </c>
    </row>
    <row r="102" spans="3:19" x14ac:dyDescent="0.3">
      <c r="C102" t="s">
        <v>74</v>
      </c>
      <c r="E102">
        <v>36.200000000000003</v>
      </c>
      <c r="I102">
        <v>4601.0999999999995</v>
      </c>
      <c r="J102">
        <v>197</v>
      </c>
      <c r="K102">
        <v>149</v>
      </c>
      <c r="L102">
        <v>1664</v>
      </c>
      <c r="O102">
        <v>576239</v>
      </c>
      <c r="P102">
        <v>576239</v>
      </c>
      <c r="Q102">
        <v>3055944</v>
      </c>
      <c r="S102">
        <v>4376.0390751653104</v>
      </c>
    </row>
    <row r="103" spans="3:19" x14ac:dyDescent="0.3">
      <c r="C103">
        <v>8</v>
      </c>
      <c r="D103" t="s">
        <v>35</v>
      </c>
      <c r="E103">
        <v>9.3500000000000014</v>
      </c>
      <c r="I103">
        <v>1313.6</v>
      </c>
      <c r="J103">
        <v>152.1</v>
      </c>
      <c r="K103">
        <v>311.10000000000002</v>
      </c>
      <c r="L103">
        <v>836</v>
      </c>
      <c r="O103">
        <v>108605</v>
      </c>
      <c r="P103">
        <v>108605</v>
      </c>
      <c r="Q103">
        <v>1389623</v>
      </c>
      <c r="R103">
        <v>7950</v>
      </c>
      <c r="S103">
        <v>2126.0390751653108</v>
      </c>
    </row>
    <row r="104" spans="3:19" x14ac:dyDescent="0.3">
      <c r="C104">
        <v>8</v>
      </c>
      <c r="D104">
        <v>99</v>
      </c>
      <c r="R104">
        <v>7950</v>
      </c>
      <c r="S104">
        <v>2126.0390751653108</v>
      </c>
    </row>
    <row r="105" spans="3:19" x14ac:dyDescent="0.3">
      <c r="C105">
        <v>8</v>
      </c>
      <c r="D105">
        <v>102</v>
      </c>
      <c r="E105">
        <v>3.45</v>
      </c>
      <c r="I105">
        <v>555.59999999999991</v>
      </c>
      <c r="J105">
        <v>69</v>
      </c>
      <c r="K105">
        <v>116.5</v>
      </c>
      <c r="L105">
        <v>644</v>
      </c>
      <c r="O105">
        <v>43727</v>
      </c>
      <c r="P105">
        <v>43727</v>
      </c>
      <c r="Q105">
        <v>629369</v>
      </c>
    </row>
    <row r="106" spans="3:19" x14ac:dyDescent="0.3">
      <c r="C106">
        <v>8</v>
      </c>
      <c r="D106">
        <v>103</v>
      </c>
      <c r="E106">
        <v>5.9</v>
      </c>
      <c r="I106">
        <v>758</v>
      </c>
      <c r="J106">
        <v>83.1</v>
      </c>
      <c r="K106">
        <v>194.60000000000002</v>
      </c>
      <c r="L106">
        <v>192</v>
      </c>
      <c r="O106">
        <v>64878</v>
      </c>
      <c r="P106">
        <v>64878</v>
      </c>
      <c r="Q106">
        <v>760254</v>
      </c>
    </row>
    <row r="107" spans="3:19" x14ac:dyDescent="0.3">
      <c r="C107">
        <v>8</v>
      </c>
      <c r="D107" t="s">
        <v>66</v>
      </c>
      <c r="E107">
        <v>26.25</v>
      </c>
      <c r="I107">
        <v>3334</v>
      </c>
      <c r="J107">
        <v>41.5</v>
      </c>
      <c r="K107">
        <v>30</v>
      </c>
      <c r="L107">
        <v>796</v>
      </c>
      <c r="O107">
        <v>17500</v>
      </c>
      <c r="P107">
        <v>17500</v>
      </c>
      <c r="Q107">
        <v>1163166</v>
      </c>
      <c r="S107">
        <v>2250</v>
      </c>
    </row>
    <row r="108" spans="3:19" x14ac:dyDescent="0.3">
      <c r="C108">
        <v>8</v>
      </c>
      <c r="D108">
        <v>303</v>
      </c>
      <c r="E108">
        <v>7.75</v>
      </c>
      <c r="I108">
        <v>1191.5</v>
      </c>
      <c r="J108">
        <v>15</v>
      </c>
      <c r="K108">
        <v>30</v>
      </c>
      <c r="L108">
        <v>277</v>
      </c>
      <c r="O108">
        <v>7500</v>
      </c>
      <c r="P108">
        <v>7500</v>
      </c>
      <c r="Q108">
        <v>366861</v>
      </c>
      <c r="S108">
        <v>2250</v>
      </c>
    </row>
    <row r="109" spans="3:19" x14ac:dyDescent="0.3">
      <c r="C109">
        <v>8</v>
      </c>
      <c r="D109">
        <v>304</v>
      </c>
      <c r="E109">
        <v>12</v>
      </c>
      <c r="I109">
        <v>1492</v>
      </c>
      <c r="J109">
        <v>12</v>
      </c>
      <c r="L109">
        <v>519</v>
      </c>
      <c r="O109">
        <v>10000</v>
      </c>
      <c r="P109">
        <v>10000</v>
      </c>
      <c r="Q109">
        <v>623423</v>
      </c>
    </row>
    <row r="110" spans="3:19" x14ac:dyDescent="0.3">
      <c r="C110">
        <v>8</v>
      </c>
      <c r="D110">
        <v>305</v>
      </c>
      <c r="E110">
        <v>2</v>
      </c>
      <c r="I110">
        <v>192</v>
      </c>
      <c r="Q110">
        <v>73221</v>
      </c>
    </row>
    <row r="111" spans="3:19" x14ac:dyDescent="0.3">
      <c r="C111">
        <v>8</v>
      </c>
      <c r="D111">
        <v>416</v>
      </c>
      <c r="E111">
        <v>0.5</v>
      </c>
      <c r="I111">
        <v>75.5</v>
      </c>
      <c r="Q111">
        <v>17621</v>
      </c>
    </row>
    <row r="112" spans="3:19" x14ac:dyDescent="0.3">
      <c r="C112">
        <v>8</v>
      </c>
      <c r="D112">
        <v>636</v>
      </c>
      <c r="E112">
        <v>1</v>
      </c>
      <c r="I112">
        <v>46.5</v>
      </c>
      <c r="Q112">
        <v>11064</v>
      </c>
    </row>
    <row r="113" spans="3:19" x14ac:dyDescent="0.3">
      <c r="C113">
        <v>8</v>
      </c>
      <c r="D113">
        <v>642</v>
      </c>
      <c r="E113">
        <v>3</v>
      </c>
      <c r="I113">
        <v>336.5</v>
      </c>
      <c r="J113">
        <v>14.5</v>
      </c>
      <c r="Q113">
        <v>70976</v>
      </c>
    </row>
    <row r="114" spans="3:19" x14ac:dyDescent="0.3">
      <c r="C114">
        <v>8</v>
      </c>
      <c r="D114" t="s">
        <v>67</v>
      </c>
      <c r="E114">
        <v>1.1000000000000001</v>
      </c>
      <c r="I114">
        <v>143.19999999999999</v>
      </c>
      <c r="Q114">
        <v>33509</v>
      </c>
    </row>
    <row r="115" spans="3:19" x14ac:dyDescent="0.3">
      <c r="C115">
        <v>8</v>
      </c>
      <c r="D115">
        <v>30</v>
      </c>
      <c r="E115">
        <v>1.1000000000000001</v>
      </c>
      <c r="I115">
        <v>143.19999999999999</v>
      </c>
      <c r="Q115">
        <v>33509</v>
      </c>
    </row>
    <row r="116" spans="3:19" x14ac:dyDescent="0.3">
      <c r="C116" t="s">
        <v>75</v>
      </c>
      <c r="E116">
        <v>36.700000000000003</v>
      </c>
      <c r="I116">
        <v>4790.8</v>
      </c>
      <c r="J116">
        <v>193.6</v>
      </c>
      <c r="K116">
        <v>341.1</v>
      </c>
      <c r="L116">
        <v>1632</v>
      </c>
      <c r="O116">
        <v>126105</v>
      </c>
      <c r="P116">
        <v>126105</v>
      </c>
      <c r="Q116">
        <v>2586298</v>
      </c>
      <c r="R116">
        <v>7950</v>
      </c>
      <c r="S116">
        <v>4376.0390751653104</v>
      </c>
    </row>
    <row r="117" spans="3:19" x14ac:dyDescent="0.3">
      <c r="C117">
        <v>9</v>
      </c>
      <c r="D117" t="s">
        <v>35</v>
      </c>
      <c r="E117">
        <v>9.3500000000000014</v>
      </c>
      <c r="I117">
        <v>1359.2</v>
      </c>
      <c r="J117">
        <v>134.5</v>
      </c>
      <c r="K117">
        <v>106</v>
      </c>
      <c r="L117">
        <v>782</v>
      </c>
      <c r="O117">
        <v>9933</v>
      </c>
      <c r="P117">
        <v>9933</v>
      </c>
      <c r="Q117">
        <v>1175451</v>
      </c>
      <c r="S117">
        <v>2126.0390751653108</v>
      </c>
    </row>
    <row r="118" spans="3:19" x14ac:dyDescent="0.3">
      <c r="C118">
        <v>9</v>
      </c>
      <c r="D118">
        <v>99</v>
      </c>
      <c r="S118">
        <v>2126.0390751653108</v>
      </c>
    </row>
    <row r="119" spans="3:19" x14ac:dyDescent="0.3">
      <c r="C119">
        <v>9</v>
      </c>
      <c r="D119">
        <v>102</v>
      </c>
      <c r="E119">
        <v>3.45</v>
      </c>
      <c r="I119">
        <v>480.8</v>
      </c>
      <c r="J119">
        <v>34.5</v>
      </c>
      <c r="L119">
        <v>566</v>
      </c>
      <c r="O119">
        <v>2482</v>
      </c>
      <c r="P119">
        <v>2482</v>
      </c>
      <c r="Q119">
        <v>493871</v>
      </c>
    </row>
    <row r="120" spans="3:19" x14ac:dyDescent="0.3">
      <c r="C120">
        <v>9</v>
      </c>
      <c r="D120">
        <v>103</v>
      </c>
      <c r="E120">
        <v>5.9</v>
      </c>
      <c r="I120">
        <v>878.4</v>
      </c>
      <c r="J120">
        <v>100</v>
      </c>
      <c r="K120">
        <v>106</v>
      </c>
      <c r="L120">
        <v>216</v>
      </c>
      <c r="O120">
        <v>7451</v>
      </c>
      <c r="P120">
        <v>7451</v>
      </c>
      <c r="Q120">
        <v>681580</v>
      </c>
    </row>
    <row r="121" spans="3:19" x14ac:dyDescent="0.3">
      <c r="C121">
        <v>9</v>
      </c>
      <c r="D121" t="s">
        <v>66</v>
      </c>
      <c r="E121">
        <v>26.25</v>
      </c>
      <c r="I121">
        <v>3541.2</v>
      </c>
      <c r="J121">
        <v>57.25</v>
      </c>
      <c r="K121">
        <v>35.5</v>
      </c>
      <c r="L121">
        <v>724</v>
      </c>
      <c r="O121">
        <v>10428</v>
      </c>
      <c r="P121">
        <v>10428</v>
      </c>
      <c r="Q121">
        <v>1136068</v>
      </c>
      <c r="S121">
        <v>2250</v>
      </c>
    </row>
    <row r="122" spans="3:19" x14ac:dyDescent="0.3">
      <c r="C122">
        <v>9</v>
      </c>
      <c r="D122">
        <v>303</v>
      </c>
      <c r="E122">
        <v>7.75</v>
      </c>
      <c r="I122">
        <v>1098.5</v>
      </c>
      <c r="J122">
        <v>17</v>
      </c>
      <c r="K122">
        <v>27.5</v>
      </c>
      <c r="L122">
        <v>243</v>
      </c>
      <c r="O122">
        <v>1300</v>
      </c>
      <c r="P122">
        <v>1300</v>
      </c>
      <c r="Q122">
        <v>371752</v>
      </c>
      <c r="S122">
        <v>2250</v>
      </c>
    </row>
    <row r="123" spans="3:19" x14ac:dyDescent="0.3">
      <c r="C123">
        <v>9</v>
      </c>
      <c r="D123">
        <v>304</v>
      </c>
      <c r="E123">
        <v>12</v>
      </c>
      <c r="I123">
        <v>1618</v>
      </c>
      <c r="L123">
        <v>481</v>
      </c>
      <c r="O123">
        <v>2540</v>
      </c>
      <c r="P123">
        <v>2540</v>
      </c>
      <c r="Q123">
        <v>590943</v>
      </c>
    </row>
    <row r="124" spans="3:19" x14ac:dyDescent="0.3">
      <c r="C124">
        <v>9</v>
      </c>
      <c r="D124">
        <v>305</v>
      </c>
      <c r="E124">
        <v>2</v>
      </c>
      <c r="I124">
        <v>302.2</v>
      </c>
      <c r="Q124">
        <v>71768</v>
      </c>
    </row>
    <row r="125" spans="3:19" x14ac:dyDescent="0.3">
      <c r="C125">
        <v>9</v>
      </c>
      <c r="D125">
        <v>416</v>
      </c>
      <c r="E125">
        <v>0.5</v>
      </c>
      <c r="I125">
        <v>68</v>
      </c>
      <c r="K125">
        <v>8</v>
      </c>
      <c r="Q125">
        <v>19008</v>
      </c>
    </row>
    <row r="126" spans="3:19" x14ac:dyDescent="0.3">
      <c r="C126">
        <v>9</v>
      </c>
      <c r="D126">
        <v>636</v>
      </c>
      <c r="E126">
        <v>1</v>
      </c>
    </row>
    <row r="127" spans="3:19" x14ac:dyDescent="0.3">
      <c r="C127">
        <v>9</v>
      </c>
      <c r="D127">
        <v>642</v>
      </c>
      <c r="E127">
        <v>3</v>
      </c>
      <c r="I127">
        <v>454.5</v>
      </c>
      <c r="J127">
        <v>40.25</v>
      </c>
      <c r="O127">
        <v>6588</v>
      </c>
      <c r="P127">
        <v>6588</v>
      </c>
      <c r="Q127">
        <v>82597</v>
      </c>
    </row>
    <row r="128" spans="3:19" x14ac:dyDescent="0.3">
      <c r="C128">
        <v>9</v>
      </c>
      <c r="D128" t="s">
        <v>67</v>
      </c>
      <c r="E128">
        <v>1.1000000000000001</v>
      </c>
      <c r="I128">
        <v>120</v>
      </c>
      <c r="Q128">
        <v>32107</v>
      </c>
    </row>
    <row r="129" spans="3:19" x14ac:dyDescent="0.3">
      <c r="C129">
        <v>9</v>
      </c>
      <c r="D129">
        <v>30</v>
      </c>
      <c r="E129">
        <v>1.1000000000000001</v>
      </c>
      <c r="I129">
        <v>120</v>
      </c>
      <c r="Q129">
        <v>32107</v>
      </c>
    </row>
    <row r="130" spans="3:19" x14ac:dyDescent="0.3">
      <c r="C130" t="s">
        <v>76</v>
      </c>
      <c r="E130">
        <v>36.700000000000003</v>
      </c>
      <c r="I130">
        <v>5020.3999999999996</v>
      </c>
      <c r="J130">
        <v>191.75</v>
      </c>
      <c r="K130">
        <v>141.5</v>
      </c>
      <c r="L130">
        <v>1506</v>
      </c>
      <c r="O130">
        <v>20361</v>
      </c>
      <c r="P130">
        <v>20361</v>
      </c>
      <c r="Q130">
        <v>2343626</v>
      </c>
      <c r="S130">
        <v>4376.0390751653104</v>
      </c>
    </row>
    <row r="131" spans="3:19" x14ac:dyDescent="0.3">
      <c r="C131">
        <v>10</v>
      </c>
      <c r="D131" t="s">
        <v>35</v>
      </c>
      <c r="E131">
        <v>9.3500000000000014</v>
      </c>
      <c r="I131">
        <v>1686.3999999999999</v>
      </c>
      <c r="J131">
        <v>138</v>
      </c>
      <c r="K131">
        <v>255.5</v>
      </c>
      <c r="L131">
        <v>716</v>
      </c>
      <c r="O131">
        <v>52576</v>
      </c>
      <c r="P131">
        <v>52576</v>
      </c>
      <c r="Q131">
        <v>1245127</v>
      </c>
      <c r="S131">
        <v>2126.0390751653108</v>
      </c>
    </row>
    <row r="132" spans="3:19" x14ac:dyDescent="0.3">
      <c r="C132">
        <v>10</v>
      </c>
      <c r="D132">
        <v>99</v>
      </c>
      <c r="S132">
        <v>2126.0390751653108</v>
      </c>
    </row>
    <row r="133" spans="3:19" x14ac:dyDescent="0.3">
      <c r="C133">
        <v>10</v>
      </c>
      <c r="D133">
        <v>102</v>
      </c>
      <c r="E133">
        <v>3.45</v>
      </c>
      <c r="I133">
        <v>603.59999999999991</v>
      </c>
      <c r="J133">
        <v>34.5</v>
      </c>
      <c r="K133">
        <v>91.5</v>
      </c>
      <c r="L133">
        <v>527</v>
      </c>
      <c r="O133">
        <v>52576</v>
      </c>
      <c r="P133">
        <v>52576</v>
      </c>
      <c r="Q133">
        <v>567594</v>
      </c>
    </row>
    <row r="134" spans="3:19" x14ac:dyDescent="0.3">
      <c r="C134">
        <v>10</v>
      </c>
      <c r="D134">
        <v>103</v>
      </c>
      <c r="E134">
        <v>5.9</v>
      </c>
      <c r="I134">
        <v>1082.8</v>
      </c>
      <c r="J134">
        <v>103.5</v>
      </c>
      <c r="K134">
        <v>164</v>
      </c>
      <c r="L134">
        <v>189</v>
      </c>
      <c r="Q134">
        <v>677533</v>
      </c>
    </row>
    <row r="135" spans="3:19" x14ac:dyDescent="0.3">
      <c r="C135">
        <v>10</v>
      </c>
      <c r="D135" t="s">
        <v>66</v>
      </c>
      <c r="E135">
        <v>26.25</v>
      </c>
      <c r="I135">
        <v>4133.5</v>
      </c>
      <c r="J135">
        <v>44.25</v>
      </c>
      <c r="K135">
        <v>10</v>
      </c>
      <c r="L135">
        <v>680</v>
      </c>
      <c r="O135">
        <v>9678</v>
      </c>
      <c r="P135">
        <v>9678</v>
      </c>
      <c r="Q135">
        <v>1126779</v>
      </c>
      <c r="S135">
        <v>2250</v>
      </c>
    </row>
    <row r="136" spans="3:19" x14ac:dyDescent="0.3">
      <c r="C136">
        <v>10</v>
      </c>
      <c r="D136">
        <v>303</v>
      </c>
      <c r="E136">
        <v>7.75</v>
      </c>
      <c r="I136">
        <v>1167</v>
      </c>
      <c r="J136">
        <v>14</v>
      </c>
      <c r="L136">
        <v>279</v>
      </c>
      <c r="O136">
        <v>1000</v>
      </c>
      <c r="P136">
        <v>1000</v>
      </c>
      <c r="Q136">
        <v>368706</v>
      </c>
      <c r="S136">
        <v>2250</v>
      </c>
    </row>
    <row r="137" spans="3:19" x14ac:dyDescent="0.3">
      <c r="C137">
        <v>10</v>
      </c>
      <c r="D137">
        <v>304</v>
      </c>
      <c r="E137">
        <v>12</v>
      </c>
      <c r="I137">
        <v>1982.5</v>
      </c>
      <c r="L137">
        <v>401</v>
      </c>
      <c r="O137">
        <v>1550</v>
      </c>
      <c r="P137">
        <v>1550</v>
      </c>
      <c r="Q137">
        <v>585892</v>
      </c>
    </row>
    <row r="138" spans="3:19" x14ac:dyDescent="0.3">
      <c r="C138">
        <v>10</v>
      </c>
      <c r="D138">
        <v>305</v>
      </c>
      <c r="E138">
        <v>2</v>
      </c>
      <c r="I138">
        <v>360</v>
      </c>
      <c r="Q138">
        <v>72399</v>
      </c>
    </row>
    <row r="139" spans="3:19" x14ac:dyDescent="0.3">
      <c r="C139">
        <v>10</v>
      </c>
      <c r="D139">
        <v>416</v>
      </c>
      <c r="E139">
        <v>0.5</v>
      </c>
      <c r="I139">
        <v>84</v>
      </c>
      <c r="K139">
        <v>10</v>
      </c>
      <c r="Q139">
        <v>19587</v>
      </c>
    </row>
    <row r="140" spans="3:19" x14ac:dyDescent="0.3">
      <c r="C140">
        <v>10</v>
      </c>
      <c r="D140">
        <v>636</v>
      </c>
      <c r="E140">
        <v>1</v>
      </c>
    </row>
    <row r="141" spans="3:19" x14ac:dyDescent="0.3">
      <c r="C141">
        <v>10</v>
      </c>
      <c r="D141">
        <v>642</v>
      </c>
      <c r="E141">
        <v>3</v>
      </c>
      <c r="I141">
        <v>540</v>
      </c>
      <c r="J141">
        <v>30.25</v>
      </c>
      <c r="O141">
        <v>7128</v>
      </c>
      <c r="P141">
        <v>7128</v>
      </c>
      <c r="Q141">
        <v>80195</v>
      </c>
    </row>
    <row r="142" spans="3:19" x14ac:dyDescent="0.3">
      <c r="C142">
        <v>10</v>
      </c>
      <c r="D142" t="s">
        <v>67</v>
      </c>
      <c r="E142">
        <v>1.1000000000000001</v>
      </c>
      <c r="I142">
        <v>201.6</v>
      </c>
      <c r="Q142">
        <v>32941</v>
      </c>
    </row>
    <row r="143" spans="3:19" x14ac:dyDescent="0.3">
      <c r="C143">
        <v>10</v>
      </c>
      <c r="D143">
        <v>30</v>
      </c>
      <c r="E143">
        <v>1.1000000000000001</v>
      </c>
      <c r="I143">
        <v>201.6</v>
      </c>
      <c r="Q143">
        <v>32941</v>
      </c>
    </row>
    <row r="144" spans="3:19" x14ac:dyDescent="0.3">
      <c r="C144" t="s">
        <v>77</v>
      </c>
      <c r="E144">
        <v>36.700000000000003</v>
      </c>
      <c r="I144">
        <v>6021.5</v>
      </c>
      <c r="J144">
        <v>182.25</v>
      </c>
      <c r="K144">
        <v>265.5</v>
      </c>
      <c r="L144">
        <v>1396</v>
      </c>
      <c r="O144">
        <v>62254</v>
      </c>
      <c r="P144">
        <v>62254</v>
      </c>
      <c r="Q144">
        <v>2404847</v>
      </c>
      <c r="S144">
        <v>4376.0390751653104</v>
      </c>
    </row>
    <row r="145" spans="3:19" x14ac:dyDescent="0.3">
      <c r="C145">
        <v>11</v>
      </c>
      <c r="D145" t="s">
        <v>35</v>
      </c>
      <c r="E145">
        <v>9.3500000000000014</v>
      </c>
      <c r="I145">
        <v>1509.6</v>
      </c>
      <c r="J145">
        <v>192</v>
      </c>
      <c r="K145">
        <v>268.7</v>
      </c>
      <c r="L145">
        <v>708</v>
      </c>
      <c r="O145">
        <v>127644</v>
      </c>
      <c r="P145">
        <v>127644</v>
      </c>
      <c r="Q145">
        <v>1361193</v>
      </c>
      <c r="S145">
        <v>2126.0390751653108</v>
      </c>
    </row>
    <row r="146" spans="3:19" x14ac:dyDescent="0.3">
      <c r="C146">
        <v>11</v>
      </c>
      <c r="D146">
        <v>99</v>
      </c>
      <c r="S146">
        <v>2126.0390751653108</v>
      </c>
    </row>
    <row r="147" spans="3:19" x14ac:dyDescent="0.3">
      <c r="C147">
        <v>11</v>
      </c>
      <c r="D147">
        <v>102</v>
      </c>
      <c r="E147">
        <v>3.45</v>
      </c>
      <c r="I147">
        <v>511.2</v>
      </c>
      <c r="J147">
        <v>88.5</v>
      </c>
      <c r="K147">
        <v>107.5</v>
      </c>
      <c r="L147">
        <v>497</v>
      </c>
      <c r="O147">
        <v>68540</v>
      </c>
      <c r="P147">
        <v>68540</v>
      </c>
      <c r="Q147">
        <v>595962</v>
      </c>
    </row>
    <row r="148" spans="3:19" x14ac:dyDescent="0.3">
      <c r="C148">
        <v>11</v>
      </c>
      <c r="D148">
        <v>103</v>
      </c>
      <c r="E148">
        <v>5.9</v>
      </c>
      <c r="I148">
        <v>998.4</v>
      </c>
      <c r="J148">
        <v>103.5</v>
      </c>
      <c r="K148">
        <v>161.19999999999999</v>
      </c>
      <c r="L148">
        <v>211</v>
      </c>
      <c r="O148">
        <v>59104</v>
      </c>
      <c r="P148">
        <v>59104</v>
      </c>
      <c r="Q148">
        <v>765231</v>
      </c>
    </row>
    <row r="149" spans="3:19" x14ac:dyDescent="0.3">
      <c r="C149">
        <v>11</v>
      </c>
      <c r="D149" t="s">
        <v>66</v>
      </c>
      <c r="E149">
        <v>26.25</v>
      </c>
      <c r="I149">
        <v>4105.75</v>
      </c>
      <c r="J149">
        <v>59.5</v>
      </c>
      <c r="K149">
        <v>24.25</v>
      </c>
      <c r="L149">
        <v>670</v>
      </c>
      <c r="O149">
        <v>310999</v>
      </c>
      <c r="P149">
        <v>310999</v>
      </c>
      <c r="Q149">
        <v>1420531</v>
      </c>
      <c r="S149">
        <v>2250</v>
      </c>
    </row>
    <row r="150" spans="3:19" x14ac:dyDescent="0.3">
      <c r="C150">
        <v>11</v>
      </c>
      <c r="D150">
        <v>303</v>
      </c>
      <c r="E150">
        <v>7.75</v>
      </c>
      <c r="I150">
        <v>1196.75</v>
      </c>
      <c r="J150">
        <v>42</v>
      </c>
      <c r="K150">
        <v>15.75</v>
      </c>
      <c r="L150">
        <v>239</v>
      </c>
      <c r="O150">
        <v>83624</v>
      </c>
      <c r="P150">
        <v>83624</v>
      </c>
      <c r="Q150">
        <v>455002</v>
      </c>
      <c r="S150">
        <v>2250</v>
      </c>
    </row>
    <row r="151" spans="3:19" x14ac:dyDescent="0.3">
      <c r="C151">
        <v>11</v>
      </c>
      <c r="D151">
        <v>304</v>
      </c>
      <c r="E151">
        <v>12</v>
      </c>
      <c r="I151">
        <v>1980.5</v>
      </c>
      <c r="L151">
        <v>431</v>
      </c>
      <c r="O151">
        <v>168779</v>
      </c>
      <c r="P151">
        <v>168779</v>
      </c>
      <c r="Q151">
        <v>745000</v>
      </c>
    </row>
    <row r="152" spans="3:19" x14ac:dyDescent="0.3">
      <c r="C152">
        <v>11</v>
      </c>
      <c r="D152">
        <v>305</v>
      </c>
      <c r="E152">
        <v>2</v>
      </c>
      <c r="I152">
        <v>323.5</v>
      </c>
      <c r="O152">
        <v>24381</v>
      </c>
      <c r="P152">
        <v>24381</v>
      </c>
      <c r="Q152">
        <v>96897</v>
      </c>
    </row>
    <row r="153" spans="3:19" x14ac:dyDescent="0.3">
      <c r="C153">
        <v>11</v>
      </c>
      <c r="D153">
        <v>416</v>
      </c>
      <c r="E153">
        <v>0.5</v>
      </c>
      <c r="I153">
        <v>88</v>
      </c>
      <c r="K153">
        <v>8.5</v>
      </c>
      <c r="O153">
        <v>3850</v>
      </c>
      <c r="P153">
        <v>3850</v>
      </c>
      <c r="Q153">
        <v>23079</v>
      </c>
    </row>
    <row r="154" spans="3:19" x14ac:dyDescent="0.3">
      <c r="C154">
        <v>11</v>
      </c>
      <c r="D154">
        <v>636</v>
      </c>
      <c r="E154">
        <v>1</v>
      </c>
      <c r="O154">
        <v>893</v>
      </c>
      <c r="P154">
        <v>893</v>
      </c>
      <c r="Q154">
        <v>893</v>
      </c>
    </row>
    <row r="155" spans="3:19" x14ac:dyDescent="0.3">
      <c r="C155">
        <v>11</v>
      </c>
      <c r="D155">
        <v>642</v>
      </c>
      <c r="E155">
        <v>3</v>
      </c>
      <c r="I155">
        <v>517</v>
      </c>
      <c r="J155">
        <v>17.5</v>
      </c>
      <c r="O155">
        <v>29472</v>
      </c>
      <c r="P155">
        <v>29472</v>
      </c>
      <c r="Q155">
        <v>99660</v>
      </c>
    </row>
    <row r="156" spans="3:19" x14ac:dyDescent="0.3">
      <c r="C156">
        <v>11</v>
      </c>
      <c r="D156" t="s">
        <v>67</v>
      </c>
      <c r="E156">
        <v>1.1000000000000001</v>
      </c>
      <c r="I156">
        <v>192.8</v>
      </c>
      <c r="O156">
        <v>9807</v>
      </c>
      <c r="P156">
        <v>9807</v>
      </c>
      <c r="Q156">
        <v>42743</v>
      </c>
    </row>
    <row r="157" spans="3:19" x14ac:dyDescent="0.3">
      <c r="C157">
        <v>11</v>
      </c>
      <c r="D157">
        <v>30</v>
      </c>
      <c r="E157">
        <v>1.1000000000000001</v>
      </c>
      <c r="I157">
        <v>192.8</v>
      </c>
      <c r="O157">
        <v>9807</v>
      </c>
      <c r="P157">
        <v>9807</v>
      </c>
      <c r="Q157">
        <v>42743</v>
      </c>
    </row>
    <row r="158" spans="3:19" x14ac:dyDescent="0.3">
      <c r="C158" t="s">
        <v>78</v>
      </c>
      <c r="E158">
        <v>36.700000000000003</v>
      </c>
      <c r="I158">
        <v>5808.1500000000005</v>
      </c>
      <c r="J158">
        <v>251.5</v>
      </c>
      <c r="K158">
        <v>292.95</v>
      </c>
      <c r="L158">
        <v>1378</v>
      </c>
      <c r="O158">
        <v>448450</v>
      </c>
      <c r="P158">
        <v>448450</v>
      </c>
      <c r="Q158">
        <v>2824467</v>
      </c>
      <c r="S158">
        <v>4376.0390751653104</v>
      </c>
    </row>
    <row r="159" spans="3:19" x14ac:dyDescent="0.3">
      <c r="C159">
        <v>12</v>
      </c>
      <c r="D159" t="s">
        <v>35</v>
      </c>
      <c r="E159">
        <v>9.3500000000000014</v>
      </c>
      <c r="I159">
        <v>1325.2</v>
      </c>
      <c r="J159">
        <v>164</v>
      </c>
      <c r="K159">
        <v>287.39999999999998</v>
      </c>
      <c r="L159">
        <v>847</v>
      </c>
      <c r="O159">
        <v>210980</v>
      </c>
      <c r="P159">
        <v>210980</v>
      </c>
      <c r="Q159">
        <v>1600344</v>
      </c>
      <c r="R159">
        <v>10000</v>
      </c>
      <c r="S159">
        <v>2126.0390751653108</v>
      </c>
    </row>
    <row r="160" spans="3:19" x14ac:dyDescent="0.3">
      <c r="C160">
        <v>12</v>
      </c>
      <c r="D160">
        <v>99</v>
      </c>
      <c r="R160">
        <v>10000</v>
      </c>
      <c r="S160">
        <v>2126.0390751653108</v>
      </c>
    </row>
    <row r="161" spans="3:19" x14ac:dyDescent="0.3">
      <c r="C161">
        <v>12</v>
      </c>
      <c r="D161">
        <v>102</v>
      </c>
      <c r="E161">
        <v>3.45</v>
      </c>
      <c r="I161">
        <v>398</v>
      </c>
      <c r="J161">
        <v>66</v>
      </c>
      <c r="K161">
        <v>166.9</v>
      </c>
      <c r="L161">
        <v>632</v>
      </c>
      <c r="O161">
        <v>25161</v>
      </c>
      <c r="P161">
        <v>25161</v>
      </c>
      <c r="Q161">
        <v>713834</v>
      </c>
    </row>
    <row r="162" spans="3:19" x14ac:dyDescent="0.3">
      <c r="C162">
        <v>12</v>
      </c>
      <c r="D162">
        <v>103</v>
      </c>
      <c r="E162">
        <v>5.9</v>
      </c>
      <c r="I162">
        <v>927.2</v>
      </c>
      <c r="J162">
        <v>98</v>
      </c>
      <c r="K162">
        <v>120.5</v>
      </c>
      <c r="L162">
        <v>215</v>
      </c>
      <c r="O162">
        <v>185819</v>
      </c>
      <c r="P162">
        <v>185819</v>
      </c>
      <c r="Q162">
        <v>886510</v>
      </c>
    </row>
    <row r="163" spans="3:19" x14ac:dyDescent="0.3">
      <c r="C163">
        <v>12</v>
      </c>
      <c r="D163" t="s">
        <v>66</v>
      </c>
      <c r="E163">
        <v>26.25</v>
      </c>
      <c r="I163">
        <v>3673.7</v>
      </c>
      <c r="J163">
        <v>66.75</v>
      </c>
      <c r="K163">
        <v>55</v>
      </c>
      <c r="L163">
        <v>816</v>
      </c>
      <c r="O163">
        <v>10428</v>
      </c>
      <c r="P163">
        <v>10428</v>
      </c>
      <c r="Q163">
        <v>1209874</v>
      </c>
      <c r="S163">
        <v>2250</v>
      </c>
    </row>
    <row r="164" spans="3:19" x14ac:dyDescent="0.3">
      <c r="C164">
        <v>12</v>
      </c>
      <c r="D164">
        <v>303</v>
      </c>
      <c r="E164">
        <v>7.75</v>
      </c>
      <c r="I164">
        <v>1117.2</v>
      </c>
      <c r="J164">
        <v>41</v>
      </c>
      <c r="K164">
        <v>51</v>
      </c>
      <c r="L164">
        <v>348</v>
      </c>
      <c r="O164">
        <v>1000</v>
      </c>
      <c r="P164">
        <v>1000</v>
      </c>
      <c r="Q164">
        <v>416177</v>
      </c>
      <c r="S164">
        <v>2250</v>
      </c>
    </row>
    <row r="165" spans="3:19" x14ac:dyDescent="0.3">
      <c r="C165">
        <v>12</v>
      </c>
      <c r="D165">
        <v>304</v>
      </c>
      <c r="E165">
        <v>12</v>
      </c>
      <c r="I165">
        <v>1727</v>
      </c>
      <c r="J165">
        <v>7</v>
      </c>
      <c r="L165">
        <v>468</v>
      </c>
      <c r="O165">
        <v>2300</v>
      </c>
      <c r="P165">
        <v>2300</v>
      </c>
      <c r="Q165">
        <v>625705</v>
      </c>
    </row>
    <row r="166" spans="3:19" x14ac:dyDescent="0.3">
      <c r="C166">
        <v>12</v>
      </c>
      <c r="D166">
        <v>305</v>
      </c>
      <c r="E166">
        <v>2</v>
      </c>
      <c r="I166">
        <v>334</v>
      </c>
      <c r="Q166">
        <v>72154</v>
      </c>
    </row>
    <row r="167" spans="3:19" x14ac:dyDescent="0.3">
      <c r="C167">
        <v>12</v>
      </c>
      <c r="D167">
        <v>416</v>
      </c>
      <c r="E167">
        <v>0.5</v>
      </c>
      <c r="I167">
        <v>64</v>
      </c>
      <c r="K167">
        <v>4</v>
      </c>
      <c r="Q167">
        <v>18370</v>
      </c>
    </row>
    <row r="168" spans="3:19" x14ac:dyDescent="0.3">
      <c r="C168">
        <v>12</v>
      </c>
      <c r="D168">
        <v>636</v>
      </c>
      <c r="E168">
        <v>1</v>
      </c>
      <c r="J168">
        <v>7.5</v>
      </c>
      <c r="Q168">
        <v>1705</v>
      </c>
    </row>
    <row r="169" spans="3:19" x14ac:dyDescent="0.3">
      <c r="C169">
        <v>12</v>
      </c>
      <c r="D169">
        <v>642</v>
      </c>
      <c r="E169">
        <v>3</v>
      </c>
      <c r="I169">
        <v>431.5</v>
      </c>
      <c r="J169">
        <v>11.25</v>
      </c>
      <c r="O169">
        <v>7128</v>
      </c>
      <c r="P169">
        <v>7128</v>
      </c>
      <c r="Q169">
        <v>75763</v>
      </c>
    </row>
    <row r="170" spans="3:19" x14ac:dyDescent="0.3">
      <c r="C170">
        <v>12</v>
      </c>
      <c r="D170" t="s">
        <v>67</v>
      </c>
      <c r="E170">
        <v>1.1000000000000001</v>
      </c>
      <c r="I170">
        <v>175.2</v>
      </c>
      <c r="J170">
        <v>10</v>
      </c>
      <c r="Q170">
        <v>35208</v>
      </c>
    </row>
    <row r="171" spans="3:19" x14ac:dyDescent="0.3">
      <c r="C171">
        <v>12</v>
      </c>
      <c r="D171">
        <v>30</v>
      </c>
      <c r="E171">
        <v>1.1000000000000001</v>
      </c>
      <c r="I171">
        <v>175.2</v>
      </c>
      <c r="J171">
        <v>10</v>
      </c>
      <c r="Q171">
        <v>35208</v>
      </c>
    </row>
    <row r="172" spans="3:19" x14ac:dyDescent="0.3">
      <c r="C172" t="s">
        <v>79</v>
      </c>
      <c r="E172">
        <v>36.700000000000003</v>
      </c>
      <c r="I172">
        <v>5174.0999999999995</v>
      </c>
      <c r="J172">
        <v>240.75</v>
      </c>
      <c r="K172">
        <v>342.4</v>
      </c>
      <c r="L172">
        <v>1663</v>
      </c>
      <c r="O172">
        <v>221408</v>
      </c>
      <c r="P172">
        <v>221408</v>
      </c>
      <c r="Q172">
        <v>2845426</v>
      </c>
      <c r="R172">
        <v>10000</v>
      </c>
      <c r="S172">
        <v>4376.0390751653104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2019-01-29T14:25:13Z</dcterms:modified>
</cp:coreProperties>
</file>