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21" i="431"/>
  <c r="P9" i="431"/>
  <c r="P17" i="431"/>
  <c r="Q9" i="431"/>
  <c r="Q17" i="431"/>
  <c r="C19" i="431"/>
  <c r="D19" i="431"/>
  <c r="E11" i="431"/>
  <c r="E19" i="431"/>
  <c r="F11" i="431"/>
  <c r="F19" i="431"/>
  <c r="G15" i="431"/>
  <c r="H11" i="431"/>
  <c r="H23" i="431"/>
  <c r="I19" i="431"/>
  <c r="J11" i="431"/>
  <c r="J23" i="431"/>
  <c r="K19" i="431"/>
  <c r="L15" i="431"/>
  <c r="M11" i="431"/>
  <c r="M23" i="431"/>
  <c r="N19" i="431"/>
  <c r="O15" i="431"/>
  <c r="P11" i="431"/>
  <c r="P23" i="431"/>
  <c r="Q19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P22" i="431"/>
  <c r="Q10" i="431"/>
  <c r="Q14" i="431"/>
  <c r="Q18" i="431"/>
  <c r="Q22" i="431"/>
  <c r="C11" i="431"/>
  <c r="C15" i="431"/>
  <c r="C23" i="431"/>
  <c r="D15" i="431"/>
  <c r="D23" i="431"/>
  <c r="E15" i="431"/>
  <c r="E23" i="431"/>
  <c r="F15" i="431"/>
  <c r="F23" i="431"/>
  <c r="G19" i="431"/>
  <c r="H15" i="431"/>
  <c r="I11" i="431"/>
  <c r="I23" i="431"/>
  <c r="J19" i="431"/>
  <c r="K15" i="431"/>
  <c r="L11" i="431"/>
  <c r="L23" i="431"/>
  <c r="M19" i="431"/>
  <c r="N11" i="431"/>
  <c r="N23" i="431"/>
  <c r="O19" i="431"/>
  <c r="P15" i="431"/>
  <c r="Q11" i="431"/>
  <c r="Q23" i="431"/>
  <c r="C12" i="431"/>
  <c r="C16" i="431"/>
  <c r="C20" i="431"/>
  <c r="C24" i="431"/>
  <c r="D12" i="431"/>
  <c r="D16" i="431"/>
  <c r="D20" i="431"/>
  <c r="D24" i="431"/>
  <c r="E12" i="431"/>
  <c r="E16" i="431"/>
  <c r="E20" i="431"/>
  <c r="E24" i="431"/>
  <c r="F12" i="431"/>
  <c r="F16" i="431"/>
  <c r="F20" i="431"/>
  <c r="F24" i="431"/>
  <c r="G12" i="431"/>
  <c r="G16" i="431"/>
  <c r="G20" i="431"/>
  <c r="G24" i="431"/>
  <c r="H12" i="431"/>
  <c r="H16" i="431"/>
  <c r="H20" i="431"/>
  <c r="H24" i="431"/>
  <c r="I12" i="431"/>
  <c r="I16" i="431"/>
  <c r="I20" i="431"/>
  <c r="I24" i="431"/>
  <c r="J12" i="431"/>
  <c r="J16" i="431"/>
  <c r="J20" i="431"/>
  <c r="J24" i="431"/>
  <c r="K12" i="431"/>
  <c r="K16" i="431"/>
  <c r="K20" i="431"/>
  <c r="K24" i="431"/>
  <c r="L12" i="431"/>
  <c r="L16" i="431"/>
  <c r="L20" i="431"/>
  <c r="L24" i="431"/>
  <c r="M12" i="431"/>
  <c r="M16" i="431"/>
  <c r="M20" i="431"/>
  <c r="M24" i="431"/>
  <c r="N12" i="431"/>
  <c r="N16" i="431"/>
  <c r="N20" i="431"/>
  <c r="N24" i="431"/>
  <c r="O12" i="431"/>
  <c r="O16" i="431"/>
  <c r="O20" i="431"/>
  <c r="O24" i="431"/>
  <c r="P12" i="431"/>
  <c r="P16" i="431"/>
  <c r="P20" i="431"/>
  <c r="P24" i="431"/>
  <c r="Q12" i="431"/>
  <c r="Q16" i="431"/>
  <c r="Q20" i="431"/>
  <c r="Q24" i="431"/>
  <c r="O17" i="431"/>
  <c r="P13" i="431"/>
  <c r="P21" i="431"/>
  <c r="Q13" i="431"/>
  <c r="Q21" i="431"/>
  <c r="D11" i="431"/>
  <c r="G11" i="431"/>
  <c r="G23" i="431"/>
  <c r="H19" i="431"/>
  <c r="I15" i="431"/>
  <c r="J15" i="431"/>
  <c r="K11" i="431"/>
  <c r="K23" i="431"/>
  <c r="L19" i="431"/>
  <c r="M15" i="431"/>
  <c r="N15" i="431"/>
  <c r="O11" i="431"/>
  <c r="O23" i="431"/>
  <c r="P19" i="431"/>
  <c r="Q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5" i="431" l="1"/>
  <c r="S15" i="431"/>
  <c r="R21" i="431"/>
  <c r="S21" i="431"/>
  <c r="R13" i="431"/>
  <c r="S13" i="431"/>
  <c r="R24" i="431"/>
  <c r="S24" i="431"/>
  <c r="R20" i="431"/>
  <c r="S20" i="431"/>
  <c r="R16" i="431"/>
  <c r="S16" i="431"/>
  <c r="R12" i="431"/>
  <c r="S12" i="431"/>
  <c r="R23" i="431"/>
  <c r="S23" i="431"/>
  <c r="R11" i="431"/>
  <c r="S11" i="431"/>
  <c r="R22" i="431"/>
  <c r="S22" i="431"/>
  <c r="R18" i="431"/>
  <c r="S18" i="431"/>
  <c r="R14" i="431"/>
  <c r="S14" i="431"/>
  <c r="R10" i="431"/>
  <c r="S10" i="431"/>
  <c r="S19" i="431"/>
  <c r="R19" i="431"/>
  <c r="R17" i="431"/>
  <c r="S17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<sst xmlns="http://schemas.openxmlformats.org/spreadsheetml/2006/main" count="162" uniqueCount="95">
  <si>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</si>
  <si>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</si>
  <si>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</si>
  <si>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</si>
  <si>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</si>
  <si>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</si>
  <si>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</si>
  <si>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</si>
  <si>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</si>
  <si>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</si>
  <si>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</si>
  <si>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</si>
  <si>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</si>
  <si>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</si>
  <si>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</si>
  <si>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</si>
  <si>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</si>
  <si>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</si>
  <si>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</si>
  <si>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</si>
  <si>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</si>
  <si>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</si>
  <si>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</si>
  <si>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</si>
  <si>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</si>
  <si>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</si>
  <si>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</si>
  <si>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</si>
  <si>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</si>
  <si>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</si>
  <si>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</si>
  <si>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</si>
  <si>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</si>
  <si>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</si>
  <si>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</si>
  <si>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</si>
  <si>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</si>
  <si>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</si>
  <si>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</si>
  <si>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</si>
  <si>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</si>
  <si>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</si>
  <si>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</si>
  <si>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</si>
  <si>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</si>
  <si>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</si>
  <si>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</si>
  <si>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</si>
  <si>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</si>
  <si>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</si>
  <si>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</si>
  <si>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</si>
  <si>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</si>
  <si>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</si>
  <si>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</si>
  <si>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</si>
  <si>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</si>
  <si>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</si>
  <si>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</si>
  <si>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</si>
  <si>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</si>
  <si>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</si>
  <si>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</si>
  <si>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</si>
  <si>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</si>
  <si>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Hemato-onkologická klinika</t>
    </r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</si>
  <si>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</si>
  <si>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</si>
  <si>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</si>
  <si>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</si>
  <si>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</si>
  <si>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</si>
  <si>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</si>
  <si>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</si>
  <si>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</si>
  <si>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</si>
  <si>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</si>
  <si>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</si>
  <si>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</si>
  <si>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</si>
  <si>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</si>
  <si>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</si>
  <si>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</si>
  <si>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</si>
  <si>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</si>
  <si>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</si>
  <si>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biomedicínští inženýři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</si>
  <si>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</si>
  <si>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</si>
  <si>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</si>
  <si>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</si>
  <si>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</si>
  <si>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ošetřovatelé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</si>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</sst>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24" totalsRowShown="0" headerRowDxfId="24" tableBorderDxfId="23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3" totalsRowShown="0">
  <autoFilter ref="C3:S21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153.75</v>
      </c>
      <c r="D6" s="40"/>
      <c r="E6" s="40"/>
      <c r="F6" s="39"/>
      <c r="G6" s="41">
        <f ca="1">SUM(Tabulka[05 h_vram])/2</f>
        <v>266941.91000000003</v>
      </c>
      <c r="H6" s="40">
        <f ca="1">SUM(Tabulka[06 h_naduv])/2</f>
        <v>18409.57</v>
      </c>
      <c r="I6" s="40">
        <f ca="1">SUM(Tabulka[07 h_nadzk])/2</f>
        <v>1729.8400000000001</v>
      </c>
      <c r="J6" s="39">
        <f ca="1">SUM(Tabulka[08 h_oon])/2</f>
        <v>800</v>
      </c>
      <c r="K6" s="41">
        <f ca="1">SUM(Tabulka[09 m_kl])/2</f>
        <v>170266</v>
      </c>
      <c r="L6" s="40">
        <f ca="1">SUM(Tabulka[10 m_gr])/2</f>
        <v>905167</v>
      </c>
      <c r="M6" s="40">
        <f ca="1">SUM(Tabulka[11 m_jo])/2</f>
        <v>4675144</v>
      </c>
      <c r="N6" s="40">
        <f ca="1">SUM(Tabulka[12 m_oc])/2</f>
        <v>5750577</v>
      </c>
      <c r="O6" s="39">
        <f ca="1">SUM(Tabulka[13 m_sk])/2</f>
        <v>85853448</v>
      </c>
      <c r="P6" s="38">
        <f ca="1">SUM(Tabulka[14_vzsk])/2</f>
        <v>184992.8</v>
      </c>
      <c r="Q6" s="38">
        <f ca="1">SUM(Tabulka[15_vzpl])/2</f>
        <v>217173.42237750313</v>
      </c>
      <c r="R6" s="37">
        <f ca="1">IF(Q6=0,0,P6/Q6)</f>
        <v>0.85182062323646146</v>
      </c>
      <c r="S6" s="36">
        <f ca="1">Q6-P6</f>
        <v>32180.622377503139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26.633333333333336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48087.1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6376.6999999999989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1062.5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165766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815167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1526656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2507589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27393285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36081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79874.49385749863</v>
      </c>
      <c r="R8" s="20">
        <f ca="1">IF(Tabulka[[#This Row],[15_vzpl]]=0,"",Tabulka[[#This Row],[14_vzsk]]/Tabulka[[#This Row],[15_vzpl]])</f>
        <v>0.45172117227272685</v>
      </c>
      <c r="S8" s="19">
        <f ca="1">IF(Tabulka[[#This Row],[15_vzpl]]-Tabulka[[#This Row],[14_vzsk]]=0,"",Tabulka[[#This Row],[15_vzpl]]-Tabulka[[#This Row],[14_vzsk]])</f>
        <v>43793.49385749863</v>
      </c>
    </row>
    <row r="9" spans="1:19" x14ac:dyDescent="0.3">
      <c r="A9" s="18">
        <v>99</v>
      </c>
      <c r="B9" s="17" t="s">
        <v>82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2.6333333333333324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4950.4000000000005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475.8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636.1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24167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32077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56244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1726292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36081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79874.49385749863</v>
      </c>
      <c r="R9" s="20">
        <f ca="1">IF(Tabulka[[#This Row],[15_vzpl]]=0,"",Tabulka[[#This Row],[14_vzsk]]/Tabulka[[#This Row],[15_vzpl]])</f>
        <v>0.45172117227272685</v>
      </c>
      <c r="S9" s="19">
        <f ca="1">IF(Tabulka[[#This Row],[15_vzpl]]-Tabulka[[#This Row],[14_vzsk]]=0,"",Tabulka[[#This Row],[15_vzpl]]-Tabulka[[#This Row],[14_vzsk]])</f>
        <v>43793.49385749863</v>
      </c>
    </row>
    <row r="10" spans="1:19" x14ac:dyDescent="0.3">
      <c r="A10" s="18">
        <v>100</v>
      </c>
      <c r="B10" s="17" t="s">
        <v>83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2.1333333333333333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3876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653.9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92491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92491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1608004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84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21.866666666666664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39260.700000000004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5247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362.40000000000003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165766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791000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1402088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2358854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24058989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14.058333333333335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24326.400000000001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1395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162.5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619806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619806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8671639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115960.8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47298.928520004491</v>
      </c>
      <c r="R12" s="20">
        <f ca="1">IF(Tabulka[[#This Row],[15_vzpl]]=0,"",Tabulka[[#This Row],[14_vzsk]]/Tabulka[[#This Row],[15_vzpl]])</f>
        <v>2.4516580740503633</v>
      </c>
      <c r="S12" s="19">
        <f ca="1">IF(Tabulka[[#This Row],[15_vzpl]]-Tabulka[[#This Row],[14_vzsk]]=0,"",Tabulka[[#This Row],[15_vzpl]]-Tabulka[[#This Row],[14_vzsk]])</f>
        <v>-68661.87147999552</v>
      </c>
    </row>
    <row r="13" spans="1:19" x14ac:dyDescent="0.3">
      <c r="A13" s="18">
        <v>526</v>
      </c>
      <c r="B13" s="17" t="s">
        <v>85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11.825000000000001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20829.599999999999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140.5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592456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592456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7740102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115960.8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47298.928520004491</v>
      </c>
      <c r="R13" s="20">
        <f ca="1">IF(Tabulka[[#This Row],[15_vzpl]]=0,"",Tabulka[[#This Row],[14_vzsk]]/Tabulka[[#This Row],[15_vzpl]])</f>
        <v>2.4516580740503633</v>
      </c>
      <c r="S13" s="19">
        <f ca="1">IF(Tabulka[[#This Row],[15_vzpl]]-Tabulka[[#This Row],[14_vzsk]]=0,"",Tabulka[[#This Row],[15_vzpl]]-Tabulka[[#This Row],[14_vzsk]])</f>
        <v>-68661.87147999552</v>
      </c>
    </row>
    <row r="14" spans="1:19" x14ac:dyDescent="0.3">
      <c r="A14" s="18">
        <v>527</v>
      </c>
      <c r="B14" s="17" t="s">
        <v>86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21080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202851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746</v>
      </c>
      <c r="B15" s="17" t="s">
        <v>87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1.9833333333333334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3152.8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6270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728686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 t="s">
        <v>67</v>
      </c>
      <c r="B16" s="17"/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106.45833333333333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182178.01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10637.869999999999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504.84000000000003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2418485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2488985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47504869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32951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90000</v>
      </c>
      <c r="R16" s="20">
        <f ca="1">IF(Tabulka[[#This Row],[15_vzpl]]=0,"",Tabulka[[#This Row],[14_vzsk]]/Tabulka[[#This Row],[15_vzpl]])</f>
        <v>0.36612222222222224</v>
      </c>
      <c r="S16" s="19">
        <f ca="1">IF(Tabulka[[#This Row],[15_vzpl]]-Tabulka[[#This Row],[14_vzsk]]=0,"",Tabulka[[#This Row],[15_vzpl]]-Tabulka[[#This Row],[14_vzsk]])</f>
        <v>57049</v>
      </c>
    </row>
    <row r="17" spans="1:19" x14ac:dyDescent="0.3">
      <c r="A17" s="18">
        <v>303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35.583333333333336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59761.729999999996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2183.5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394.48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66000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724144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793144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15341519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32951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90000</v>
      </c>
      <c r="R17" s="20">
        <f ca="1">IF(Tabulka[[#This Row],[15_vzpl]]=0,"",Tabulka[[#This Row],[14_vzsk]]/Tabulka[[#This Row],[15_vzpl]])</f>
        <v>0.36612222222222224</v>
      </c>
      <c r="S17" s="19">
        <f ca="1">IF(Tabulka[[#This Row],[15_vzpl]]-Tabulka[[#This Row],[14_vzsk]]=0,"",Tabulka[[#This Row],[15_vzpl]]-Tabulka[[#This Row],[14_vzsk]])</f>
        <v>57049</v>
      </c>
    </row>
    <row r="18" spans="1:19" x14ac:dyDescent="0.3">
      <c r="A18" s="18">
        <v>304</v>
      </c>
      <c r="B18" s="17" t="s">
        <v>89</v>
      </c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18.166666666666668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30463.5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986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534990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536490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9454654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305</v>
      </c>
      <c r="B19" s="17" t="s">
        <v>90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6.791666666666667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11283.4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350.5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110.36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195554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195554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3570228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s="18">
        <v>409</v>
      </c>
      <c r="B20" s="17" t="s">
        <v>91</v>
      </c>
      <c r="C2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29.083333333333332</v>
      </c>
      <c r="D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52580</v>
      </c>
      <c r="H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6102</v>
      </c>
      <c r="I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668503</v>
      </c>
      <c r="N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668503</v>
      </c>
      <c r="O2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14332845</v>
      </c>
      <c r="P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0" t="str">
        <f ca="1">IF(Tabulka[[#This Row],[15_vzpl]]=0,"",Tabulka[[#This Row],[14_vzsk]]/Tabulka[[#This Row],[15_vzpl]])</f>
        <v/>
      </c>
      <c r="S20" s="19" t="str">
        <f ca="1">IF(Tabulka[[#This Row],[15_vzpl]]-Tabulka[[#This Row],[14_vzsk]]=0,"",Tabulka[[#This Row],[15_vzpl]]-Tabulka[[#This Row],[14_vzsk]])</f>
        <v/>
      </c>
    </row>
    <row r="21" spans="1:19" x14ac:dyDescent="0.3">
      <c r="A21" s="18">
        <v>636</v>
      </c>
      <c r="B21" s="17" t="s">
        <v>92</v>
      </c>
      <c r="C2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1783.5</v>
      </c>
      <c r="H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10.75</v>
      </c>
      <c r="I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17791</v>
      </c>
      <c r="N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17791</v>
      </c>
      <c r="O2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342603</v>
      </c>
      <c r="P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0" t="str">
        <f ca="1">IF(Tabulka[[#This Row],[15_vzpl]]=0,"",Tabulka[[#This Row],[14_vzsk]]/Tabulka[[#This Row],[15_vzpl]])</f>
        <v/>
      </c>
      <c r="S21" s="19" t="str">
        <f ca="1">IF(Tabulka[[#This Row],[15_vzpl]]-Tabulka[[#This Row],[14_vzsk]]=0,"",Tabulka[[#This Row],[15_vzpl]]-Tabulka[[#This Row],[14_vzsk]])</f>
        <v/>
      </c>
    </row>
    <row r="22" spans="1:19" x14ac:dyDescent="0.3">
      <c r="A22" s="18">
        <v>642</v>
      </c>
      <c r="B22" s="17" t="s">
        <v>93</v>
      </c>
      <c r="C2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15.833333333333334</v>
      </c>
      <c r="D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26305.88</v>
      </c>
      <c r="H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1005.12</v>
      </c>
      <c r="I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277503</v>
      </c>
      <c r="N2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277503</v>
      </c>
      <c r="O2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4463020</v>
      </c>
      <c r="P2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0" t="str">
        <f ca="1">IF(Tabulka[[#This Row],[15_vzpl]]=0,"",Tabulka[[#This Row],[14_vzsk]]/Tabulka[[#This Row],[15_vzpl]])</f>
        <v/>
      </c>
      <c r="S22" s="19" t="str">
        <f ca="1">IF(Tabulka[[#This Row],[15_vzpl]]-Tabulka[[#This Row],[14_vzsk]]=0,"",Tabulka[[#This Row],[15_vzpl]]-Tabulka[[#This Row],[14_vzsk]])</f>
        <v/>
      </c>
    </row>
    <row r="23" spans="1:19" x14ac:dyDescent="0.3">
      <c r="A23" s="18" t="s">
        <v>68</v>
      </c>
      <c r="B23" s="17"/>
      <c r="C2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6.5999999999999988</v>
      </c>
      <c r="D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12350.4</v>
      </c>
      <c r="H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M2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110197</v>
      </c>
      <c r="N2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134197</v>
      </c>
      <c r="O2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2283655</v>
      </c>
      <c r="P2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0" t="str">
        <f ca="1">IF(Tabulka[[#This Row],[15_vzpl]]=0,"",Tabulka[[#This Row],[14_vzsk]]/Tabulka[[#This Row],[15_vzpl]])</f>
        <v/>
      </c>
      <c r="S23" s="19" t="str">
        <f ca="1">IF(Tabulka[[#This Row],[15_vzpl]]-Tabulka[[#This Row],[14_vzsk]]=0,"",Tabulka[[#This Row],[15_vzpl]]-Tabulka[[#This Row],[14_vzsk]])</f>
        <v/>
      </c>
    </row>
    <row r="24" spans="1:19" x14ac:dyDescent="0.3">
      <c r="A24" s="18">
        <v>30</v>
      </c>
      <c r="B24" s="17" t="s">
        <v>94</v>
      </c>
      <c r="C2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6.5999999999999988</v>
      </c>
      <c r="D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12350.4</v>
      </c>
      <c r="H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24000</v>
      </c>
      <c r="M2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110197</v>
      </c>
      <c r="N2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134197</v>
      </c>
      <c r="O2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2283655</v>
      </c>
      <c r="P2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0" t="str">
        <f ca="1">IF(Tabulka[[#This Row],[15_vzpl]]=0,"",Tabulka[[#This Row],[14_vzsk]]/Tabulka[[#This Row],[15_vzpl]])</f>
        <v/>
      </c>
      <c r="S24" s="19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64</v>
      </c>
    </row>
    <row r="26" spans="1:19" x14ac:dyDescent="0.3">
      <c r="A26" s="1" t="s">
        <v>5</v>
      </c>
    </row>
    <row r="27" spans="1:19" x14ac:dyDescent="0.3">
      <c r="A27" s="2" t="s">
        <v>34</v>
      </c>
    </row>
    <row r="28" spans="1:19" x14ac:dyDescent="0.3">
      <c r="A28" s="10" t="s">
        <v>33</v>
      </c>
    </row>
    <row r="29" spans="1:19" x14ac:dyDescent="0.3">
      <c r="A29" s="6" t="s">
        <v>27</v>
      </c>
    </row>
    <row r="30" spans="1:19" x14ac:dyDescent="0.3">
      <c r="A30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3" priority="3" operator="lessThan">
      <formula>0</formula>
    </cfRule>
  </conditionalFormatting>
  <conditionalFormatting sqref="R6:R24">
    <cfRule type="cellIs" dxfId="2" priority="4" operator="greaterThan">
      <formula>1</formula>
    </cfRule>
  </conditionalFormatting>
  <conditionalFormatting sqref="A8:S24">
    <cfRule type="expression" dxfId="1" priority="2">
      <formula>$B8=""</formula>
    </cfRule>
  </conditionalFormatting>
  <conditionalFormatting sqref="P8:S24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81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27.05</v>
      </c>
      <c r="F4" s="47"/>
      <c r="G4" s="47"/>
      <c r="H4" s="47"/>
      <c r="I4" s="47">
        <v>4509.3999999999996</v>
      </c>
      <c r="J4" s="47">
        <v>503.5</v>
      </c>
      <c r="K4" s="47">
        <v>137.6</v>
      </c>
      <c r="L4" s="47">
        <v>48</v>
      </c>
      <c r="M4" s="47"/>
      <c r="N4" s="47"/>
      <c r="O4" s="47">
        <v>26520</v>
      </c>
      <c r="P4" s="47">
        <v>26520</v>
      </c>
      <c r="Q4" s="47">
        <v>2142040</v>
      </c>
      <c r="R4" s="47">
        <v>7121</v>
      </c>
      <c r="S4" s="47">
        <v>6656.2078214582207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3.5</v>
      </c>
      <c r="I5">
        <v>632</v>
      </c>
      <c r="J5">
        <v>46.5</v>
      </c>
      <c r="K5">
        <v>104</v>
      </c>
      <c r="O5">
        <v>3510</v>
      </c>
      <c r="P5">
        <v>3510</v>
      </c>
      <c r="Q5">
        <v>200922</v>
      </c>
      <c r="R5">
        <v>7121</v>
      </c>
      <c r="S5">
        <v>6656.2078214582207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1</v>
      </c>
      <c r="I6">
        <v>168</v>
      </c>
      <c r="J6">
        <v>32</v>
      </c>
      <c r="O6">
        <v>6000</v>
      </c>
      <c r="P6">
        <v>6000</v>
      </c>
      <c r="Q6">
        <v>67091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22.55</v>
      </c>
      <c r="I7">
        <v>3709.4</v>
      </c>
      <c r="J7">
        <v>425</v>
      </c>
      <c r="K7">
        <v>33.6</v>
      </c>
      <c r="L7">
        <v>48</v>
      </c>
      <c r="O7">
        <v>17010</v>
      </c>
      <c r="P7">
        <v>17010</v>
      </c>
      <c r="Q7">
        <v>1874027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15.149999999999999</v>
      </c>
      <c r="I8">
        <v>2434</v>
      </c>
      <c r="J8">
        <v>132.5</v>
      </c>
      <c r="K8">
        <v>21</v>
      </c>
      <c r="Q8">
        <v>664811</v>
      </c>
      <c r="R8">
        <v>12600</v>
      </c>
      <c r="S8">
        <v>3941.5773766670413</v>
      </c>
    </row>
    <row r="9" spans="1:19" x14ac:dyDescent="0.3">
      <c r="A9" s="52" t="s">
        <v>12</v>
      </c>
      <c r="B9" s="51">
        <v>6</v>
      </c>
      <c r="C9">
        <v>1</v>
      </c>
      <c r="D9">
        <v>526</v>
      </c>
      <c r="E9">
        <v>10.35</v>
      </c>
      <c r="I9">
        <v>1641.2</v>
      </c>
      <c r="J9">
        <v>100.5</v>
      </c>
      <c r="K9">
        <v>10.5</v>
      </c>
      <c r="Q9">
        <v>507452</v>
      </c>
      <c r="R9">
        <v>12600</v>
      </c>
      <c r="S9">
        <v>3941.5773766670413</v>
      </c>
    </row>
    <row r="10" spans="1:19" x14ac:dyDescent="0.3">
      <c r="A10" s="54" t="s">
        <v>13</v>
      </c>
      <c r="B10" s="53">
        <v>7</v>
      </c>
      <c r="C10">
        <v>1</v>
      </c>
      <c r="D10">
        <v>527</v>
      </c>
      <c r="E10">
        <v>1</v>
      </c>
      <c r="I10">
        <v>152</v>
      </c>
      <c r="Q10">
        <v>52265</v>
      </c>
    </row>
    <row r="11" spans="1:19" x14ac:dyDescent="0.3">
      <c r="A11" s="52" t="s">
        <v>14</v>
      </c>
      <c r="B11" s="51">
        <v>8</v>
      </c>
      <c r="C11">
        <v>1</v>
      </c>
      <c r="D11">
        <v>746</v>
      </c>
      <c r="E11">
        <v>3.8</v>
      </c>
      <c r="I11">
        <v>640.79999999999995</v>
      </c>
      <c r="J11">
        <v>32</v>
      </c>
      <c r="K11">
        <v>10.5</v>
      </c>
      <c r="Q11">
        <v>105094</v>
      </c>
    </row>
    <row r="12" spans="1:19" x14ac:dyDescent="0.3">
      <c r="A12" s="54" t="s">
        <v>15</v>
      </c>
      <c r="B12" s="53">
        <v>9</v>
      </c>
      <c r="C12">
        <v>1</v>
      </c>
      <c r="D12" t="s">
        <v>67</v>
      </c>
      <c r="E12">
        <v>106</v>
      </c>
      <c r="I12">
        <v>16928.650000000001</v>
      </c>
      <c r="J12">
        <v>547</v>
      </c>
      <c r="O12">
        <v>38945</v>
      </c>
      <c r="P12">
        <v>38945</v>
      </c>
      <c r="Q12">
        <v>3564501</v>
      </c>
      <c r="R12">
        <v>5000</v>
      </c>
      <c r="S12">
        <v>7500</v>
      </c>
    </row>
    <row r="13" spans="1:19" x14ac:dyDescent="0.3">
      <c r="A13" s="52" t="s">
        <v>16</v>
      </c>
      <c r="B13" s="51">
        <v>10</v>
      </c>
      <c r="C13">
        <v>1</v>
      </c>
      <c r="D13">
        <v>303</v>
      </c>
      <c r="E13">
        <v>37.25</v>
      </c>
      <c r="I13">
        <v>5770.5</v>
      </c>
      <c r="O13">
        <v>3556</v>
      </c>
      <c r="P13">
        <v>3556</v>
      </c>
      <c r="Q13">
        <v>1180444</v>
      </c>
      <c r="R13">
        <v>5000</v>
      </c>
      <c r="S13">
        <v>7500</v>
      </c>
    </row>
    <row r="14" spans="1:19" x14ac:dyDescent="0.3">
      <c r="A14" s="54" t="s">
        <v>17</v>
      </c>
      <c r="B14" s="53">
        <v>11</v>
      </c>
      <c r="C14">
        <v>1</v>
      </c>
      <c r="D14">
        <v>304</v>
      </c>
      <c r="E14">
        <v>17</v>
      </c>
      <c r="I14">
        <v>2803</v>
      </c>
      <c r="O14">
        <v>3502</v>
      </c>
      <c r="P14">
        <v>3502</v>
      </c>
      <c r="Q14">
        <v>671429</v>
      </c>
    </row>
    <row r="15" spans="1:19" x14ac:dyDescent="0.3">
      <c r="A15" s="52" t="s">
        <v>18</v>
      </c>
      <c r="B15" s="51">
        <v>12</v>
      </c>
      <c r="C15">
        <v>1</v>
      </c>
      <c r="D15">
        <v>305</v>
      </c>
      <c r="E15">
        <v>6.75</v>
      </c>
      <c r="I15">
        <v>1092.9000000000001</v>
      </c>
      <c r="O15">
        <v>1290</v>
      </c>
      <c r="P15">
        <v>1290</v>
      </c>
      <c r="Q15">
        <v>272501</v>
      </c>
    </row>
    <row r="16" spans="1:19" x14ac:dyDescent="0.3">
      <c r="A16" s="50" t="s">
        <v>6</v>
      </c>
      <c r="B16" s="49">
        <v>2018</v>
      </c>
      <c r="C16">
        <v>1</v>
      </c>
      <c r="D16">
        <v>409</v>
      </c>
      <c r="E16">
        <v>29</v>
      </c>
      <c r="I16">
        <v>4896</v>
      </c>
      <c r="J16">
        <v>499</v>
      </c>
      <c r="O16">
        <v>23945</v>
      </c>
      <c r="P16">
        <v>23945</v>
      </c>
      <c r="Q16">
        <v>1100845</v>
      </c>
    </row>
    <row r="17" spans="3:19" x14ac:dyDescent="0.3">
      <c r="C17">
        <v>1</v>
      </c>
      <c r="D17">
        <v>636</v>
      </c>
      <c r="E17">
        <v>1</v>
      </c>
      <c r="I17">
        <v>171.5</v>
      </c>
      <c r="Q17">
        <v>28186</v>
      </c>
    </row>
    <row r="18" spans="3:19" x14ac:dyDescent="0.3">
      <c r="C18">
        <v>1</v>
      </c>
      <c r="D18">
        <v>642</v>
      </c>
      <c r="E18">
        <v>15</v>
      </c>
      <c r="I18">
        <v>2194.75</v>
      </c>
      <c r="J18">
        <v>48</v>
      </c>
      <c r="O18">
        <v>6652</v>
      </c>
      <c r="P18">
        <v>6652</v>
      </c>
      <c r="Q18">
        <v>311096</v>
      </c>
    </row>
    <row r="19" spans="3:19" x14ac:dyDescent="0.3">
      <c r="C19">
        <v>1</v>
      </c>
      <c r="D19" t="s">
        <v>68</v>
      </c>
      <c r="E19">
        <v>6.6</v>
      </c>
      <c r="I19">
        <v>1166.4000000000001</v>
      </c>
      <c r="Q19">
        <v>181178</v>
      </c>
    </row>
    <row r="20" spans="3:19" x14ac:dyDescent="0.3">
      <c r="C20">
        <v>1</v>
      </c>
      <c r="D20">
        <v>30</v>
      </c>
      <c r="E20">
        <v>6.6</v>
      </c>
      <c r="I20">
        <v>1166.4000000000001</v>
      </c>
      <c r="Q20">
        <v>181178</v>
      </c>
    </row>
    <row r="21" spans="3:19" x14ac:dyDescent="0.3">
      <c r="C21" t="s">
        <v>69</v>
      </c>
      <c r="E21">
        <v>154.79999999999998</v>
      </c>
      <c r="I21">
        <v>25038.45</v>
      </c>
      <c r="J21">
        <v>1183</v>
      </c>
      <c r="K21">
        <v>158.6</v>
      </c>
      <c r="L21">
        <v>48</v>
      </c>
      <c r="O21">
        <v>65465</v>
      </c>
      <c r="P21">
        <v>65465</v>
      </c>
      <c r="Q21">
        <v>6552530</v>
      </c>
      <c r="R21">
        <v>24721</v>
      </c>
      <c r="S21">
        <v>18097.785198125261</v>
      </c>
    </row>
    <row r="22" spans="3:19" x14ac:dyDescent="0.3">
      <c r="C22">
        <v>2</v>
      </c>
      <c r="D22" t="s">
        <v>35</v>
      </c>
      <c r="E22">
        <v>27.05</v>
      </c>
      <c r="I22">
        <v>3728</v>
      </c>
      <c r="J22">
        <v>476</v>
      </c>
      <c r="K22">
        <v>108</v>
      </c>
      <c r="L22">
        <v>48</v>
      </c>
      <c r="O22">
        <v>19020</v>
      </c>
      <c r="P22">
        <v>19020</v>
      </c>
      <c r="Q22">
        <v>2028202</v>
      </c>
      <c r="R22">
        <v>4010</v>
      </c>
      <c r="S22">
        <v>6656.2078214582207</v>
      </c>
    </row>
    <row r="23" spans="3:19" x14ac:dyDescent="0.3">
      <c r="C23">
        <v>2</v>
      </c>
      <c r="D23">
        <v>99</v>
      </c>
      <c r="E23">
        <v>3.5</v>
      </c>
      <c r="I23">
        <v>483.2</v>
      </c>
      <c r="J23">
        <v>72.8</v>
      </c>
      <c r="K23">
        <v>76.8</v>
      </c>
      <c r="Q23">
        <v>197154</v>
      </c>
      <c r="R23">
        <v>4010</v>
      </c>
      <c r="S23">
        <v>6656.2078214582207</v>
      </c>
    </row>
    <row r="24" spans="3:19" x14ac:dyDescent="0.3">
      <c r="C24">
        <v>2</v>
      </c>
      <c r="D24">
        <v>100</v>
      </c>
      <c r="E24">
        <v>1</v>
      </c>
      <c r="I24">
        <v>160</v>
      </c>
      <c r="J24">
        <v>32</v>
      </c>
      <c r="O24">
        <v>4250</v>
      </c>
      <c r="P24">
        <v>4250</v>
      </c>
      <c r="Q24">
        <v>64814</v>
      </c>
    </row>
    <row r="25" spans="3:19" x14ac:dyDescent="0.3">
      <c r="C25">
        <v>2</v>
      </c>
      <c r="D25">
        <v>101</v>
      </c>
      <c r="E25">
        <v>22.55</v>
      </c>
      <c r="I25">
        <v>3084.8</v>
      </c>
      <c r="J25">
        <v>371.2</v>
      </c>
      <c r="K25">
        <v>31.2</v>
      </c>
      <c r="L25">
        <v>48</v>
      </c>
      <c r="O25">
        <v>14770</v>
      </c>
      <c r="P25">
        <v>14770</v>
      </c>
      <c r="Q25">
        <v>1766234</v>
      </c>
    </row>
    <row r="26" spans="3:19" x14ac:dyDescent="0.3">
      <c r="C26">
        <v>2</v>
      </c>
      <c r="D26" t="s">
        <v>66</v>
      </c>
      <c r="E26">
        <v>14.149999999999999</v>
      </c>
      <c r="I26">
        <v>2145.6</v>
      </c>
      <c r="J26">
        <v>57.5</v>
      </c>
      <c r="K26">
        <v>23</v>
      </c>
      <c r="Q26">
        <v>621666</v>
      </c>
      <c r="R26">
        <v>17310</v>
      </c>
      <c r="S26">
        <v>3941.5773766670413</v>
      </c>
    </row>
    <row r="27" spans="3:19" x14ac:dyDescent="0.3">
      <c r="C27">
        <v>2</v>
      </c>
      <c r="D27">
        <v>526</v>
      </c>
      <c r="E27">
        <v>10.35</v>
      </c>
      <c r="I27">
        <v>1497.6</v>
      </c>
      <c r="J27">
        <v>57.5</v>
      </c>
      <c r="K27">
        <v>11.5</v>
      </c>
      <c r="Q27">
        <v>493567</v>
      </c>
      <c r="R27">
        <v>17310</v>
      </c>
      <c r="S27">
        <v>3941.5773766670413</v>
      </c>
    </row>
    <row r="28" spans="3:19" x14ac:dyDescent="0.3">
      <c r="C28">
        <v>2</v>
      </c>
      <c r="D28">
        <v>527</v>
      </c>
      <c r="I28">
        <v>40</v>
      </c>
      <c r="Q28">
        <v>18579</v>
      </c>
    </row>
    <row r="29" spans="3:19" x14ac:dyDescent="0.3">
      <c r="C29">
        <v>2</v>
      </c>
      <c r="D29">
        <v>746</v>
      </c>
      <c r="E29">
        <v>3.8</v>
      </c>
      <c r="I29">
        <v>608</v>
      </c>
      <c r="K29">
        <v>11.5</v>
      </c>
      <c r="Q29">
        <v>109520</v>
      </c>
    </row>
    <row r="30" spans="3:19" x14ac:dyDescent="0.3">
      <c r="C30">
        <v>2</v>
      </c>
      <c r="D30" t="s">
        <v>67</v>
      </c>
      <c r="E30">
        <v>106</v>
      </c>
      <c r="I30">
        <v>14900</v>
      </c>
      <c r="J30">
        <v>542</v>
      </c>
      <c r="O30">
        <v>26994</v>
      </c>
      <c r="P30">
        <v>26994</v>
      </c>
      <c r="Q30">
        <v>3520674</v>
      </c>
      <c r="R30">
        <v>1850</v>
      </c>
      <c r="S30">
        <v>7500</v>
      </c>
    </row>
    <row r="31" spans="3:19" x14ac:dyDescent="0.3">
      <c r="C31">
        <v>2</v>
      </c>
      <c r="D31">
        <v>303</v>
      </c>
      <c r="E31">
        <v>36.25</v>
      </c>
      <c r="I31">
        <v>4883.5</v>
      </c>
      <c r="J31">
        <v>12</v>
      </c>
      <c r="O31">
        <v>7560</v>
      </c>
      <c r="P31">
        <v>7560</v>
      </c>
      <c r="Q31">
        <v>1127202</v>
      </c>
      <c r="R31">
        <v>1850</v>
      </c>
      <c r="S31">
        <v>7500</v>
      </c>
    </row>
    <row r="32" spans="3:19" x14ac:dyDescent="0.3">
      <c r="C32">
        <v>2</v>
      </c>
      <c r="D32">
        <v>304</v>
      </c>
      <c r="E32">
        <v>17</v>
      </c>
      <c r="I32">
        <v>2472.5</v>
      </c>
      <c r="J32">
        <v>12</v>
      </c>
      <c r="O32">
        <v>7992</v>
      </c>
      <c r="P32">
        <v>7992</v>
      </c>
      <c r="Q32">
        <v>680961</v>
      </c>
    </row>
    <row r="33" spans="3:19" x14ac:dyDescent="0.3">
      <c r="C33">
        <v>2</v>
      </c>
      <c r="D33">
        <v>305</v>
      </c>
      <c r="E33">
        <v>6.75</v>
      </c>
      <c r="I33">
        <v>992</v>
      </c>
      <c r="O33">
        <v>2816</v>
      </c>
      <c r="P33">
        <v>2816</v>
      </c>
      <c r="Q33">
        <v>267138</v>
      </c>
    </row>
    <row r="34" spans="3:19" x14ac:dyDescent="0.3">
      <c r="C34">
        <v>2</v>
      </c>
      <c r="D34">
        <v>409</v>
      </c>
      <c r="E34">
        <v>29</v>
      </c>
      <c r="I34">
        <v>4224</v>
      </c>
      <c r="J34">
        <v>476</v>
      </c>
      <c r="O34">
        <v>750</v>
      </c>
      <c r="P34">
        <v>750</v>
      </c>
      <c r="Q34">
        <v>1093468</v>
      </c>
    </row>
    <row r="35" spans="3:19" x14ac:dyDescent="0.3">
      <c r="C35">
        <v>2</v>
      </c>
      <c r="D35">
        <v>636</v>
      </c>
      <c r="E35">
        <v>1</v>
      </c>
      <c r="I35">
        <v>159.5</v>
      </c>
      <c r="Q35">
        <v>27522</v>
      </c>
    </row>
    <row r="36" spans="3:19" x14ac:dyDescent="0.3">
      <c r="C36">
        <v>2</v>
      </c>
      <c r="D36">
        <v>642</v>
      </c>
      <c r="E36">
        <v>16</v>
      </c>
      <c r="I36">
        <v>2168.5</v>
      </c>
      <c r="J36">
        <v>42</v>
      </c>
      <c r="O36">
        <v>7876</v>
      </c>
      <c r="P36">
        <v>7876</v>
      </c>
      <c r="Q36">
        <v>324383</v>
      </c>
    </row>
    <row r="37" spans="3:19" x14ac:dyDescent="0.3">
      <c r="C37">
        <v>2</v>
      </c>
      <c r="D37" t="s">
        <v>68</v>
      </c>
      <c r="E37">
        <v>6.6</v>
      </c>
      <c r="I37">
        <v>969.6</v>
      </c>
      <c r="Q37">
        <v>181094</v>
      </c>
    </row>
    <row r="38" spans="3:19" x14ac:dyDescent="0.3">
      <c r="C38">
        <v>2</v>
      </c>
      <c r="D38">
        <v>30</v>
      </c>
      <c r="E38">
        <v>6.6</v>
      </c>
      <c r="I38">
        <v>969.6</v>
      </c>
      <c r="Q38">
        <v>181094</v>
      </c>
    </row>
    <row r="39" spans="3:19" x14ac:dyDescent="0.3">
      <c r="C39" t="s">
        <v>70</v>
      </c>
      <c r="E39">
        <v>153.79999999999998</v>
      </c>
      <c r="I39">
        <v>21743.199999999997</v>
      </c>
      <c r="J39">
        <v>1075.5</v>
      </c>
      <c r="K39">
        <v>131</v>
      </c>
      <c r="L39">
        <v>48</v>
      </c>
      <c r="O39">
        <v>46014</v>
      </c>
      <c r="P39">
        <v>46014</v>
      </c>
      <c r="Q39">
        <v>6351636</v>
      </c>
      <c r="R39">
        <v>23170</v>
      </c>
      <c r="S39">
        <v>18097.785198125261</v>
      </c>
    </row>
    <row r="40" spans="3:19" x14ac:dyDescent="0.3">
      <c r="C40">
        <v>3</v>
      </c>
      <c r="D40" t="s">
        <v>35</v>
      </c>
      <c r="E40">
        <v>27.05</v>
      </c>
      <c r="I40">
        <v>3834.2000000000003</v>
      </c>
      <c r="J40">
        <v>571.20000000000005</v>
      </c>
      <c r="K40">
        <v>120.00000000000001</v>
      </c>
      <c r="L40">
        <v>48</v>
      </c>
      <c r="M40">
        <v>120593</v>
      </c>
      <c r="O40">
        <v>24020</v>
      </c>
      <c r="P40">
        <v>144613</v>
      </c>
      <c r="Q40">
        <v>2147443</v>
      </c>
      <c r="R40">
        <v>2800</v>
      </c>
      <c r="S40">
        <v>6656.2078214582207</v>
      </c>
    </row>
    <row r="41" spans="3:19" x14ac:dyDescent="0.3">
      <c r="C41">
        <v>3</v>
      </c>
      <c r="D41">
        <v>99</v>
      </c>
      <c r="E41">
        <v>2.7</v>
      </c>
      <c r="I41">
        <v>449.6</v>
      </c>
      <c r="J41">
        <v>38.4</v>
      </c>
      <c r="K41">
        <v>61.6</v>
      </c>
      <c r="O41">
        <v>4000</v>
      </c>
      <c r="P41">
        <v>4000</v>
      </c>
      <c r="Q41">
        <v>146398</v>
      </c>
      <c r="R41">
        <v>2800</v>
      </c>
      <c r="S41">
        <v>6656.2078214582207</v>
      </c>
    </row>
    <row r="42" spans="3:19" x14ac:dyDescent="0.3">
      <c r="C42">
        <v>3</v>
      </c>
      <c r="D42">
        <v>100</v>
      </c>
      <c r="E42">
        <v>1.8</v>
      </c>
      <c r="I42">
        <v>316.8</v>
      </c>
      <c r="J42">
        <v>36.799999999999997</v>
      </c>
      <c r="K42">
        <v>35.200000000000003</v>
      </c>
      <c r="O42">
        <v>8000</v>
      </c>
      <c r="P42">
        <v>8000</v>
      </c>
      <c r="Q42">
        <v>109062</v>
      </c>
    </row>
    <row r="43" spans="3:19" x14ac:dyDescent="0.3">
      <c r="C43">
        <v>3</v>
      </c>
      <c r="D43">
        <v>101</v>
      </c>
      <c r="E43">
        <v>22.55</v>
      </c>
      <c r="I43">
        <v>3067.8</v>
      </c>
      <c r="J43">
        <v>496</v>
      </c>
      <c r="K43">
        <v>23.2</v>
      </c>
      <c r="L43">
        <v>48</v>
      </c>
      <c r="M43">
        <v>120593</v>
      </c>
      <c r="O43">
        <v>12020</v>
      </c>
      <c r="P43">
        <v>132613</v>
      </c>
      <c r="Q43">
        <v>1891983</v>
      </c>
    </row>
    <row r="44" spans="3:19" x14ac:dyDescent="0.3">
      <c r="C44">
        <v>3</v>
      </c>
      <c r="D44" t="s">
        <v>66</v>
      </c>
      <c r="E44">
        <v>13.149999999999999</v>
      </c>
      <c r="I44">
        <v>1954.4</v>
      </c>
      <c r="J44">
        <v>104.5</v>
      </c>
      <c r="K44">
        <v>11.5</v>
      </c>
      <c r="Q44">
        <v>612149</v>
      </c>
      <c r="R44">
        <v>500</v>
      </c>
      <c r="S44">
        <v>3941.5773766670413</v>
      </c>
    </row>
    <row r="45" spans="3:19" x14ac:dyDescent="0.3">
      <c r="C45">
        <v>3</v>
      </c>
      <c r="D45">
        <v>526</v>
      </c>
      <c r="E45">
        <v>10.35</v>
      </c>
      <c r="I45">
        <v>1578.4</v>
      </c>
      <c r="J45">
        <v>104.5</v>
      </c>
      <c r="K45">
        <v>11.5</v>
      </c>
      <c r="Q45">
        <v>545918</v>
      </c>
      <c r="R45">
        <v>500</v>
      </c>
      <c r="S45">
        <v>3941.5773766670413</v>
      </c>
    </row>
    <row r="46" spans="3:19" x14ac:dyDescent="0.3">
      <c r="C46">
        <v>3</v>
      </c>
      <c r="D46">
        <v>746</v>
      </c>
      <c r="E46">
        <v>2.8</v>
      </c>
      <c r="I46">
        <v>376</v>
      </c>
      <c r="Q46">
        <v>66231</v>
      </c>
    </row>
    <row r="47" spans="3:19" x14ac:dyDescent="0.3">
      <c r="C47">
        <v>3</v>
      </c>
      <c r="D47" t="s">
        <v>67</v>
      </c>
      <c r="E47">
        <v>109.5</v>
      </c>
      <c r="I47">
        <v>16227.25</v>
      </c>
      <c r="J47">
        <v>637.5</v>
      </c>
      <c r="O47">
        <v>29560</v>
      </c>
      <c r="P47">
        <v>29560</v>
      </c>
      <c r="Q47">
        <v>3699114</v>
      </c>
      <c r="R47">
        <v>3200</v>
      </c>
      <c r="S47">
        <v>7500</v>
      </c>
    </row>
    <row r="48" spans="3:19" x14ac:dyDescent="0.3">
      <c r="C48">
        <v>3</v>
      </c>
      <c r="D48">
        <v>303</v>
      </c>
      <c r="E48">
        <v>39.25</v>
      </c>
      <c r="I48">
        <v>5531</v>
      </c>
      <c r="J48">
        <v>20</v>
      </c>
      <c r="O48">
        <v>3127</v>
      </c>
      <c r="P48">
        <v>3127</v>
      </c>
      <c r="Q48">
        <v>1239058</v>
      </c>
      <c r="R48">
        <v>3200</v>
      </c>
      <c r="S48">
        <v>7500</v>
      </c>
    </row>
    <row r="49" spans="3:19" x14ac:dyDescent="0.3">
      <c r="C49">
        <v>3</v>
      </c>
      <c r="D49">
        <v>304</v>
      </c>
      <c r="E49">
        <v>16.5</v>
      </c>
      <c r="I49">
        <v>2471</v>
      </c>
      <c r="J49">
        <v>5.5</v>
      </c>
      <c r="O49">
        <v>4361</v>
      </c>
      <c r="P49">
        <v>4361</v>
      </c>
      <c r="Q49">
        <v>681752</v>
      </c>
    </row>
    <row r="50" spans="3:19" x14ac:dyDescent="0.3">
      <c r="C50">
        <v>3</v>
      </c>
      <c r="D50">
        <v>305</v>
      </c>
      <c r="E50">
        <v>7.75</v>
      </c>
      <c r="I50">
        <v>1135</v>
      </c>
      <c r="O50">
        <v>1696</v>
      </c>
      <c r="P50">
        <v>1696</v>
      </c>
      <c r="Q50">
        <v>290895</v>
      </c>
    </row>
    <row r="51" spans="3:19" x14ac:dyDescent="0.3">
      <c r="C51">
        <v>3</v>
      </c>
      <c r="D51">
        <v>409</v>
      </c>
      <c r="E51">
        <v>29</v>
      </c>
      <c r="I51">
        <v>4536</v>
      </c>
      <c r="J51">
        <v>551</v>
      </c>
      <c r="Q51">
        <v>1111007</v>
      </c>
    </row>
    <row r="52" spans="3:19" x14ac:dyDescent="0.3">
      <c r="C52">
        <v>3</v>
      </c>
      <c r="D52">
        <v>636</v>
      </c>
      <c r="E52">
        <v>1</v>
      </c>
      <c r="I52">
        <v>171.5</v>
      </c>
      <c r="Q52">
        <v>26226</v>
      </c>
    </row>
    <row r="53" spans="3:19" x14ac:dyDescent="0.3">
      <c r="C53">
        <v>3</v>
      </c>
      <c r="D53">
        <v>642</v>
      </c>
      <c r="E53">
        <v>16</v>
      </c>
      <c r="I53">
        <v>2382.75</v>
      </c>
      <c r="J53">
        <v>61</v>
      </c>
      <c r="O53">
        <v>20376</v>
      </c>
      <c r="P53">
        <v>20376</v>
      </c>
      <c r="Q53">
        <v>350176</v>
      </c>
    </row>
    <row r="54" spans="3:19" x14ac:dyDescent="0.3">
      <c r="C54">
        <v>3</v>
      </c>
      <c r="D54" t="s">
        <v>68</v>
      </c>
      <c r="E54">
        <v>6.6</v>
      </c>
      <c r="I54">
        <v>1016</v>
      </c>
      <c r="Q54">
        <v>178236</v>
      </c>
    </row>
    <row r="55" spans="3:19" x14ac:dyDescent="0.3">
      <c r="C55">
        <v>3</v>
      </c>
      <c r="D55">
        <v>30</v>
      </c>
      <c r="E55">
        <v>6.6</v>
      </c>
      <c r="I55">
        <v>1016</v>
      </c>
      <c r="Q55">
        <v>178236</v>
      </c>
    </row>
    <row r="56" spans="3:19" x14ac:dyDescent="0.3">
      <c r="C56" t="s">
        <v>71</v>
      </c>
      <c r="E56">
        <v>156.29999999999998</v>
      </c>
      <c r="I56">
        <v>23031.85</v>
      </c>
      <c r="J56">
        <v>1313.2</v>
      </c>
      <c r="K56">
        <v>131.5</v>
      </c>
      <c r="L56">
        <v>48</v>
      </c>
      <c r="M56">
        <v>120593</v>
      </c>
      <c r="O56">
        <v>53580</v>
      </c>
      <c r="P56">
        <v>174173</v>
      </c>
      <c r="Q56">
        <v>6636942</v>
      </c>
      <c r="R56">
        <v>6500</v>
      </c>
      <c r="S56">
        <v>18097.785198125261</v>
      </c>
    </row>
    <row r="57" spans="3:19" x14ac:dyDescent="0.3">
      <c r="C57">
        <v>4</v>
      </c>
      <c r="D57" t="s">
        <v>35</v>
      </c>
      <c r="E57">
        <v>27.05</v>
      </c>
      <c r="I57">
        <v>4054.6000000000004</v>
      </c>
      <c r="J57">
        <v>545.6</v>
      </c>
      <c r="K57">
        <v>126.4</v>
      </c>
      <c r="L57">
        <v>48</v>
      </c>
      <c r="O57">
        <v>19020</v>
      </c>
      <c r="P57">
        <v>19020</v>
      </c>
      <c r="Q57">
        <v>2080460</v>
      </c>
      <c r="S57">
        <v>6656.2078214582207</v>
      </c>
    </row>
    <row r="58" spans="3:19" x14ac:dyDescent="0.3">
      <c r="C58">
        <v>4</v>
      </c>
      <c r="D58">
        <v>99</v>
      </c>
      <c r="E58">
        <v>2.7</v>
      </c>
      <c r="I58">
        <v>388</v>
      </c>
      <c r="J58">
        <v>46.9</v>
      </c>
      <c r="K58">
        <v>64</v>
      </c>
      <c r="Q58">
        <v>147831</v>
      </c>
      <c r="S58">
        <v>6656.2078214582207</v>
      </c>
    </row>
    <row r="59" spans="3:19" x14ac:dyDescent="0.3">
      <c r="C59">
        <v>4</v>
      </c>
      <c r="D59">
        <v>100</v>
      </c>
      <c r="E59">
        <v>2.8</v>
      </c>
      <c r="I59">
        <v>443.2</v>
      </c>
      <c r="J59">
        <v>59.1</v>
      </c>
      <c r="K59">
        <v>28.8</v>
      </c>
      <c r="Q59">
        <v>180290</v>
      </c>
    </row>
    <row r="60" spans="3:19" x14ac:dyDescent="0.3">
      <c r="C60">
        <v>4</v>
      </c>
      <c r="D60">
        <v>101</v>
      </c>
      <c r="E60">
        <v>21.55</v>
      </c>
      <c r="I60">
        <v>3223.4</v>
      </c>
      <c r="J60">
        <v>439.6</v>
      </c>
      <c r="K60">
        <v>33.6</v>
      </c>
      <c r="L60">
        <v>48</v>
      </c>
      <c r="O60">
        <v>19020</v>
      </c>
      <c r="P60">
        <v>19020</v>
      </c>
      <c r="Q60">
        <v>1752339</v>
      </c>
    </row>
    <row r="61" spans="3:19" x14ac:dyDescent="0.3">
      <c r="C61">
        <v>4</v>
      </c>
      <c r="D61" t="s">
        <v>66</v>
      </c>
      <c r="E61">
        <v>14.150000000000002</v>
      </c>
      <c r="I61">
        <v>1957.2</v>
      </c>
      <c r="J61">
        <v>115.5</v>
      </c>
      <c r="K61">
        <v>15</v>
      </c>
      <c r="L61">
        <v>100</v>
      </c>
      <c r="O61">
        <v>6556</v>
      </c>
      <c r="P61">
        <v>6556</v>
      </c>
      <c r="Q61">
        <v>651032</v>
      </c>
      <c r="R61">
        <v>24425.8</v>
      </c>
      <c r="S61">
        <v>3941.5773766670413</v>
      </c>
    </row>
    <row r="62" spans="3:19" x14ac:dyDescent="0.3">
      <c r="C62">
        <v>4</v>
      </c>
      <c r="D62">
        <v>526</v>
      </c>
      <c r="E62">
        <v>11.350000000000001</v>
      </c>
      <c r="I62">
        <v>1673.2</v>
      </c>
      <c r="J62">
        <v>115.5</v>
      </c>
      <c r="K62">
        <v>15</v>
      </c>
      <c r="L62">
        <v>100</v>
      </c>
      <c r="O62">
        <v>4556</v>
      </c>
      <c r="P62">
        <v>4556</v>
      </c>
      <c r="Q62">
        <v>590939</v>
      </c>
      <c r="R62">
        <v>24425.8</v>
      </c>
      <c r="S62">
        <v>3941.5773766670413</v>
      </c>
    </row>
    <row r="63" spans="3:19" x14ac:dyDescent="0.3">
      <c r="C63">
        <v>4</v>
      </c>
      <c r="D63">
        <v>746</v>
      </c>
      <c r="E63">
        <v>2.8</v>
      </c>
      <c r="I63">
        <v>284</v>
      </c>
      <c r="O63">
        <v>2000</v>
      </c>
      <c r="P63">
        <v>2000</v>
      </c>
      <c r="Q63">
        <v>60093</v>
      </c>
    </row>
    <row r="64" spans="3:19" x14ac:dyDescent="0.3">
      <c r="C64">
        <v>4</v>
      </c>
      <c r="D64" t="s">
        <v>67</v>
      </c>
      <c r="E64">
        <v>107</v>
      </c>
      <c r="I64">
        <v>16191.25</v>
      </c>
      <c r="J64">
        <v>608</v>
      </c>
      <c r="O64">
        <v>25868</v>
      </c>
      <c r="P64">
        <v>25868</v>
      </c>
      <c r="Q64">
        <v>3717758</v>
      </c>
      <c r="R64">
        <v>3150</v>
      </c>
      <c r="S64">
        <v>7500</v>
      </c>
    </row>
    <row r="65" spans="3:19" x14ac:dyDescent="0.3">
      <c r="C65">
        <v>4</v>
      </c>
      <c r="D65">
        <v>303</v>
      </c>
      <c r="E65">
        <v>38.25</v>
      </c>
      <c r="I65">
        <v>5596</v>
      </c>
      <c r="J65">
        <v>6</v>
      </c>
      <c r="O65">
        <v>5600</v>
      </c>
      <c r="P65">
        <v>5600</v>
      </c>
      <c r="Q65">
        <v>1225565</v>
      </c>
      <c r="R65">
        <v>3150</v>
      </c>
      <c r="S65">
        <v>7500</v>
      </c>
    </row>
    <row r="66" spans="3:19" x14ac:dyDescent="0.3">
      <c r="C66">
        <v>4</v>
      </c>
      <c r="D66">
        <v>304</v>
      </c>
      <c r="E66">
        <v>16</v>
      </c>
      <c r="I66">
        <v>2478.5</v>
      </c>
      <c r="O66">
        <v>17368</v>
      </c>
      <c r="P66">
        <v>17368</v>
      </c>
      <c r="Q66">
        <v>693916</v>
      </c>
    </row>
    <row r="67" spans="3:19" x14ac:dyDescent="0.3">
      <c r="C67">
        <v>4</v>
      </c>
      <c r="D67">
        <v>305</v>
      </c>
      <c r="E67">
        <v>6.75</v>
      </c>
      <c r="I67">
        <v>1008.5</v>
      </c>
      <c r="O67">
        <v>2900</v>
      </c>
      <c r="P67">
        <v>2900</v>
      </c>
      <c r="Q67">
        <v>293719</v>
      </c>
    </row>
    <row r="68" spans="3:19" x14ac:dyDescent="0.3">
      <c r="C68">
        <v>4</v>
      </c>
      <c r="D68">
        <v>409</v>
      </c>
      <c r="E68">
        <v>29</v>
      </c>
      <c r="I68">
        <v>4568</v>
      </c>
      <c r="J68">
        <v>511</v>
      </c>
      <c r="Q68">
        <v>1126829</v>
      </c>
    </row>
    <row r="69" spans="3:19" x14ac:dyDescent="0.3">
      <c r="C69">
        <v>4</v>
      </c>
      <c r="D69">
        <v>636</v>
      </c>
      <c r="E69">
        <v>1</v>
      </c>
      <c r="I69">
        <v>171.5</v>
      </c>
      <c r="Q69">
        <v>27102</v>
      </c>
    </row>
    <row r="70" spans="3:19" x14ac:dyDescent="0.3">
      <c r="C70">
        <v>4</v>
      </c>
      <c r="D70">
        <v>642</v>
      </c>
      <c r="E70">
        <v>16</v>
      </c>
      <c r="I70">
        <v>2368.75</v>
      </c>
      <c r="J70">
        <v>91</v>
      </c>
      <c r="Q70">
        <v>350627</v>
      </c>
    </row>
    <row r="71" spans="3:19" x14ac:dyDescent="0.3">
      <c r="C71">
        <v>4</v>
      </c>
      <c r="D71" t="s">
        <v>68</v>
      </c>
      <c r="E71">
        <v>6.6</v>
      </c>
      <c r="I71">
        <v>1064.8000000000002</v>
      </c>
      <c r="O71">
        <v>5000</v>
      </c>
      <c r="P71">
        <v>5000</v>
      </c>
      <c r="Q71">
        <v>177578</v>
      </c>
    </row>
    <row r="72" spans="3:19" x14ac:dyDescent="0.3">
      <c r="C72">
        <v>4</v>
      </c>
      <c r="D72">
        <v>30</v>
      </c>
      <c r="E72">
        <v>6.6</v>
      </c>
      <c r="I72">
        <v>1064.8000000000002</v>
      </c>
      <c r="O72">
        <v>5000</v>
      </c>
      <c r="P72">
        <v>5000</v>
      </c>
      <c r="Q72">
        <v>177578</v>
      </c>
    </row>
    <row r="73" spans="3:19" x14ac:dyDescent="0.3">
      <c r="C73" t="s">
        <v>72</v>
      </c>
      <c r="E73">
        <v>154.79999999999998</v>
      </c>
      <c r="I73">
        <v>23267.85</v>
      </c>
      <c r="J73">
        <v>1269.0999999999999</v>
      </c>
      <c r="K73">
        <v>141.4</v>
      </c>
      <c r="L73">
        <v>148</v>
      </c>
      <c r="O73">
        <v>56444</v>
      </c>
      <c r="P73">
        <v>56444</v>
      </c>
      <c r="Q73">
        <v>6626828</v>
      </c>
      <c r="R73">
        <v>27575.8</v>
      </c>
      <c r="S73">
        <v>18097.785198125261</v>
      </c>
    </row>
    <row r="74" spans="3:19" x14ac:dyDescent="0.3">
      <c r="C74">
        <v>5</v>
      </c>
      <c r="D74" t="s">
        <v>35</v>
      </c>
      <c r="E74">
        <v>27.25</v>
      </c>
      <c r="I74">
        <v>4570.4000000000005</v>
      </c>
      <c r="J74">
        <v>561.20000000000005</v>
      </c>
      <c r="K74">
        <v>93</v>
      </c>
      <c r="L74">
        <v>48</v>
      </c>
      <c r="O74">
        <v>19020</v>
      </c>
      <c r="P74">
        <v>19020</v>
      </c>
      <c r="Q74">
        <v>2137384</v>
      </c>
      <c r="R74">
        <v>10000</v>
      </c>
      <c r="S74">
        <v>6656.2078214582207</v>
      </c>
    </row>
    <row r="75" spans="3:19" x14ac:dyDescent="0.3">
      <c r="C75">
        <v>5</v>
      </c>
      <c r="D75">
        <v>99</v>
      </c>
      <c r="E75">
        <v>2.7</v>
      </c>
      <c r="I75">
        <v>469.6</v>
      </c>
      <c r="J75">
        <v>32</v>
      </c>
      <c r="K75">
        <v>57.8</v>
      </c>
      <c r="Q75">
        <v>147854</v>
      </c>
      <c r="R75">
        <v>10000</v>
      </c>
      <c r="S75">
        <v>6656.2078214582207</v>
      </c>
    </row>
    <row r="76" spans="3:19" x14ac:dyDescent="0.3">
      <c r="C76">
        <v>5</v>
      </c>
      <c r="D76">
        <v>100</v>
      </c>
      <c r="E76">
        <v>2</v>
      </c>
      <c r="I76">
        <v>344</v>
      </c>
      <c r="J76">
        <v>64</v>
      </c>
      <c r="O76">
        <v>4000</v>
      </c>
      <c r="P76">
        <v>4000</v>
      </c>
      <c r="Q76">
        <v>122681</v>
      </c>
    </row>
    <row r="77" spans="3:19" x14ac:dyDescent="0.3">
      <c r="C77">
        <v>5</v>
      </c>
      <c r="D77">
        <v>101</v>
      </c>
      <c r="E77">
        <v>22.55</v>
      </c>
      <c r="I77">
        <v>3756.8</v>
      </c>
      <c r="J77">
        <v>465.2</v>
      </c>
      <c r="K77">
        <v>35.200000000000003</v>
      </c>
      <c r="L77">
        <v>48</v>
      </c>
      <c r="O77">
        <v>15020</v>
      </c>
      <c r="P77">
        <v>15020</v>
      </c>
      <c r="Q77">
        <v>1866849</v>
      </c>
    </row>
    <row r="78" spans="3:19" x14ac:dyDescent="0.3">
      <c r="C78">
        <v>5</v>
      </c>
      <c r="D78" t="s">
        <v>66</v>
      </c>
      <c r="E78">
        <v>13.149999999999999</v>
      </c>
      <c r="I78">
        <v>2123.6</v>
      </c>
      <c r="J78">
        <v>116</v>
      </c>
      <c r="K78">
        <v>11.5</v>
      </c>
      <c r="L78">
        <v>100</v>
      </c>
      <c r="O78">
        <v>6556</v>
      </c>
      <c r="P78">
        <v>6556</v>
      </c>
      <c r="Q78">
        <v>674589</v>
      </c>
      <c r="R78">
        <v>19400</v>
      </c>
      <c r="S78">
        <v>3941.5773766670413</v>
      </c>
    </row>
    <row r="79" spans="3:19" x14ac:dyDescent="0.3">
      <c r="C79">
        <v>5</v>
      </c>
      <c r="D79">
        <v>526</v>
      </c>
      <c r="E79">
        <v>10.35</v>
      </c>
      <c r="I79">
        <v>1787.6</v>
      </c>
      <c r="J79">
        <v>104.5</v>
      </c>
      <c r="K79">
        <v>11.5</v>
      </c>
      <c r="L79">
        <v>100</v>
      </c>
      <c r="O79">
        <v>6556</v>
      </c>
      <c r="P79">
        <v>6556</v>
      </c>
      <c r="Q79">
        <v>612077</v>
      </c>
      <c r="R79">
        <v>19400</v>
      </c>
      <c r="S79">
        <v>3941.5773766670413</v>
      </c>
    </row>
    <row r="80" spans="3:19" x14ac:dyDescent="0.3">
      <c r="C80">
        <v>5</v>
      </c>
      <c r="D80">
        <v>746</v>
      </c>
      <c r="E80">
        <v>2.8</v>
      </c>
      <c r="I80">
        <v>336</v>
      </c>
      <c r="J80">
        <v>11.5</v>
      </c>
      <c r="Q80">
        <v>62512</v>
      </c>
    </row>
    <row r="81" spans="3:19" x14ac:dyDescent="0.3">
      <c r="C81">
        <v>5</v>
      </c>
      <c r="D81" t="s">
        <v>67</v>
      </c>
      <c r="E81">
        <v>109</v>
      </c>
      <c r="I81">
        <v>16820.5</v>
      </c>
      <c r="J81">
        <v>970.5</v>
      </c>
      <c r="K81">
        <v>67.23</v>
      </c>
      <c r="O81">
        <v>49932</v>
      </c>
      <c r="P81">
        <v>49932</v>
      </c>
      <c r="Q81">
        <v>3891708</v>
      </c>
      <c r="R81">
        <v>2114</v>
      </c>
      <c r="S81">
        <v>7500</v>
      </c>
    </row>
    <row r="82" spans="3:19" x14ac:dyDescent="0.3">
      <c r="C82">
        <v>5</v>
      </c>
      <c r="D82">
        <v>303</v>
      </c>
      <c r="E82">
        <v>36.25</v>
      </c>
      <c r="I82">
        <v>5332.5</v>
      </c>
      <c r="J82">
        <v>220.5</v>
      </c>
      <c r="K82">
        <v>35.5</v>
      </c>
      <c r="O82">
        <v>9610</v>
      </c>
      <c r="P82">
        <v>9610</v>
      </c>
      <c r="Q82">
        <v>1207386</v>
      </c>
      <c r="R82">
        <v>2114</v>
      </c>
      <c r="S82">
        <v>7500</v>
      </c>
    </row>
    <row r="83" spans="3:19" x14ac:dyDescent="0.3">
      <c r="C83">
        <v>5</v>
      </c>
      <c r="D83">
        <v>304</v>
      </c>
      <c r="E83">
        <v>19</v>
      </c>
      <c r="I83">
        <v>3207.5</v>
      </c>
      <c r="J83">
        <v>124</v>
      </c>
      <c r="O83">
        <v>15310</v>
      </c>
      <c r="P83">
        <v>15310</v>
      </c>
      <c r="Q83">
        <v>860519</v>
      </c>
    </row>
    <row r="84" spans="3:19" x14ac:dyDescent="0.3">
      <c r="C84">
        <v>5</v>
      </c>
      <c r="D84">
        <v>305</v>
      </c>
      <c r="E84">
        <v>6.75</v>
      </c>
      <c r="I84">
        <v>923.5</v>
      </c>
      <c r="J84">
        <v>43</v>
      </c>
      <c r="K84">
        <v>31.73</v>
      </c>
      <c r="O84">
        <v>3056</v>
      </c>
      <c r="P84">
        <v>3056</v>
      </c>
      <c r="Q84">
        <v>287496</v>
      </c>
    </row>
    <row r="85" spans="3:19" x14ac:dyDescent="0.3">
      <c r="C85">
        <v>5</v>
      </c>
      <c r="D85">
        <v>409</v>
      </c>
      <c r="E85">
        <v>30</v>
      </c>
      <c r="I85">
        <v>4960</v>
      </c>
      <c r="J85">
        <v>539</v>
      </c>
      <c r="O85">
        <v>7876</v>
      </c>
      <c r="P85">
        <v>7876</v>
      </c>
      <c r="Q85">
        <v>1190940</v>
      </c>
    </row>
    <row r="86" spans="3:19" x14ac:dyDescent="0.3">
      <c r="C86">
        <v>5</v>
      </c>
      <c r="D86">
        <v>636</v>
      </c>
      <c r="E86">
        <v>1</v>
      </c>
      <c r="I86">
        <v>170.75</v>
      </c>
      <c r="O86">
        <v>1220</v>
      </c>
      <c r="P86">
        <v>1220</v>
      </c>
      <c r="Q86">
        <v>29642</v>
      </c>
    </row>
    <row r="87" spans="3:19" x14ac:dyDescent="0.3">
      <c r="C87">
        <v>5</v>
      </c>
      <c r="D87">
        <v>642</v>
      </c>
      <c r="E87">
        <v>16</v>
      </c>
      <c r="I87">
        <v>2226.25</v>
      </c>
      <c r="J87">
        <v>44</v>
      </c>
      <c r="O87">
        <v>12860</v>
      </c>
      <c r="P87">
        <v>12860</v>
      </c>
      <c r="Q87">
        <v>315725</v>
      </c>
    </row>
    <row r="88" spans="3:19" x14ac:dyDescent="0.3">
      <c r="C88">
        <v>5</v>
      </c>
      <c r="D88" t="s">
        <v>68</v>
      </c>
      <c r="E88">
        <v>6.6</v>
      </c>
      <c r="I88">
        <v>1134.4000000000001</v>
      </c>
      <c r="Q88">
        <v>179114</v>
      </c>
    </row>
    <row r="89" spans="3:19" x14ac:dyDescent="0.3">
      <c r="C89">
        <v>5</v>
      </c>
      <c r="D89">
        <v>30</v>
      </c>
      <c r="E89">
        <v>6.6</v>
      </c>
      <c r="I89">
        <v>1134.4000000000001</v>
      </c>
      <c r="Q89">
        <v>179114</v>
      </c>
    </row>
    <row r="90" spans="3:19" x14ac:dyDescent="0.3">
      <c r="C90" t="s">
        <v>73</v>
      </c>
      <c r="E90">
        <v>156</v>
      </c>
      <c r="I90">
        <v>24648.9</v>
      </c>
      <c r="J90">
        <v>1647.7</v>
      </c>
      <c r="K90">
        <v>171.73</v>
      </c>
      <c r="L90">
        <v>148</v>
      </c>
      <c r="O90">
        <v>75508</v>
      </c>
      <c r="P90">
        <v>75508</v>
      </c>
      <c r="Q90">
        <v>6882795</v>
      </c>
      <c r="R90">
        <v>31514</v>
      </c>
      <c r="S90">
        <v>18097.785198125261</v>
      </c>
    </row>
    <row r="91" spans="3:19" x14ac:dyDescent="0.3">
      <c r="C91">
        <v>6</v>
      </c>
      <c r="D91" t="s">
        <v>35</v>
      </c>
      <c r="E91">
        <v>26.450000000000003</v>
      </c>
      <c r="I91">
        <v>4008.8</v>
      </c>
      <c r="J91">
        <v>537.6</v>
      </c>
      <c r="K91">
        <v>63.2</v>
      </c>
      <c r="L91">
        <v>48</v>
      </c>
      <c r="Q91">
        <v>2062065</v>
      </c>
      <c r="R91">
        <v>500</v>
      </c>
      <c r="S91">
        <v>6656.2078214582207</v>
      </c>
    </row>
    <row r="92" spans="3:19" x14ac:dyDescent="0.3">
      <c r="C92">
        <v>6</v>
      </c>
      <c r="D92">
        <v>99</v>
      </c>
      <c r="E92">
        <v>1.9</v>
      </c>
      <c r="I92">
        <v>310.39999999999998</v>
      </c>
      <c r="J92">
        <v>30.4</v>
      </c>
      <c r="K92">
        <v>33.6</v>
      </c>
      <c r="Q92">
        <v>89195</v>
      </c>
      <c r="R92">
        <v>500</v>
      </c>
      <c r="S92">
        <v>6656.2078214582207</v>
      </c>
    </row>
    <row r="93" spans="3:19" x14ac:dyDescent="0.3">
      <c r="C93">
        <v>6</v>
      </c>
      <c r="D93">
        <v>100</v>
      </c>
      <c r="E93">
        <v>3</v>
      </c>
      <c r="I93">
        <v>360</v>
      </c>
      <c r="J93">
        <v>76</v>
      </c>
      <c r="Q93">
        <v>172243</v>
      </c>
    </row>
    <row r="94" spans="3:19" x14ac:dyDescent="0.3">
      <c r="C94">
        <v>6</v>
      </c>
      <c r="D94">
        <v>101</v>
      </c>
      <c r="E94">
        <v>21.55</v>
      </c>
      <c r="I94">
        <v>3338.4</v>
      </c>
      <c r="J94">
        <v>431.2</v>
      </c>
      <c r="K94">
        <v>29.6</v>
      </c>
      <c r="L94">
        <v>48</v>
      </c>
      <c r="Q94">
        <v>1800627</v>
      </c>
    </row>
    <row r="95" spans="3:19" x14ac:dyDescent="0.3">
      <c r="C95">
        <v>6</v>
      </c>
      <c r="D95" t="s">
        <v>66</v>
      </c>
      <c r="E95">
        <v>15.150000000000002</v>
      </c>
      <c r="I95">
        <v>2025.2</v>
      </c>
      <c r="J95">
        <v>124</v>
      </c>
      <c r="K95">
        <v>11.5</v>
      </c>
      <c r="L95">
        <v>55</v>
      </c>
      <c r="Q95">
        <v>676908</v>
      </c>
      <c r="R95">
        <v>1600</v>
      </c>
      <c r="S95">
        <v>3941.5773766670413</v>
      </c>
    </row>
    <row r="96" spans="3:19" x14ac:dyDescent="0.3">
      <c r="C96">
        <v>6</v>
      </c>
      <c r="D96">
        <v>526</v>
      </c>
      <c r="E96">
        <v>12.350000000000001</v>
      </c>
      <c r="I96">
        <v>1753.2</v>
      </c>
      <c r="J96">
        <v>112.5</v>
      </c>
      <c r="K96">
        <v>11.5</v>
      </c>
      <c r="Q96">
        <v>583802</v>
      </c>
      <c r="R96">
        <v>1600</v>
      </c>
      <c r="S96">
        <v>3941.5773766670413</v>
      </c>
    </row>
    <row r="97" spans="3:19" x14ac:dyDescent="0.3">
      <c r="C97">
        <v>6</v>
      </c>
      <c r="D97">
        <v>746</v>
      </c>
      <c r="E97">
        <v>2.8</v>
      </c>
      <c r="I97">
        <v>272</v>
      </c>
      <c r="J97">
        <v>11.5</v>
      </c>
      <c r="L97">
        <v>55</v>
      </c>
      <c r="Q97">
        <v>93106</v>
      </c>
    </row>
    <row r="98" spans="3:19" x14ac:dyDescent="0.3">
      <c r="C98">
        <v>6</v>
      </c>
      <c r="D98" t="s">
        <v>67</v>
      </c>
      <c r="E98">
        <v>107</v>
      </c>
      <c r="I98">
        <v>14576.75</v>
      </c>
      <c r="J98">
        <v>679.5</v>
      </c>
      <c r="K98">
        <v>52.5</v>
      </c>
      <c r="O98">
        <v>36046</v>
      </c>
      <c r="P98">
        <v>36046</v>
      </c>
      <c r="Q98">
        <v>3640333</v>
      </c>
      <c r="R98">
        <v>4800</v>
      </c>
      <c r="S98">
        <v>7500</v>
      </c>
    </row>
    <row r="99" spans="3:19" x14ac:dyDescent="0.3">
      <c r="C99">
        <v>6</v>
      </c>
      <c r="D99">
        <v>303</v>
      </c>
      <c r="E99">
        <v>34.25</v>
      </c>
      <c r="I99">
        <v>4573</v>
      </c>
      <c r="J99">
        <v>72.5</v>
      </c>
      <c r="K99">
        <v>36</v>
      </c>
      <c r="O99">
        <v>16248</v>
      </c>
      <c r="P99">
        <v>16248</v>
      </c>
      <c r="Q99">
        <v>1095046</v>
      </c>
      <c r="R99">
        <v>4800</v>
      </c>
      <c r="S99">
        <v>7500</v>
      </c>
    </row>
    <row r="100" spans="3:19" x14ac:dyDescent="0.3">
      <c r="C100">
        <v>6</v>
      </c>
      <c r="D100">
        <v>304</v>
      </c>
      <c r="E100">
        <v>19</v>
      </c>
      <c r="I100">
        <v>2641.5</v>
      </c>
      <c r="J100">
        <v>48</v>
      </c>
      <c r="O100">
        <v>9399</v>
      </c>
      <c r="P100">
        <v>9399</v>
      </c>
      <c r="Q100">
        <v>778065</v>
      </c>
    </row>
    <row r="101" spans="3:19" x14ac:dyDescent="0.3">
      <c r="C101">
        <v>6</v>
      </c>
      <c r="D101">
        <v>305</v>
      </c>
      <c r="E101">
        <v>6.75</v>
      </c>
      <c r="I101">
        <v>786.5</v>
      </c>
      <c r="K101">
        <v>16.5</v>
      </c>
      <c r="O101">
        <v>2329</v>
      </c>
      <c r="P101">
        <v>2329</v>
      </c>
      <c r="Q101">
        <v>243537</v>
      </c>
    </row>
    <row r="102" spans="3:19" x14ac:dyDescent="0.3">
      <c r="C102">
        <v>6</v>
      </c>
      <c r="D102">
        <v>409</v>
      </c>
      <c r="E102">
        <v>29</v>
      </c>
      <c r="I102">
        <v>4192</v>
      </c>
      <c r="J102">
        <v>505</v>
      </c>
      <c r="O102">
        <v>750</v>
      </c>
      <c r="P102">
        <v>750</v>
      </c>
      <c r="Q102">
        <v>1158686</v>
      </c>
    </row>
    <row r="103" spans="3:19" x14ac:dyDescent="0.3">
      <c r="C103">
        <v>6</v>
      </c>
      <c r="D103">
        <v>636</v>
      </c>
      <c r="E103">
        <v>1</v>
      </c>
      <c r="I103">
        <v>135.5</v>
      </c>
      <c r="Q103">
        <v>27899</v>
      </c>
    </row>
    <row r="104" spans="3:19" x14ac:dyDescent="0.3">
      <c r="C104">
        <v>6</v>
      </c>
      <c r="D104">
        <v>642</v>
      </c>
      <c r="E104">
        <v>17</v>
      </c>
      <c r="I104">
        <v>2248.25</v>
      </c>
      <c r="J104">
        <v>54</v>
      </c>
      <c r="O104">
        <v>7320</v>
      </c>
      <c r="P104">
        <v>7320</v>
      </c>
      <c r="Q104">
        <v>337100</v>
      </c>
    </row>
    <row r="105" spans="3:19" x14ac:dyDescent="0.3">
      <c r="C105">
        <v>6</v>
      </c>
      <c r="D105" t="s">
        <v>68</v>
      </c>
      <c r="E105">
        <v>6.6</v>
      </c>
      <c r="I105">
        <v>995.2</v>
      </c>
      <c r="Q105">
        <v>174546</v>
      </c>
    </row>
    <row r="106" spans="3:19" x14ac:dyDescent="0.3">
      <c r="C106">
        <v>6</v>
      </c>
      <c r="D106">
        <v>30</v>
      </c>
      <c r="E106">
        <v>6.6</v>
      </c>
      <c r="I106">
        <v>995.2</v>
      </c>
      <c r="Q106">
        <v>174546</v>
      </c>
    </row>
    <row r="107" spans="3:19" x14ac:dyDescent="0.3">
      <c r="C107" t="s">
        <v>74</v>
      </c>
      <c r="E107">
        <v>155.19999999999999</v>
      </c>
      <c r="I107">
        <v>21605.95</v>
      </c>
      <c r="J107">
        <v>1341.1</v>
      </c>
      <c r="K107">
        <v>127.2</v>
      </c>
      <c r="L107">
        <v>103</v>
      </c>
      <c r="O107">
        <v>36046</v>
      </c>
      <c r="P107">
        <v>36046</v>
      </c>
      <c r="Q107">
        <v>6553852</v>
      </c>
      <c r="R107">
        <v>6900</v>
      </c>
      <c r="S107">
        <v>18097.785198125261</v>
      </c>
    </row>
    <row r="108" spans="3:19" x14ac:dyDescent="0.3">
      <c r="C108">
        <v>7</v>
      </c>
      <c r="D108" t="s">
        <v>35</v>
      </c>
      <c r="E108">
        <v>26.25</v>
      </c>
      <c r="I108">
        <v>3691.6000000000004</v>
      </c>
      <c r="J108">
        <v>411.5</v>
      </c>
      <c r="K108">
        <v>40.6</v>
      </c>
      <c r="L108">
        <v>12</v>
      </c>
      <c r="O108">
        <v>687319</v>
      </c>
      <c r="P108">
        <v>687319</v>
      </c>
      <c r="Q108">
        <v>2706358</v>
      </c>
      <c r="R108">
        <v>1500</v>
      </c>
      <c r="S108">
        <v>6656.2078214582207</v>
      </c>
    </row>
    <row r="109" spans="3:19" x14ac:dyDescent="0.3">
      <c r="C109">
        <v>7</v>
      </c>
      <c r="D109">
        <v>99</v>
      </c>
      <c r="E109">
        <v>1.9</v>
      </c>
      <c r="I109">
        <v>268.8</v>
      </c>
      <c r="J109">
        <v>15</v>
      </c>
      <c r="K109">
        <v>19.8</v>
      </c>
      <c r="O109">
        <v>9417</v>
      </c>
      <c r="P109">
        <v>9417</v>
      </c>
      <c r="Q109">
        <v>108403</v>
      </c>
      <c r="R109">
        <v>1500</v>
      </c>
      <c r="S109">
        <v>6656.2078214582207</v>
      </c>
    </row>
    <row r="110" spans="3:19" x14ac:dyDescent="0.3">
      <c r="C110">
        <v>7</v>
      </c>
      <c r="D110">
        <v>100</v>
      </c>
      <c r="E110">
        <v>3</v>
      </c>
      <c r="I110">
        <v>416</v>
      </c>
      <c r="J110">
        <v>38</v>
      </c>
      <c r="O110">
        <v>38731</v>
      </c>
      <c r="P110">
        <v>38731</v>
      </c>
      <c r="Q110">
        <v>199313</v>
      </c>
    </row>
    <row r="111" spans="3:19" x14ac:dyDescent="0.3">
      <c r="C111">
        <v>7</v>
      </c>
      <c r="D111">
        <v>101</v>
      </c>
      <c r="E111">
        <v>21.35</v>
      </c>
      <c r="I111">
        <v>3006.8</v>
      </c>
      <c r="J111">
        <v>358.5</v>
      </c>
      <c r="K111">
        <v>20.8</v>
      </c>
      <c r="L111">
        <v>12</v>
      </c>
      <c r="O111">
        <v>639171</v>
      </c>
      <c r="P111">
        <v>639171</v>
      </c>
      <c r="Q111">
        <v>2398642</v>
      </c>
    </row>
    <row r="112" spans="3:19" x14ac:dyDescent="0.3">
      <c r="C112">
        <v>7</v>
      </c>
      <c r="D112" t="s">
        <v>66</v>
      </c>
      <c r="E112">
        <v>14.350000000000001</v>
      </c>
      <c r="I112">
        <v>1706.8</v>
      </c>
      <c r="J112">
        <v>131</v>
      </c>
      <c r="K112">
        <v>11.5</v>
      </c>
      <c r="L112">
        <v>55</v>
      </c>
      <c r="O112">
        <v>308302</v>
      </c>
      <c r="P112">
        <v>308302</v>
      </c>
      <c r="Q112">
        <v>1019161</v>
      </c>
      <c r="R112">
        <v>15000</v>
      </c>
      <c r="S112">
        <v>3941.5773766670413</v>
      </c>
    </row>
    <row r="113" spans="3:19" x14ac:dyDescent="0.3">
      <c r="C113">
        <v>7</v>
      </c>
      <c r="D113">
        <v>526</v>
      </c>
      <c r="E113">
        <v>12.350000000000001</v>
      </c>
      <c r="I113">
        <v>1414.8</v>
      </c>
      <c r="J113">
        <v>124</v>
      </c>
      <c r="K113">
        <v>11.5</v>
      </c>
      <c r="O113">
        <v>290673</v>
      </c>
      <c r="P113">
        <v>290673</v>
      </c>
      <c r="Q113">
        <v>911383</v>
      </c>
      <c r="R113">
        <v>15000</v>
      </c>
      <c r="S113">
        <v>3941.5773766670413</v>
      </c>
    </row>
    <row r="114" spans="3:19" x14ac:dyDescent="0.3">
      <c r="C114">
        <v>7</v>
      </c>
      <c r="D114">
        <v>527</v>
      </c>
      <c r="O114">
        <v>13359</v>
      </c>
      <c r="P114">
        <v>13359</v>
      </c>
      <c r="Q114">
        <v>13359</v>
      </c>
    </row>
    <row r="115" spans="3:19" x14ac:dyDescent="0.3">
      <c r="C115">
        <v>7</v>
      </c>
      <c r="D115">
        <v>746</v>
      </c>
      <c r="E115">
        <v>2</v>
      </c>
      <c r="I115">
        <v>292</v>
      </c>
      <c r="J115">
        <v>7</v>
      </c>
      <c r="L115">
        <v>55</v>
      </c>
      <c r="O115">
        <v>4270</v>
      </c>
      <c r="P115">
        <v>4270</v>
      </c>
      <c r="Q115">
        <v>94419</v>
      </c>
    </row>
    <row r="116" spans="3:19" x14ac:dyDescent="0.3">
      <c r="C116">
        <v>7</v>
      </c>
      <c r="D116" t="s">
        <v>67</v>
      </c>
      <c r="E116">
        <v>106</v>
      </c>
      <c r="I116">
        <v>12761.75</v>
      </c>
      <c r="J116">
        <v>595</v>
      </c>
      <c r="K116">
        <v>19.5</v>
      </c>
      <c r="O116">
        <v>1029328</v>
      </c>
      <c r="P116">
        <v>1029328</v>
      </c>
      <c r="Q116">
        <v>4696412</v>
      </c>
      <c r="S116">
        <v>7500</v>
      </c>
    </row>
    <row r="117" spans="3:19" x14ac:dyDescent="0.3">
      <c r="C117">
        <v>7</v>
      </c>
      <c r="D117">
        <v>303</v>
      </c>
      <c r="E117">
        <v>34.25</v>
      </c>
      <c r="I117">
        <v>3989.5</v>
      </c>
      <c r="K117">
        <v>19.5</v>
      </c>
      <c r="O117">
        <v>293166</v>
      </c>
      <c r="P117">
        <v>293166</v>
      </c>
      <c r="Q117">
        <v>1381453</v>
      </c>
      <c r="S117">
        <v>7500</v>
      </c>
    </row>
    <row r="118" spans="3:19" x14ac:dyDescent="0.3">
      <c r="C118">
        <v>7</v>
      </c>
      <c r="D118">
        <v>304</v>
      </c>
      <c r="E118">
        <v>19</v>
      </c>
      <c r="I118">
        <v>2228.5</v>
      </c>
      <c r="O118">
        <v>224603</v>
      </c>
      <c r="P118">
        <v>224603</v>
      </c>
      <c r="Q118">
        <v>1008075</v>
      </c>
    </row>
    <row r="119" spans="3:19" x14ac:dyDescent="0.3">
      <c r="C119">
        <v>7</v>
      </c>
      <c r="D119">
        <v>305</v>
      </c>
      <c r="E119">
        <v>6.75</v>
      </c>
      <c r="I119">
        <v>807</v>
      </c>
      <c r="O119">
        <v>87251</v>
      </c>
      <c r="P119">
        <v>87251</v>
      </c>
      <c r="Q119">
        <v>350059</v>
      </c>
    </row>
    <row r="120" spans="3:19" x14ac:dyDescent="0.3">
      <c r="C120">
        <v>7</v>
      </c>
      <c r="D120">
        <v>409</v>
      </c>
      <c r="E120">
        <v>29</v>
      </c>
      <c r="I120">
        <v>3960</v>
      </c>
      <c r="J120">
        <v>497</v>
      </c>
      <c r="O120">
        <v>314719</v>
      </c>
      <c r="P120">
        <v>314719</v>
      </c>
      <c r="Q120">
        <v>1473785</v>
      </c>
    </row>
    <row r="121" spans="3:19" x14ac:dyDescent="0.3">
      <c r="C121">
        <v>7</v>
      </c>
      <c r="D121">
        <v>636</v>
      </c>
      <c r="E121">
        <v>1</v>
      </c>
      <c r="I121">
        <v>71.25</v>
      </c>
      <c r="O121">
        <v>8534</v>
      </c>
      <c r="P121">
        <v>8534</v>
      </c>
      <c r="Q121">
        <v>28919</v>
      </c>
    </row>
    <row r="122" spans="3:19" x14ac:dyDescent="0.3">
      <c r="C122">
        <v>7</v>
      </c>
      <c r="D122">
        <v>642</v>
      </c>
      <c r="E122">
        <v>16</v>
      </c>
      <c r="I122">
        <v>1705.5</v>
      </c>
      <c r="J122">
        <v>98</v>
      </c>
      <c r="O122">
        <v>101055</v>
      </c>
      <c r="P122">
        <v>101055</v>
      </c>
      <c r="Q122">
        <v>454121</v>
      </c>
    </row>
    <row r="123" spans="3:19" x14ac:dyDescent="0.3">
      <c r="C123">
        <v>7</v>
      </c>
      <c r="D123" t="s">
        <v>68</v>
      </c>
      <c r="E123">
        <v>6.6</v>
      </c>
      <c r="I123">
        <v>849.59999999999991</v>
      </c>
      <c r="O123">
        <v>52220</v>
      </c>
      <c r="P123">
        <v>52220</v>
      </c>
      <c r="Q123">
        <v>231671</v>
      </c>
    </row>
    <row r="124" spans="3:19" x14ac:dyDescent="0.3">
      <c r="C124">
        <v>7</v>
      </c>
      <c r="D124">
        <v>30</v>
      </c>
      <c r="E124">
        <v>6.6</v>
      </c>
      <c r="I124">
        <v>849.59999999999991</v>
      </c>
      <c r="O124">
        <v>52220</v>
      </c>
      <c r="P124">
        <v>52220</v>
      </c>
      <c r="Q124">
        <v>231671</v>
      </c>
    </row>
    <row r="125" spans="3:19" x14ac:dyDescent="0.3">
      <c r="C125" t="s">
        <v>75</v>
      </c>
      <c r="E125">
        <v>153.19999999999999</v>
      </c>
      <c r="I125">
        <v>19009.75</v>
      </c>
      <c r="J125">
        <v>1137.5</v>
      </c>
      <c r="K125">
        <v>71.599999999999994</v>
      </c>
      <c r="L125">
        <v>67</v>
      </c>
      <c r="O125">
        <v>2077169</v>
      </c>
      <c r="P125">
        <v>2077169</v>
      </c>
      <c r="Q125">
        <v>8653602</v>
      </c>
      <c r="R125">
        <v>16500</v>
      </c>
      <c r="S125">
        <v>18097.785198125261</v>
      </c>
    </row>
    <row r="126" spans="3:19" x14ac:dyDescent="0.3">
      <c r="C126">
        <v>8</v>
      </c>
      <c r="D126" t="s">
        <v>35</v>
      </c>
      <c r="E126">
        <v>26.25</v>
      </c>
      <c r="I126">
        <v>3426</v>
      </c>
      <c r="J126">
        <v>547.1</v>
      </c>
      <c r="K126">
        <v>60</v>
      </c>
      <c r="Q126">
        <v>2119597</v>
      </c>
      <c r="S126">
        <v>6656.2078214582207</v>
      </c>
    </row>
    <row r="127" spans="3:19" x14ac:dyDescent="0.3">
      <c r="C127">
        <v>8</v>
      </c>
      <c r="D127">
        <v>99</v>
      </c>
      <c r="E127">
        <v>1.9</v>
      </c>
      <c r="I127">
        <v>330.4</v>
      </c>
      <c r="J127">
        <v>36.799999999999997</v>
      </c>
      <c r="K127">
        <v>33.6</v>
      </c>
      <c r="Q127">
        <v>90634</v>
      </c>
      <c r="S127">
        <v>6656.2078214582207</v>
      </c>
    </row>
    <row r="128" spans="3:19" x14ac:dyDescent="0.3">
      <c r="C128">
        <v>8</v>
      </c>
      <c r="D128">
        <v>100</v>
      </c>
      <c r="E128">
        <v>3</v>
      </c>
      <c r="I128">
        <v>488</v>
      </c>
      <c r="J128">
        <v>68</v>
      </c>
      <c r="Q128">
        <v>162715</v>
      </c>
    </row>
    <row r="129" spans="3:19" x14ac:dyDescent="0.3">
      <c r="C129">
        <v>8</v>
      </c>
      <c r="D129">
        <v>101</v>
      </c>
      <c r="E129">
        <v>21.35</v>
      </c>
      <c r="I129">
        <v>2607.6</v>
      </c>
      <c r="J129">
        <v>442.3</v>
      </c>
      <c r="K129">
        <v>26.4</v>
      </c>
      <c r="Q129">
        <v>1866248</v>
      </c>
    </row>
    <row r="130" spans="3:19" x14ac:dyDescent="0.3">
      <c r="C130">
        <v>8</v>
      </c>
      <c r="D130" t="s">
        <v>66</v>
      </c>
      <c r="E130">
        <v>14.350000000000001</v>
      </c>
      <c r="I130">
        <v>1728</v>
      </c>
      <c r="J130">
        <v>112.5</v>
      </c>
      <c r="K130">
        <v>11.5</v>
      </c>
      <c r="L130">
        <v>55</v>
      </c>
      <c r="Q130">
        <v>689587</v>
      </c>
      <c r="S130">
        <v>3941.5773766670413</v>
      </c>
    </row>
    <row r="131" spans="3:19" x14ac:dyDescent="0.3">
      <c r="C131">
        <v>8</v>
      </c>
      <c r="D131">
        <v>526</v>
      </c>
      <c r="E131">
        <v>11.350000000000001</v>
      </c>
      <c r="I131">
        <v>1496</v>
      </c>
      <c r="J131">
        <v>101</v>
      </c>
      <c r="K131">
        <v>11.5</v>
      </c>
      <c r="Q131">
        <v>598486</v>
      </c>
      <c r="S131">
        <v>3941.5773766670413</v>
      </c>
    </row>
    <row r="132" spans="3:19" x14ac:dyDescent="0.3">
      <c r="C132">
        <v>8</v>
      </c>
      <c r="D132">
        <v>527</v>
      </c>
      <c r="E132">
        <v>1</v>
      </c>
      <c r="Q132">
        <v>11211</v>
      </c>
    </row>
    <row r="133" spans="3:19" x14ac:dyDescent="0.3">
      <c r="C133">
        <v>8</v>
      </c>
      <c r="D133">
        <v>746</v>
      </c>
      <c r="E133">
        <v>2</v>
      </c>
      <c r="I133">
        <v>232</v>
      </c>
      <c r="J133">
        <v>11.5</v>
      </c>
      <c r="L133">
        <v>55</v>
      </c>
      <c r="Q133">
        <v>79890</v>
      </c>
    </row>
    <row r="134" spans="3:19" x14ac:dyDescent="0.3">
      <c r="C134">
        <v>8</v>
      </c>
      <c r="D134" t="s">
        <v>67</v>
      </c>
      <c r="E134">
        <v>107</v>
      </c>
      <c r="I134">
        <v>14204</v>
      </c>
      <c r="J134">
        <v>1333.25</v>
      </c>
      <c r="K134">
        <v>75</v>
      </c>
      <c r="O134">
        <v>17012</v>
      </c>
      <c r="P134">
        <v>17012</v>
      </c>
      <c r="Q134">
        <v>3938705</v>
      </c>
      <c r="S134">
        <v>7500</v>
      </c>
    </row>
    <row r="135" spans="3:19" x14ac:dyDescent="0.3">
      <c r="C135">
        <v>8</v>
      </c>
      <c r="D135">
        <v>303</v>
      </c>
      <c r="E135">
        <v>34.25</v>
      </c>
      <c r="I135">
        <v>4430</v>
      </c>
      <c r="J135">
        <v>466.5</v>
      </c>
      <c r="K135">
        <v>46.5</v>
      </c>
      <c r="O135">
        <v>8232</v>
      </c>
      <c r="P135">
        <v>8232</v>
      </c>
      <c r="Q135">
        <v>1261255</v>
      </c>
      <c r="S135">
        <v>7500</v>
      </c>
    </row>
    <row r="136" spans="3:19" x14ac:dyDescent="0.3">
      <c r="C136">
        <v>8</v>
      </c>
      <c r="D136">
        <v>304</v>
      </c>
      <c r="E136">
        <v>19</v>
      </c>
      <c r="I136">
        <v>2356.5</v>
      </c>
      <c r="J136">
        <v>196</v>
      </c>
      <c r="O136">
        <v>8087</v>
      </c>
      <c r="P136">
        <v>8087</v>
      </c>
      <c r="Q136">
        <v>828154</v>
      </c>
    </row>
    <row r="137" spans="3:19" x14ac:dyDescent="0.3">
      <c r="C137">
        <v>8</v>
      </c>
      <c r="D137">
        <v>305</v>
      </c>
      <c r="E137">
        <v>7.75</v>
      </c>
      <c r="I137">
        <v>878.5</v>
      </c>
      <c r="J137">
        <v>103.5</v>
      </c>
      <c r="K137">
        <v>28.5</v>
      </c>
      <c r="O137">
        <v>693</v>
      </c>
      <c r="P137">
        <v>693</v>
      </c>
      <c r="Q137">
        <v>320939</v>
      </c>
    </row>
    <row r="138" spans="3:19" x14ac:dyDescent="0.3">
      <c r="C138">
        <v>8</v>
      </c>
      <c r="D138">
        <v>409</v>
      </c>
      <c r="E138">
        <v>29</v>
      </c>
      <c r="I138">
        <v>4284</v>
      </c>
      <c r="J138">
        <v>460</v>
      </c>
      <c r="Q138">
        <v>1134804</v>
      </c>
    </row>
    <row r="139" spans="3:19" x14ac:dyDescent="0.3">
      <c r="C139">
        <v>8</v>
      </c>
      <c r="D139">
        <v>636</v>
      </c>
      <c r="E139">
        <v>1</v>
      </c>
      <c r="I139">
        <v>183.5</v>
      </c>
      <c r="Q139">
        <v>26724</v>
      </c>
    </row>
    <row r="140" spans="3:19" x14ac:dyDescent="0.3">
      <c r="C140">
        <v>8</v>
      </c>
      <c r="D140">
        <v>642</v>
      </c>
      <c r="E140">
        <v>16</v>
      </c>
      <c r="I140">
        <v>2071.5</v>
      </c>
      <c r="J140">
        <v>107.25</v>
      </c>
      <c r="Q140">
        <v>366829</v>
      </c>
    </row>
    <row r="141" spans="3:19" x14ac:dyDescent="0.3">
      <c r="C141">
        <v>8</v>
      </c>
      <c r="D141" t="s">
        <v>68</v>
      </c>
      <c r="E141">
        <v>6.6</v>
      </c>
      <c r="I141">
        <v>790.40000000000009</v>
      </c>
      <c r="Q141">
        <v>182541</v>
      </c>
    </row>
    <row r="142" spans="3:19" x14ac:dyDescent="0.3">
      <c r="C142">
        <v>8</v>
      </c>
      <c r="D142">
        <v>30</v>
      </c>
      <c r="E142">
        <v>6.6</v>
      </c>
      <c r="I142">
        <v>790.40000000000009</v>
      </c>
      <c r="Q142">
        <v>182541</v>
      </c>
    </row>
    <row r="143" spans="3:19" x14ac:dyDescent="0.3">
      <c r="C143" t="s">
        <v>76</v>
      </c>
      <c r="E143">
        <v>154.19999999999999</v>
      </c>
      <c r="I143">
        <v>20148.400000000001</v>
      </c>
      <c r="J143">
        <v>1992.85</v>
      </c>
      <c r="K143">
        <v>146.5</v>
      </c>
      <c r="L143">
        <v>55</v>
      </c>
      <c r="O143">
        <v>17012</v>
      </c>
      <c r="P143">
        <v>17012</v>
      </c>
      <c r="Q143">
        <v>6930430</v>
      </c>
      <c r="S143">
        <v>18097.785198125261</v>
      </c>
    </row>
    <row r="144" spans="3:19" x14ac:dyDescent="0.3">
      <c r="C144">
        <v>9</v>
      </c>
      <c r="D144" t="s">
        <v>35</v>
      </c>
      <c r="E144">
        <v>26.05</v>
      </c>
      <c r="I144">
        <v>3706.4</v>
      </c>
      <c r="J144">
        <v>631.9</v>
      </c>
      <c r="K144">
        <v>61.6</v>
      </c>
      <c r="O144">
        <v>10000</v>
      </c>
      <c r="P144">
        <v>10000</v>
      </c>
      <c r="Q144">
        <v>2129213</v>
      </c>
      <c r="S144">
        <v>6656.2078214582207</v>
      </c>
    </row>
    <row r="145" spans="3:19" x14ac:dyDescent="0.3">
      <c r="C145">
        <v>9</v>
      </c>
      <c r="D145">
        <v>99</v>
      </c>
      <c r="E145">
        <v>2.7</v>
      </c>
      <c r="I145">
        <v>432</v>
      </c>
      <c r="J145">
        <v>40.5</v>
      </c>
      <c r="K145">
        <v>32</v>
      </c>
      <c r="Q145">
        <v>121000</v>
      </c>
      <c r="S145">
        <v>6656.2078214582207</v>
      </c>
    </row>
    <row r="146" spans="3:19" x14ac:dyDescent="0.3">
      <c r="C146">
        <v>9</v>
      </c>
      <c r="D146">
        <v>100</v>
      </c>
      <c r="E146">
        <v>2</v>
      </c>
      <c r="I146">
        <v>296</v>
      </c>
      <c r="J146">
        <v>64</v>
      </c>
      <c r="Q146">
        <v>139580</v>
      </c>
    </row>
    <row r="147" spans="3:19" x14ac:dyDescent="0.3">
      <c r="C147">
        <v>9</v>
      </c>
      <c r="D147">
        <v>101</v>
      </c>
      <c r="E147">
        <v>21.35</v>
      </c>
      <c r="I147">
        <v>2978.4</v>
      </c>
      <c r="J147">
        <v>527.4</v>
      </c>
      <c r="K147">
        <v>29.6</v>
      </c>
      <c r="O147">
        <v>10000</v>
      </c>
      <c r="P147">
        <v>10000</v>
      </c>
      <c r="Q147">
        <v>1868633</v>
      </c>
    </row>
    <row r="148" spans="3:19" x14ac:dyDescent="0.3">
      <c r="C148">
        <v>9</v>
      </c>
      <c r="D148" t="s">
        <v>66</v>
      </c>
      <c r="E148">
        <v>12.45</v>
      </c>
      <c r="I148">
        <v>1900</v>
      </c>
      <c r="J148">
        <v>130.5</v>
      </c>
      <c r="K148">
        <v>11.5</v>
      </c>
      <c r="L148">
        <v>55</v>
      </c>
      <c r="Q148">
        <v>685754</v>
      </c>
      <c r="S148">
        <v>3941.5773766670413</v>
      </c>
    </row>
    <row r="149" spans="3:19" x14ac:dyDescent="0.3">
      <c r="C149">
        <v>9</v>
      </c>
      <c r="D149">
        <v>526</v>
      </c>
      <c r="E149">
        <v>11.45</v>
      </c>
      <c r="I149">
        <v>1788</v>
      </c>
      <c r="J149">
        <v>119</v>
      </c>
      <c r="K149">
        <v>11.5</v>
      </c>
      <c r="Q149">
        <v>593341</v>
      </c>
      <c r="S149">
        <v>3941.5773766670413</v>
      </c>
    </row>
    <row r="150" spans="3:19" x14ac:dyDescent="0.3">
      <c r="C150">
        <v>9</v>
      </c>
      <c r="D150">
        <v>527</v>
      </c>
      <c r="Q150">
        <v>48992</v>
      </c>
    </row>
    <row r="151" spans="3:19" x14ac:dyDescent="0.3">
      <c r="C151">
        <v>9</v>
      </c>
      <c r="D151">
        <v>746</v>
      </c>
      <c r="E151">
        <v>1</v>
      </c>
      <c r="I151">
        <v>112</v>
      </c>
      <c r="J151">
        <v>11.5</v>
      </c>
      <c r="L151">
        <v>55</v>
      </c>
      <c r="Q151">
        <v>43421</v>
      </c>
    </row>
    <row r="152" spans="3:19" x14ac:dyDescent="0.3">
      <c r="C152">
        <v>9</v>
      </c>
      <c r="D152" t="s">
        <v>67</v>
      </c>
      <c r="E152">
        <v>105</v>
      </c>
      <c r="I152">
        <v>14569.25</v>
      </c>
      <c r="J152">
        <v>1077</v>
      </c>
      <c r="K152">
        <v>47.629999999999995</v>
      </c>
      <c r="O152">
        <v>19888</v>
      </c>
      <c r="P152">
        <v>19888</v>
      </c>
      <c r="Q152">
        <v>3893092</v>
      </c>
      <c r="S152">
        <v>7500</v>
      </c>
    </row>
    <row r="153" spans="3:19" x14ac:dyDescent="0.3">
      <c r="C153">
        <v>9</v>
      </c>
      <c r="D153">
        <v>303</v>
      </c>
      <c r="E153">
        <v>33.25</v>
      </c>
      <c r="I153">
        <v>4727</v>
      </c>
      <c r="J153">
        <v>272</v>
      </c>
      <c r="K153">
        <v>37.129999999999995</v>
      </c>
      <c r="O153">
        <v>7672</v>
      </c>
      <c r="P153">
        <v>7672</v>
      </c>
      <c r="Q153">
        <v>1225475</v>
      </c>
      <c r="S153">
        <v>7500</v>
      </c>
    </row>
    <row r="154" spans="3:19" x14ac:dyDescent="0.3">
      <c r="C154">
        <v>9</v>
      </c>
      <c r="D154">
        <v>304</v>
      </c>
      <c r="E154">
        <v>19</v>
      </c>
      <c r="I154">
        <v>2597</v>
      </c>
      <c r="J154">
        <v>113</v>
      </c>
      <c r="O154">
        <v>3773</v>
      </c>
      <c r="P154">
        <v>3773</v>
      </c>
      <c r="Q154">
        <v>787656</v>
      </c>
    </row>
    <row r="155" spans="3:19" x14ac:dyDescent="0.3">
      <c r="C155">
        <v>9</v>
      </c>
      <c r="D155">
        <v>305</v>
      </c>
      <c r="E155">
        <v>6.75</v>
      </c>
      <c r="I155">
        <v>941</v>
      </c>
      <c r="J155">
        <v>40.5</v>
      </c>
      <c r="K155">
        <v>10.5</v>
      </c>
      <c r="O155">
        <v>567</v>
      </c>
      <c r="P155">
        <v>567</v>
      </c>
      <c r="Q155">
        <v>315967</v>
      </c>
    </row>
    <row r="156" spans="3:19" x14ac:dyDescent="0.3">
      <c r="C156">
        <v>9</v>
      </c>
      <c r="D156">
        <v>409</v>
      </c>
      <c r="E156">
        <v>29</v>
      </c>
      <c r="I156">
        <v>3884</v>
      </c>
      <c r="J156">
        <v>542.5</v>
      </c>
      <c r="Q156">
        <v>1146098</v>
      </c>
    </row>
    <row r="157" spans="3:19" x14ac:dyDescent="0.3">
      <c r="C157">
        <v>9</v>
      </c>
      <c r="D157">
        <v>636</v>
      </c>
      <c r="E157">
        <v>1</v>
      </c>
      <c r="I157">
        <v>159.5</v>
      </c>
      <c r="Q157">
        <v>27043</v>
      </c>
    </row>
    <row r="158" spans="3:19" x14ac:dyDescent="0.3">
      <c r="C158">
        <v>9</v>
      </c>
      <c r="D158">
        <v>642</v>
      </c>
      <c r="E158">
        <v>16</v>
      </c>
      <c r="I158">
        <v>2260.75</v>
      </c>
      <c r="J158">
        <v>109</v>
      </c>
      <c r="O158">
        <v>7876</v>
      </c>
      <c r="P158">
        <v>7876</v>
      </c>
      <c r="Q158">
        <v>390853</v>
      </c>
    </row>
    <row r="159" spans="3:19" x14ac:dyDescent="0.3">
      <c r="C159">
        <v>9</v>
      </c>
      <c r="D159" t="s">
        <v>68</v>
      </c>
      <c r="E159">
        <v>6.6</v>
      </c>
      <c r="I159">
        <v>1024</v>
      </c>
      <c r="Q159">
        <v>177356</v>
      </c>
    </row>
    <row r="160" spans="3:19" x14ac:dyDescent="0.3">
      <c r="C160">
        <v>9</v>
      </c>
      <c r="D160">
        <v>30</v>
      </c>
      <c r="E160">
        <v>6.6</v>
      </c>
      <c r="I160">
        <v>1024</v>
      </c>
      <c r="Q160">
        <v>177356</v>
      </c>
    </row>
    <row r="161" spans="3:19" x14ac:dyDescent="0.3">
      <c r="C161" t="s">
        <v>77</v>
      </c>
      <c r="E161">
        <v>150.1</v>
      </c>
      <c r="I161">
        <v>21199.65</v>
      </c>
      <c r="J161">
        <v>1839.4</v>
      </c>
      <c r="K161">
        <v>120.72999999999999</v>
      </c>
      <c r="L161">
        <v>55</v>
      </c>
      <c r="O161">
        <v>29888</v>
      </c>
      <c r="P161">
        <v>29888</v>
      </c>
      <c r="Q161">
        <v>6885415</v>
      </c>
      <c r="S161">
        <v>18097.785198125261</v>
      </c>
    </row>
    <row r="162" spans="3:19" x14ac:dyDescent="0.3">
      <c r="C162">
        <v>10</v>
      </c>
      <c r="D162" t="s">
        <v>35</v>
      </c>
      <c r="E162">
        <v>26.05</v>
      </c>
      <c r="I162">
        <v>4605</v>
      </c>
      <c r="J162">
        <v>526.4</v>
      </c>
      <c r="K162">
        <v>84.800000000000011</v>
      </c>
      <c r="M162">
        <v>28366</v>
      </c>
      <c r="O162">
        <v>5000</v>
      </c>
      <c r="P162">
        <v>33366</v>
      </c>
      <c r="Q162">
        <v>2037459</v>
      </c>
      <c r="R162">
        <v>7350</v>
      </c>
      <c r="S162">
        <v>6656.2078214582207</v>
      </c>
    </row>
    <row r="163" spans="3:19" x14ac:dyDescent="0.3">
      <c r="C163">
        <v>10</v>
      </c>
      <c r="D163">
        <v>99</v>
      </c>
      <c r="E163">
        <v>2.7</v>
      </c>
      <c r="I163">
        <v>492</v>
      </c>
      <c r="J163">
        <v>27.2</v>
      </c>
      <c r="K163">
        <v>48.800000000000004</v>
      </c>
      <c r="Q163">
        <v>118159</v>
      </c>
      <c r="R163">
        <v>7350</v>
      </c>
      <c r="S163">
        <v>6656.2078214582207</v>
      </c>
    </row>
    <row r="164" spans="3:19" x14ac:dyDescent="0.3">
      <c r="C164">
        <v>10</v>
      </c>
      <c r="D164">
        <v>100</v>
      </c>
      <c r="E164">
        <v>2</v>
      </c>
      <c r="I164">
        <v>316</v>
      </c>
      <c r="J164">
        <v>72</v>
      </c>
      <c r="Q164">
        <v>121584</v>
      </c>
    </row>
    <row r="165" spans="3:19" x14ac:dyDescent="0.3">
      <c r="C165">
        <v>10</v>
      </c>
      <c r="D165">
        <v>101</v>
      </c>
      <c r="E165">
        <v>21.35</v>
      </c>
      <c r="I165">
        <v>3797</v>
      </c>
      <c r="J165">
        <v>427.2</v>
      </c>
      <c r="K165">
        <v>36</v>
      </c>
      <c r="M165">
        <v>28366</v>
      </c>
      <c r="O165">
        <v>5000</v>
      </c>
      <c r="P165">
        <v>33366</v>
      </c>
      <c r="Q165">
        <v>1797716</v>
      </c>
    </row>
    <row r="166" spans="3:19" x14ac:dyDescent="0.3">
      <c r="C166">
        <v>10</v>
      </c>
      <c r="D166" t="s">
        <v>66</v>
      </c>
      <c r="E166">
        <v>13.55</v>
      </c>
      <c r="I166">
        <v>2069.1999999999998</v>
      </c>
      <c r="J166">
        <v>112.5</v>
      </c>
      <c r="K166">
        <v>11.5</v>
      </c>
      <c r="L166">
        <v>55</v>
      </c>
      <c r="Q166">
        <v>642215</v>
      </c>
      <c r="R166">
        <v>17775</v>
      </c>
      <c r="S166">
        <v>3941.5773766670413</v>
      </c>
    </row>
    <row r="167" spans="3:19" x14ac:dyDescent="0.3">
      <c r="C167">
        <v>10</v>
      </c>
      <c r="D167">
        <v>526</v>
      </c>
      <c r="E167">
        <v>13.55</v>
      </c>
      <c r="I167">
        <v>2069.1999999999998</v>
      </c>
      <c r="J167">
        <v>112.5</v>
      </c>
      <c r="K167">
        <v>11.5</v>
      </c>
      <c r="Q167">
        <v>632315</v>
      </c>
      <c r="R167">
        <v>17775</v>
      </c>
      <c r="S167">
        <v>3941.5773766670413</v>
      </c>
    </row>
    <row r="168" spans="3:19" x14ac:dyDescent="0.3">
      <c r="C168">
        <v>10</v>
      </c>
      <c r="D168">
        <v>746</v>
      </c>
      <c r="L168">
        <v>55</v>
      </c>
      <c r="Q168">
        <v>9900</v>
      </c>
    </row>
    <row r="169" spans="3:19" x14ac:dyDescent="0.3">
      <c r="C169">
        <v>10</v>
      </c>
      <c r="D169" t="s">
        <v>67</v>
      </c>
      <c r="E169">
        <v>105</v>
      </c>
      <c r="I169">
        <v>16144.75</v>
      </c>
      <c r="J169">
        <v>1068.5</v>
      </c>
      <c r="K169">
        <v>83.13</v>
      </c>
      <c r="O169">
        <v>47110</v>
      </c>
      <c r="P169">
        <v>47110</v>
      </c>
      <c r="Q169">
        <v>3823881</v>
      </c>
      <c r="R169">
        <v>1798</v>
      </c>
      <c r="S169">
        <v>7500</v>
      </c>
    </row>
    <row r="170" spans="3:19" x14ac:dyDescent="0.3">
      <c r="C170">
        <v>10</v>
      </c>
      <c r="D170">
        <v>303</v>
      </c>
      <c r="E170">
        <v>33.25</v>
      </c>
      <c r="I170">
        <v>5221.5</v>
      </c>
      <c r="J170">
        <v>398</v>
      </c>
      <c r="K170">
        <v>60</v>
      </c>
      <c r="O170">
        <v>17951</v>
      </c>
      <c r="P170">
        <v>17951</v>
      </c>
      <c r="Q170">
        <v>1260310</v>
      </c>
      <c r="R170">
        <v>1798</v>
      </c>
      <c r="S170">
        <v>7500</v>
      </c>
    </row>
    <row r="171" spans="3:19" x14ac:dyDescent="0.3">
      <c r="C171">
        <v>10</v>
      </c>
      <c r="D171">
        <v>304</v>
      </c>
      <c r="E171">
        <v>19</v>
      </c>
      <c r="I171">
        <v>2559</v>
      </c>
      <c r="J171">
        <v>84.5</v>
      </c>
      <c r="O171">
        <v>15623</v>
      </c>
      <c r="P171">
        <v>15623</v>
      </c>
      <c r="Q171">
        <v>722223</v>
      </c>
    </row>
    <row r="172" spans="3:19" x14ac:dyDescent="0.3">
      <c r="C172">
        <v>10</v>
      </c>
      <c r="D172">
        <v>305</v>
      </c>
      <c r="E172">
        <v>6.75</v>
      </c>
      <c r="I172">
        <v>1145.5</v>
      </c>
      <c r="J172">
        <v>24</v>
      </c>
      <c r="K172">
        <v>23.13</v>
      </c>
      <c r="O172">
        <v>2910</v>
      </c>
      <c r="P172">
        <v>2910</v>
      </c>
      <c r="Q172">
        <v>295685</v>
      </c>
    </row>
    <row r="173" spans="3:19" x14ac:dyDescent="0.3">
      <c r="C173">
        <v>10</v>
      </c>
      <c r="D173">
        <v>409</v>
      </c>
      <c r="E173">
        <v>29</v>
      </c>
      <c r="I173">
        <v>4608</v>
      </c>
      <c r="J173">
        <v>507.5</v>
      </c>
      <c r="O173">
        <v>750</v>
      </c>
      <c r="P173">
        <v>750</v>
      </c>
      <c r="Q173">
        <v>1143980</v>
      </c>
    </row>
    <row r="174" spans="3:19" x14ac:dyDescent="0.3">
      <c r="C174">
        <v>10</v>
      </c>
      <c r="D174">
        <v>636</v>
      </c>
      <c r="E174">
        <v>1</v>
      </c>
      <c r="I174">
        <v>183.5</v>
      </c>
      <c r="Q174">
        <v>26589</v>
      </c>
    </row>
    <row r="175" spans="3:19" x14ac:dyDescent="0.3">
      <c r="C175">
        <v>10</v>
      </c>
      <c r="D175">
        <v>642</v>
      </c>
      <c r="E175">
        <v>16</v>
      </c>
      <c r="I175">
        <v>2427.25</v>
      </c>
      <c r="J175">
        <v>54.5</v>
      </c>
      <c r="O175">
        <v>9876</v>
      </c>
      <c r="P175">
        <v>9876</v>
      </c>
      <c r="Q175">
        <v>375094</v>
      </c>
    </row>
    <row r="176" spans="3:19" x14ac:dyDescent="0.3">
      <c r="C176">
        <v>10</v>
      </c>
      <c r="D176" t="s">
        <v>68</v>
      </c>
      <c r="E176">
        <v>6.6</v>
      </c>
      <c r="I176">
        <v>1174.4000000000001</v>
      </c>
      <c r="O176">
        <v>750</v>
      </c>
      <c r="P176">
        <v>750</v>
      </c>
      <c r="Q176">
        <v>178774</v>
      </c>
    </row>
    <row r="177" spans="3:19" x14ac:dyDescent="0.3">
      <c r="C177">
        <v>10</v>
      </c>
      <c r="D177">
        <v>30</v>
      </c>
      <c r="E177">
        <v>6.6</v>
      </c>
      <c r="I177">
        <v>1174.4000000000001</v>
      </c>
      <c r="O177">
        <v>750</v>
      </c>
      <c r="P177">
        <v>750</v>
      </c>
      <c r="Q177">
        <v>178774</v>
      </c>
    </row>
    <row r="178" spans="3:19" x14ac:dyDescent="0.3">
      <c r="C178" t="s">
        <v>78</v>
      </c>
      <c r="E178">
        <v>151.19999999999999</v>
      </c>
      <c r="I178">
        <v>23993.350000000002</v>
      </c>
      <c r="J178">
        <v>1707.4</v>
      </c>
      <c r="K178">
        <v>179.43</v>
      </c>
      <c r="L178">
        <v>55</v>
      </c>
      <c r="M178">
        <v>28366</v>
      </c>
      <c r="O178">
        <v>52860</v>
      </c>
      <c r="P178">
        <v>81226</v>
      </c>
      <c r="Q178">
        <v>6682329</v>
      </c>
      <c r="R178">
        <v>26923</v>
      </c>
      <c r="S178">
        <v>18097.785198125261</v>
      </c>
    </row>
    <row r="179" spans="3:19" x14ac:dyDescent="0.3">
      <c r="C179">
        <v>11</v>
      </c>
      <c r="D179" t="s">
        <v>35</v>
      </c>
      <c r="E179">
        <v>26.05</v>
      </c>
      <c r="I179">
        <v>4200.1000000000004</v>
      </c>
      <c r="J179">
        <v>524.79999999999995</v>
      </c>
      <c r="K179">
        <v>86.4</v>
      </c>
      <c r="N179">
        <v>815167</v>
      </c>
      <c r="O179">
        <v>403617</v>
      </c>
      <c r="P179">
        <v>1218784</v>
      </c>
      <c r="Q179">
        <v>3264259</v>
      </c>
      <c r="R179">
        <v>2800</v>
      </c>
      <c r="S179">
        <v>6656.2078214582207</v>
      </c>
    </row>
    <row r="180" spans="3:19" x14ac:dyDescent="0.3">
      <c r="C180">
        <v>11</v>
      </c>
      <c r="D180">
        <v>99</v>
      </c>
      <c r="E180">
        <v>2.7</v>
      </c>
      <c r="I180">
        <v>348.8</v>
      </c>
      <c r="J180">
        <v>60.8</v>
      </c>
      <c r="K180">
        <v>51.2</v>
      </c>
      <c r="N180">
        <v>24167</v>
      </c>
      <c r="O180">
        <v>15150</v>
      </c>
      <c r="P180">
        <v>39317</v>
      </c>
      <c r="Q180">
        <v>214120</v>
      </c>
      <c r="R180">
        <v>2800</v>
      </c>
      <c r="S180">
        <v>6656.2078214582207</v>
      </c>
    </row>
    <row r="181" spans="3:19" x14ac:dyDescent="0.3">
      <c r="C181">
        <v>11</v>
      </c>
      <c r="D181">
        <v>100</v>
      </c>
      <c r="E181">
        <v>2</v>
      </c>
      <c r="I181">
        <v>256</v>
      </c>
      <c r="J181">
        <v>60</v>
      </c>
      <c r="O181">
        <v>31510</v>
      </c>
      <c r="P181">
        <v>31510</v>
      </c>
      <c r="Q181">
        <v>152880</v>
      </c>
    </row>
    <row r="182" spans="3:19" x14ac:dyDescent="0.3">
      <c r="C182">
        <v>11</v>
      </c>
      <c r="D182">
        <v>101</v>
      </c>
      <c r="E182">
        <v>21.35</v>
      </c>
      <c r="I182">
        <v>3595.3</v>
      </c>
      <c r="J182">
        <v>404</v>
      </c>
      <c r="K182">
        <v>35.200000000000003</v>
      </c>
      <c r="N182">
        <v>791000</v>
      </c>
      <c r="O182">
        <v>356957</v>
      </c>
      <c r="P182">
        <v>1147957</v>
      </c>
      <c r="Q182">
        <v>2897259</v>
      </c>
    </row>
    <row r="183" spans="3:19" x14ac:dyDescent="0.3">
      <c r="C183">
        <v>11</v>
      </c>
      <c r="D183" t="s">
        <v>66</v>
      </c>
      <c r="E183">
        <v>15.05</v>
      </c>
      <c r="I183">
        <v>2265.6</v>
      </c>
      <c r="J183">
        <v>112.5</v>
      </c>
      <c r="K183">
        <v>11.5</v>
      </c>
      <c r="L183">
        <v>25</v>
      </c>
      <c r="O183">
        <v>142158</v>
      </c>
      <c r="P183">
        <v>142158</v>
      </c>
      <c r="Q183">
        <v>857184</v>
      </c>
      <c r="R183">
        <v>4350</v>
      </c>
      <c r="S183">
        <v>3941.5773766670413</v>
      </c>
    </row>
    <row r="184" spans="3:19" x14ac:dyDescent="0.3">
      <c r="C184">
        <v>11</v>
      </c>
      <c r="D184">
        <v>526</v>
      </c>
      <c r="E184">
        <v>14.55</v>
      </c>
      <c r="I184">
        <v>2185.6</v>
      </c>
      <c r="J184">
        <v>112.5</v>
      </c>
      <c r="K184">
        <v>11.5</v>
      </c>
      <c r="O184">
        <v>134437</v>
      </c>
      <c r="P184">
        <v>134437</v>
      </c>
      <c r="Q184">
        <v>821522</v>
      </c>
      <c r="R184">
        <v>4350</v>
      </c>
      <c r="S184">
        <v>3941.5773766670413</v>
      </c>
    </row>
    <row r="185" spans="3:19" x14ac:dyDescent="0.3">
      <c r="C185">
        <v>11</v>
      </c>
      <c r="D185">
        <v>527</v>
      </c>
      <c r="E185">
        <v>0.5</v>
      </c>
      <c r="I185">
        <v>80</v>
      </c>
      <c r="O185">
        <v>7721</v>
      </c>
      <c r="P185">
        <v>7721</v>
      </c>
      <c r="Q185">
        <v>31162</v>
      </c>
    </row>
    <row r="186" spans="3:19" x14ac:dyDescent="0.3">
      <c r="C186">
        <v>11</v>
      </c>
      <c r="D186">
        <v>746</v>
      </c>
      <c r="L186">
        <v>25</v>
      </c>
      <c r="Q186">
        <v>4500</v>
      </c>
    </row>
    <row r="187" spans="3:19" x14ac:dyDescent="0.3">
      <c r="C187">
        <v>11</v>
      </c>
      <c r="D187" t="s">
        <v>67</v>
      </c>
      <c r="E187">
        <v>105</v>
      </c>
      <c r="I187">
        <v>15639.25</v>
      </c>
      <c r="J187">
        <v>748.5</v>
      </c>
      <c r="K187">
        <v>103.5</v>
      </c>
      <c r="N187">
        <v>66000</v>
      </c>
      <c r="O187">
        <v>1063953</v>
      </c>
      <c r="P187">
        <v>1129953</v>
      </c>
      <c r="Q187">
        <v>4911800</v>
      </c>
      <c r="R187">
        <v>1311</v>
      </c>
      <c r="S187">
        <v>7500</v>
      </c>
    </row>
    <row r="188" spans="3:19" x14ac:dyDescent="0.3">
      <c r="C188">
        <v>11</v>
      </c>
      <c r="D188">
        <v>303</v>
      </c>
      <c r="E188">
        <v>35.25</v>
      </c>
      <c r="I188">
        <v>5209</v>
      </c>
      <c r="J188">
        <v>121.5</v>
      </c>
      <c r="K188">
        <v>103.5</v>
      </c>
      <c r="N188">
        <v>66000</v>
      </c>
      <c r="O188">
        <v>331516</v>
      </c>
      <c r="P188">
        <v>397516</v>
      </c>
      <c r="Q188">
        <v>1695249</v>
      </c>
      <c r="R188">
        <v>1311</v>
      </c>
      <c r="S188">
        <v>7500</v>
      </c>
    </row>
    <row r="189" spans="3:19" x14ac:dyDescent="0.3">
      <c r="C189">
        <v>11</v>
      </c>
      <c r="D189">
        <v>304</v>
      </c>
      <c r="E189">
        <v>18.75</v>
      </c>
      <c r="I189">
        <v>2554</v>
      </c>
      <c r="J189">
        <v>73</v>
      </c>
      <c r="O189">
        <v>214728</v>
      </c>
      <c r="P189">
        <v>214728</v>
      </c>
      <c r="Q189">
        <v>910759</v>
      </c>
    </row>
    <row r="190" spans="3:19" x14ac:dyDescent="0.3">
      <c r="C190">
        <v>11</v>
      </c>
      <c r="D190">
        <v>305</v>
      </c>
      <c r="E190">
        <v>6</v>
      </c>
      <c r="I190">
        <v>805</v>
      </c>
      <c r="J190">
        <v>24</v>
      </c>
      <c r="O190">
        <v>86347</v>
      </c>
      <c r="P190">
        <v>86347</v>
      </c>
      <c r="Q190">
        <v>321915</v>
      </c>
    </row>
    <row r="191" spans="3:19" x14ac:dyDescent="0.3">
      <c r="C191">
        <v>11</v>
      </c>
      <c r="D191">
        <v>409</v>
      </c>
      <c r="E191">
        <v>29</v>
      </c>
      <c r="I191">
        <v>4532</v>
      </c>
      <c r="J191">
        <v>474</v>
      </c>
      <c r="O191">
        <v>319713</v>
      </c>
      <c r="P191">
        <v>319713</v>
      </c>
      <c r="Q191">
        <v>1473946</v>
      </c>
    </row>
    <row r="192" spans="3:19" x14ac:dyDescent="0.3">
      <c r="C192">
        <v>11</v>
      </c>
      <c r="D192">
        <v>636</v>
      </c>
      <c r="E192">
        <v>1</v>
      </c>
      <c r="I192">
        <v>99.5</v>
      </c>
      <c r="O192">
        <v>8037</v>
      </c>
      <c r="P192">
        <v>8037</v>
      </c>
      <c r="Q192">
        <v>36030</v>
      </c>
    </row>
    <row r="193" spans="3:19" x14ac:dyDescent="0.3">
      <c r="C193">
        <v>11</v>
      </c>
      <c r="D193">
        <v>642</v>
      </c>
      <c r="E193">
        <v>15</v>
      </c>
      <c r="I193">
        <v>2439.75</v>
      </c>
      <c r="J193">
        <v>56</v>
      </c>
      <c r="O193">
        <v>103612</v>
      </c>
      <c r="P193">
        <v>103612</v>
      </c>
      <c r="Q193">
        <v>473901</v>
      </c>
    </row>
    <row r="194" spans="3:19" x14ac:dyDescent="0.3">
      <c r="C194">
        <v>11</v>
      </c>
      <c r="D194" t="s">
        <v>68</v>
      </c>
      <c r="E194">
        <v>6.6</v>
      </c>
      <c r="I194">
        <v>1141.5999999999999</v>
      </c>
      <c r="N194">
        <v>24000</v>
      </c>
      <c r="O194">
        <v>52227</v>
      </c>
      <c r="P194">
        <v>76227</v>
      </c>
      <c r="Q194">
        <v>254311</v>
      </c>
    </row>
    <row r="195" spans="3:19" x14ac:dyDescent="0.3">
      <c r="C195">
        <v>11</v>
      </c>
      <c r="D195">
        <v>30</v>
      </c>
      <c r="E195">
        <v>6.6</v>
      </c>
      <c r="I195">
        <v>1141.5999999999999</v>
      </c>
      <c r="N195">
        <v>24000</v>
      </c>
      <c r="O195">
        <v>52227</v>
      </c>
      <c r="P195">
        <v>76227</v>
      </c>
      <c r="Q195">
        <v>254311</v>
      </c>
    </row>
    <row r="196" spans="3:19" x14ac:dyDescent="0.3">
      <c r="C196" t="s">
        <v>79</v>
      </c>
      <c r="E196">
        <v>152.69999999999999</v>
      </c>
      <c r="I196">
        <v>23246.55</v>
      </c>
      <c r="J196">
        <v>1385.8</v>
      </c>
      <c r="K196">
        <v>201.4</v>
      </c>
      <c r="L196">
        <v>25</v>
      </c>
      <c r="N196">
        <v>905167</v>
      </c>
      <c r="O196">
        <v>1661955</v>
      </c>
      <c r="P196">
        <v>2567122</v>
      </c>
      <c r="Q196">
        <v>9287554</v>
      </c>
      <c r="R196">
        <v>8461</v>
      </c>
      <c r="S196">
        <v>18097.785198125261</v>
      </c>
    </row>
    <row r="197" spans="3:19" x14ac:dyDescent="0.3">
      <c r="C197">
        <v>12</v>
      </c>
      <c r="D197" t="s">
        <v>35</v>
      </c>
      <c r="E197">
        <v>27.05</v>
      </c>
      <c r="I197">
        <v>3752.6</v>
      </c>
      <c r="J197">
        <v>539.9</v>
      </c>
      <c r="K197">
        <v>80.900000000000006</v>
      </c>
      <c r="M197">
        <v>16807</v>
      </c>
      <c r="O197">
        <v>313120</v>
      </c>
      <c r="P197">
        <v>329927</v>
      </c>
      <c r="Q197">
        <v>2538805</v>
      </c>
      <c r="S197">
        <v>6656.2078214582207</v>
      </c>
    </row>
    <row r="198" spans="3:19" x14ac:dyDescent="0.3">
      <c r="C198">
        <v>12</v>
      </c>
      <c r="D198">
        <v>99</v>
      </c>
      <c r="E198">
        <v>2.7</v>
      </c>
      <c r="I198">
        <v>345.6</v>
      </c>
      <c r="J198">
        <v>28.5</v>
      </c>
      <c r="K198">
        <v>52.9</v>
      </c>
      <c r="Q198">
        <v>144622</v>
      </c>
      <c r="S198">
        <v>6656.2078214582207</v>
      </c>
    </row>
    <row r="199" spans="3:19" x14ac:dyDescent="0.3">
      <c r="C199">
        <v>12</v>
      </c>
      <c r="D199">
        <v>100</v>
      </c>
      <c r="E199">
        <v>2</v>
      </c>
      <c r="I199">
        <v>312</v>
      </c>
      <c r="J199">
        <v>52</v>
      </c>
      <c r="Q199">
        <v>115751</v>
      </c>
    </row>
    <row r="200" spans="3:19" x14ac:dyDescent="0.3">
      <c r="C200">
        <v>12</v>
      </c>
      <c r="D200">
        <v>101</v>
      </c>
      <c r="E200">
        <v>22.35</v>
      </c>
      <c r="I200">
        <v>3095</v>
      </c>
      <c r="J200">
        <v>459.4</v>
      </c>
      <c r="K200">
        <v>28</v>
      </c>
      <c r="M200">
        <v>16807</v>
      </c>
      <c r="O200">
        <v>313120</v>
      </c>
      <c r="P200">
        <v>329927</v>
      </c>
      <c r="Q200">
        <v>2278432</v>
      </c>
    </row>
    <row r="201" spans="3:19" x14ac:dyDescent="0.3">
      <c r="C201">
        <v>12</v>
      </c>
      <c r="D201" t="s">
        <v>66</v>
      </c>
      <c r="E201">
        <v>14.05</v>
      </c>
      <c r="I201">
        <v>2016.8</v>
      </c>
      <c r="J201">
        <v>146</v>
      </c>
      <c r="K201">
        <v>11.5</v>
      </c>
      <c r="O201">
        <v>156234</v>
      </c>
      <c r="P201">
        <v>156234</v>
      </c>
      <c r="Q201">
        <v>876583</v>
      </c>
      <c r="R201">
        <v>3000</v>
      </c>
      <c r="S201">
        <v>3941.5773766670413</v>
      </c>
    </row>
    <row r="202" spans="3:19" x14ac:dyDescent="0.3">
      <c r="C202">
        <v>12</v>
      </c>
      <c r="D202">
        <v>526</v>
      </c>
      <c r="E202">
        <v>13.55</v>
      </c>
      <c r="I202">
        <v>1944.8</v>
      </c>
      <c r="J202">
        <v>146</v>
      </c>
      <c r="K202">
        <v>11.5</v>
      </c>
      <c r="O202">
        <v>156234</v>
      </c>
      <c r="P202">
        <v>156234</v>
      </c>
      <c r="Q202">
        <v>849300</v>
      </c>
      <c r="R202">
        <v>3000</v>
      </c>
      <c r="S202">
        <v>3941.5773766670413</v>
      </c>
    </row>
    <row r="203" spans="3:19" x14ac:dyDescent="0.3">
      <c r="C203">
        <v>12</v>
      </c>
      <c r="D203">
        <v>527</v>
      </c>
      <c r="E203">
        <v>0.5</v>
      </c>
      <c r="I203">
        <v>72</v>
      </c>
      <c r="Q203">
        <v>27283</v>
      </c>
    </row>
    <row r="204" spans="3:19" x14ac:dyDescent="0.3">
      <c r="C204">
        <v>12</v>
      </c>
      <c r="D204" t="s">
        <v>67</v>
      </c>
      <c r="E204">
        <v>105</v>
      </c>
      <c r="I204">
        <v>13214.61</v>
      </c>
      <c r="J204">
        <v>1831.12</v>
      </c>
      <c r="K204">
        <v>56.35</v>
      </c>
      <c r="M204">
        <v>4500</v>
      </c>
      <c r="O204">
        <v>33849</v>
      </c>
      <c r="P204">
        <v>38349</v>
      </c>
      <c r="Q204">
        <v>4206891</v>
      </c>
      <c r="R204">
        <v>9728</v>
      </c>
      <c r="S204">
        <v>7500</v>
      </c>
    </row>
    <row r="205" spans="3:19" x14ac:dyDescent="0.3">
      <c r="C205">
        <v>12</v>
      </c>
      <c r="D205">
        <v>303</v>
      </c>
      <c r="E205">
        <v>35.25</v>
      </c>
      <c r="I205">
        <v>4498.2299999999996</v>
      </c>
      <c r="J205">
        <v>594.5</v>
      </c>
      <c r="K205">
        <v>56.35</v>
      </c>
      <c r="M205">
        <v>3000</v>
      </c>
      <c r="O205">
        <v>19906</v>
      </c>
      <c r="P205">
        <v>22906</v>
      </c>
      <c r="Q205">
        <v>1443076</v>
      </c>
      <c r="R205">
        <v>9728</v>
      </c>
      <c r="S205">
        <v>7500</v>
      </c>
    </row>
    <row r="206" spans="3:19" x14ac:dyDescent="0.3">
      <c r="C206">
        <v>12</v>
      </c>
      <c r="D206">
        <v>304</v>
      </c>
      <c r="E206">
        <v>18.75</v>
      </c>
      <c r="I206">
        <v>2094.5</v>
      </c>
      <c r="J206">
        <v>330</v>
      </c>
      <c r="M206">
        <v>1500</v>
      </c>
      <c r="O206">
        <v>10244</v>
      </c>
      <c r="P206">
        <v>11744</v>
      </c>
      <c r="Q206">
        <v>831145</v>
      </c>
    </row>
    <row r="207" spans="3:19" x14ac:dyDescent="0.3">
      <c r="C207">
        <v>12</v>
      </c>
      <c r="D207">
        <v>305</v>
      </c>
      <c r="E207">
        <v>6</v>
      </c>
      <c r="I207">
        <v>768</v>
      </c>
      <c r="J207">
        <v>115.5</v>
      </c>
      <c r="O207">
        <v>3699</v>
      </c>
      <c r="P207">
        <v>3699</v>
      </c>
      <c r="Q207">
        <v>310377</v>
      </c>
    </row>
    <row r="208" spans="3:19" x14ac:dyDescent="0.3">
      <c r="C208">
        <v>12</v>
      </c>
      <c r="D208">
        <v>409</v>
      </c>
      <c r="E208">
        <v>29</v>
      </c>
      <c r="I208">
        <v>3936</v>
      </c>
      <c r="J208">
        <v>540</v>
      </c>
      <c r="Q208">
        <v>1178457</v>
      </c>
    </row>
    <row r="209" spans="3:19" x14ac:dyDescent="0.3">
      <c r="C209">
        <v>12</v>
      </c>
      <c r="D209">
        <v>636</v>
      </c>
      <c r="E209">
        <v>1</v>
      </c>
      <c r="I209">
        <v>106</v>
      </c>
      <c r="J209">
        <v>10.75</v>
      </c>
      <c r="Q209">
        <v>30721</v>
      </c>
    </row>
    <row r="210" spans="3:19" x14ac:dyDescent="0.3">
      <c r="C210">
        <v>12</v>
      </c>
      <c r="D210">
        <v>642</v>
      </c>
      <c r="E210">
        <v>15</v>
      </c>
      <c r="I210">
        <v>1811.88</v>
      </c>
      <c r="J210">
        <v>240.37</v>
      </c>
      <c r="Q210">
        <v>413115</v>
      </c>
    </row>
    <row r="211" spans="3:19" x14ac:dyDescent="0.3">
      <c r="C211">
        <v>12</v>
      </c>
      <c r="D211" t="s">
        <v>68</v>
      </c>
      <c r="E211">
        <v>6.6</v>
      </c>
      <c r="I211">
        <v>1024</v>
      </c>
      <c r="Q211">
        <v>187256</v>
      </c>
    </row>
    <row r="212" spans="3:19" x14ac:dyDescent="0.3">
      <c r="C212">
        <v>12</v>
      </c>
      <c r="D212">
        <v>30</v>
      </c>
      <c r="E212">
        <v>6.6</v>
      </c>
      <c r="I212">
        <v>1024</v>
      </c>
      <c r="Q212">
        <v>187256</v>
      </c>
    </row>
    <row r="213" spans="3:19" x14ac:dyDescent="0.3">
      <c r="C213" t="s">
        <v>80</v>
      </c>
      <c r="E213">
        <v>152.69999999999999</v>
      </c>
      <c r="I213">
        <v>20008.009999999998</v>
      </c>
      <c r="J213">
        <v>2517.02</v>
      </c>
      <c r="K213">
        <v>148.75</v>
      </c>
      <c r="M213">
        <v>21307</v>
      </c>
      <c r="O213">
        <v>503203</v>
      </c>
      <c r="P213">
        <v>524510</v>
      </c>
      <c r="Q213">
        <v>7809535</v>
      </c>
      <c r="R213">
        <v>12728</v>
      </c>
      <c r="S213">
        <v>18097.785198125261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2019-01-29T14:41:27Z</dcterms:modified>
</cp:coreProperties>
</file>