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E13" i="431"/>
  <c r="H9" i="431"/>
  <c r="J13" i="431"/>
  <c r="L17" i="431"/>
  <c r="O17" i="431"/>
  <c r="C18" i="431"/>
  <c r="F18" i="431"/>
  <c r="H18" i="431"/>
  <c r="J18" i="431"/>
  <c r="L18" i="431"/>
  <c r="C12" i="431"/>
  <c r="C16" i="431"/>
  <c r="C20" i="431"/>
  <c r="D12" i="431"/>
  <c r="D16" i="431"/>
  <c r="D20" i="431"/>
  <c r="E12" i="431"/>
  <c r="E16" i="431"/>
  <c r="E20" i="431"/>
  <c r="F12" i="431"/>
  <c r="F16" i="431"/>
  <c r="F20" i="431"/>
  <c r="G12" i="431"/>
  <c r="G16" i="431"/>
  <c r="G20" i="431"/>
  <c r="H12" i="431"/>
  <c r="H16" i="431"/>
  <c r="H20" i="431"/>
  <c r="I12" i="431"/>
  <c r="I16" i="431"/>
  <c r="I20" i="431"/>
  <c r="J12" i="431"/>
  <c r="J16" i="431"/>
  <c r="J20" i="431"/>
  <c r="K12" i="431"/>
  <c r="K16" i="431"/>
  <c r="K20" i="431"/>
  <c r="L12" i="431"/>
  <c r="L16" i="431"/>
  <c r="L20" i="431"/>
  <c r="M12" i="431"/>
  <c r="M16" i="431"/>
  <c r="M20" i="431"/>
  <c r="N12" i="431"/>
  <c r="N16" i="431"/>
  <c r="N20" i="431"/>
  <c r="O12" i="431"/>
  <c r="O16" i="431"/>
  <c r="O20" i="431"/>
  <c r="P12" i="431"/>
  <c r="P16" i="431"/>
  <c r="P20" i="431"/>
  <c r="Q12" i="431"/>
  <c r="Q16" i="431"/>
  <c r="Q20" i="431"/>
  <c r="C17" i="431"/>
  <c r="D9" i="431"/>
  <c r="D13" i="431"/>
  <c r="D17" i="431"/>
  <c r="E9" i="431"/>
  <c r="E17" i="431"/>
  <c r="F9" i="431"/>
  <c r="F13" i="431"/>
  <c r="F17" i="431"/>
  <c r="G9" i="431"/>
  <c r="G13" i="431"/>
  <c r="G17" i="431"/>
  <c r="H13" i="431"/>
  <c r="H17" i="431"/>
  <c r="I9" i="431"/>
  <c r="I13" i="431"/>
  <c r="I17" i="431"/>
  <c r="J9" i="431"/>
  <c r="J17" i="431"/>
  <c r="K9" i="431"/>
  <c r="K13" i="431"/>
  <c r="K17" i="431"/>
  <c r="L9" i="431"/>
  <c r="L13" i="431"/>
  <c r="M9" i="431"/>
  <c r="M13" i="431"/>
  <c r="M17" i="431"/>
  <c r="N9" i="431"/>
  <c r="N13" i="431"/>
  <c r="N17" i="431"/>
  <c r="O9" i="431"/>
  <c r="O13" i="431"/>
  <c r="P9" i="431"/>
  <c r="P13" i="431"/>
  <c r="P17" i="431"/>
  <c r="Q9" i="431"/>
  <c r="Q13" i="431"/>
  <c r="Q17" i="431"/>
  <c r="C10" i="431"/>
  <c r="C14" i="431"/>
  <c r="D10" i="431"/>
  <c r="D14" i="431"/>
  <c r="D18" i="431"/>
  <c r="E10" i="431"/>
  <c r="E14" i="431"/>
  <c r="E18" i="431"/>
  <c r="F10" i="431"/>
  <c r="F14" i="431"/>
  <c r="G10" i="431"/>
  <c r="G14" i="431"/>
  <c r="G18" i="431"/>
  <c r="H10" i="431"/>
  <c r="H14" i="431"/>
  <c r="I10" i="431"/>
  <c r="I14" i="431"/>
  <c r="I18" i="431"/>
  <c r="J10" i="431"/>
  <c r="J14" i="431"/>
  <c r="K10" i="431"/>
  <c r="K14" i="431"/>
  <c r="K18" i="431"/>
  <c r="L10" i="431"/>
  <c r="L14" i="431"/>
  <c r="M10" i="431"/>
  <c r="M14" i="431"/>
  <c r="M18" i="431"/>
  <c r="C11" i="431"/>
  <c r="D15" i="431"/>
  <c r="E19" i="431"/>
  <c r="G11" i="431"/>
  <c r="H15" i="431"/>
  <c r="I19" i="431"/>
  <c r="K11" i="431"/>
  <c r="L15" i="431"/>
  <c r="M19" i="431"/>
  <c r="N15" i="431"/>
  <c r="O11" i="431"/>
  <c r="O19" i="431"/>
  <c r="P15" i="431"/>
  <c r="Q11" i="431"/>
  <c r="Q19" i="431"/>
  <c r="C15" i="431"/>
  <c r="D19" i="431"/>
  <c r="F11" i="431"/>
  <c r="G15" i="431"/>
  <c r="H19" i="431"/>
  <c r="J11" i="431"/>
  <c r="K15" i="431"/>
  <c r="L19" i="431"/>
  <c r="N10" i="431"/>
  <c r="N18" i="431"/>
  <c r="P10" i="431"/>
  <c r="Q14" i="431"/>
  <c r="E11" i="431"/>
  <c r="F15" i="431"/>
  <c r="I11" i="431"/>
  <c r="K19" i="431"/>
  <c r="N11" i="431"/>
  <c r="O15" i="431"/>
  <c r="P19" i="431"/>
  <c r="D11" i="431"/>
  <c r="E15" i="431"/>
  <c r="F19" i="431"/>
  <c r="H11" i="431"/>
  <c r="I15" i="431"/>
  <c r="J19" i="431"/>
  <c r="L11" i="431"/>
  <c r="M15" i="431"/>
  <c r="N14" i="431"/>
  <c r="O10" i="431"/>
  <c r="O18" i="431"/>
  <c r="P14" i="431"/>
  <c r="Q10" i="431"/>
  <c r="Q18" i="431"/>
  <c r="O14" i="431"/>
  <c r="P18" i="431"/>
  <c r="C19" i="431"/>
  <c r="G19" i="431"/>
  <c r="J15" i="431"/>
  <c r="M11" i="431"/>
  <c r="N19" i="431"/>
  <c r="P11" i="431"/>
  <c r="Q15" i="431"/>
  <c r="O8" i="431"/>
  <c r="J8" i="431"/>
  <c r="G8" i="431"/>
  <c r="P8" i="431"/>
  <c r="L8" i="431"/>
  <c r="I8" i="431"/>
  <c r="E8" i="431"/>
  <c r="H8" i="431"/>
  <c r="F8" i="431"/>
  <c r="M8" i="431"/>
  <c r="K8" i="431"/>
  <c r="D8" i="431"/>
  <c r="N8" i="431"/>
  <c r="Q8" i="431"/>
  <c r="C8" i="431"/>
  <c r="R15" i="431" l="1"/>
  <c r="S15" i="431"/>
  <c r="S18" i="431"/>
  <c r="R18" i="431"/>
  <c r="S10" i="431"/>
  <c r="R10" i="431"/>
  <c r="S14" i="431"/>
  <c r="R14" i="431"/>
  <c r="S19" i="431"/>
  <c r="R19" i="431"/>
  <c r="S11" i="431"/>
  <c r="R11" i="431"/>
  <c r="R17" i="431"/>
  <c r="S17" i="431"/>
  <c r="R13" i="431"/>
  <c r="S13" i="431"/>
  <c r="R9" i="431"/>
  <c r="S9" i="431"/>
  <c r="R20" i="431"/>
  <c r="S20" i="431"/>
  <c r="R16" i="431"/>
  <c r="S16" i="431"/>
  <c r="R12" i="431"/>
  <c r="S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<sst xmlns="http://schemas.openxmlformats.org/spreadsheetml/2006/main" count="146" uniqueCount="91">
  <si>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</si>
  <si>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</si>
  <si>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</si>
  <si>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</si>
  <si>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</si>
  <si>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</si>
  <si>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</si>
  <si>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</si>
  <si>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</si>
  <si>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</si>
  <si>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</si>
  <si>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</si>
  <si>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</si>
  <si>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</si>
  <si>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</si>
  <si>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</si>
  <si>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</si>
  <si>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</si>
  <si>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</si>
  <si>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</si>
  <si>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</si>
  <si>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</si>
  <si>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</si>
  <si>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</si>
  <si>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</si>
  <si>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</si>
  <si>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</si>
  <si>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</si>
  <si>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</si>
  <si>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</si>
  <si>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</si>
  <si>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</si>
  <si>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</si>
  <si>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</si>
  <si>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</si>
  <si>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</si>
  <si>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</si>
  <si>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</si>
  <si>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</si>
  <si>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</si>
  <si>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</si>
  <si>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</si>
  <si>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</si>
  <si>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</si>
  <si>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</si>
  <si>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</si>
  <si>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</si>
  <si>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</si>
  <si>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</si>
  <si>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</si>
  <si>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</si>
  <si>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</si>
  <si>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</si>
  <si>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</si>
  <si>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</si>
  <si>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</si>
  <si>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</si>
  <si>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</si>
  <si>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</si>
  <si>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</si>
  <si>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</si>
  <si>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</si>
  <si>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</si>
  <si>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</si>
  <si>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</si>
  <si>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II. chirurgická klinika - cévně-transplantační</t>
    </r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</si>
  <si>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</si>
  <si>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</si>
  <si>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</si>
  <si>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</si>
  <si>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</si>
  <si>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</si>
  <si>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</si>
  <si>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</si>
  <si>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</si>
  <si>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</si>
  <si>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</si>
  <si>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</si>
  <si>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</si>
  <si>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</si>
  <si>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</si>
  <si>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</si>
  <si>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</si>
  <si>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</si>
  <si>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</si>
  <si>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</si>
  <si>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</si>
  <si>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</si>
  <si>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ošetřovatelé</t>
  </si>
  <si>
    <t>sanitáři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</si>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</sst>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20" totalsRowShown="0" headerRowDxfId="24" tableBorderDxfId="23">
  <autoFilter ref="A7:S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71" totalsRowShown="0">
  <autoFilter ref="C3:S17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6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65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62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61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60</v>
      </c>
      <c r="J4" s="89" t="s">
        <v>23</v>
      </c>
      <c r="K4" s="67" t="s">
        <v>59</v>
      </c>
      <c r="L4" s="68"/>
      <c r="M4" s="68"/>
      <c r="N4" s="69"/>
      <c r="O4" s="70" t="s">
        <v>58</v>
      </c>
      <c r="P4" s="59" t="s">
        <v>57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56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55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43.491666666666674</v>
      </c>
      <c r="D6" s="40"/>
      <c r="E6" s="40"/>
      <c r="F6" s="39"/>
      <c r="G6" s="41">
        <f ca="1">SUM(Tabulka[05 h_vram])/2</f>
        <v>76157.399999999994</v>
      </c>
      <c r="H6" s="40">
        <f ca="1">SUM(Tabulka[06 h_naduv])/2</f>
        <v>4864.1499999999996</v>
      </c>
      <c r="I6" s="40">
        <f ca="1">SUM(Tabulka[07 h_nadzk])/2</f>
        <v>724.1</v>
      </c>
      <c r="J6" s="39">
        <f ca="1">SUM(Tabulka[08 h_oon])/2</f>
        <v>193</v>
      </c>
      <c r="K6" s="41">
        <f ca="1">SUM(Tabulka[09 m_kl])/2</f>
        <v>0</v>
      </c>
      <c r="L6" s="40">
        <f ca="1">SUM(Tabulka[10 m_gr])/2</f>
        <v>0</v>
      </c>
      <c r="M6" s="40">
        <f ca="1">SUM(Tabulka[11 m_jo])/2</f>
        <v>2859680</v>
      </c>
      <c r="N6" s="40">
        <f ca="1">SUM(Tabulka[12 m_oc])/2</f>
        <v>2859680</v>
      </c>
      <c r="O6" s="39">
        <f ca="1">SUM(Tabulka[13 m_sk])/2</f>
        <v>29933309</v>
      </c>
      <c r="P6" s="38">
        <f ca="1">SUM(Tabulka[14_vzsk])/2</f>
        <v>28889</v>
      </c>
      <c r="Q6" s="38">
        <f ca="1">SUM(Tabulka[15_vzpl])/2</f>
        <v>48593.998647948298</v>
      </c>
      <c r="R6" s="37">
        <f ca="1">IF(Q6=0,0,P6/Q6)</f>
        <v>0.59449727957754162</v>
      </c>
      <c r="S6" s="36">
        <f ca="1">Q6-P6</f>
        <v>19704.998647948298</v>
      </c>
    </row>
    <row r="7" spans="1:19" hidden="1" x14ac:dyDescent="0.3">
      <c r="A7" s="35" t="s">
        <v>54</v>
      </c>
      <c r="B7" s="34" t="s">
        <v>53</v>
      </c>
      <c r="C7" s="33" t="s">
        <v>52</v>
      </c>
      <c r="D7" s="32" t="s">
        <v>51</v>
      </c>
      <c r="E7" s="31" t="s">
        <v>50</v>
      </c>
      <c r="F7" s="30" t="s">
        <v>49</v>
      </c>
      <c r="G7" s="29" t="s">
        <v>48</v>
      </c>
      <c r="H7" s="27" t="s">
        <v>47</v>
      </c>
      <c r="I7" s="27" t="s">
        <v>46</v>
      </c>
      <c r="J7" s="26" t="s">
        <v>45</v>
      </c>
      <c r="K7" s="28" t="s">
        <v>44</v>
      </c>
      <c r="L7" s="27" t="s">
        <v>43</v>
      </c>
      <c r="M7" s="27" t="s">
        <v>42</v>
      </c>
      <c r="N7" s="26" t="s">
        <v>41</v>
      </c>
      <c r="O7" s="25" t="s">
        <v>40</v>
      </c>
      <c r="P7" s="24" t="s">
        <v>39</v>
      </c>
      <c r="Q7" s="23" t="s">
        <v>38</v>
      </c>
      <c r="R7" s="22" t="s">
        <v>37</v>
      </c>
      <c r="S7" s="21" t="s">
        <v>36</v>
      </c>
    </row>
    <row r="8" spans="1:19" x14ac:dyDescent="0.3">
      <c r="A8" s="18" t="s">
        <v>35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11.575000000000001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21354.399999999998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4334.8999999999996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724.1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2141770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2141770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15877730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6950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33593.998647948298</v>
      </c>
      <c r="R8" s="20">
        <f ca="1">IF(Tabulka[[#This Row],[15_vzpl]]=0,"",Tabulka[[#This Row],[14_vzsk]]/Tabulka[[#This Row],[15_vzpl]])</f>
        <v>0.20688218966825672</v>
      </c>
      <c r="S8" s="19">
        <f ca="1">IF(Tabulka[[#This Row],[15_vzpl]]-Tabulka[[#This Row],[14_vzsk]]=0,"",Tabulka[[#This Row],[15_vzpl]]-Tabulka[[#This Row],[14_vzsk]])</f>
        <v>26643.998647948298</v>
      </c>
    </row>
    <row r="9" spans="1:19" x14ac:dyDescent="0.3">
      <c r="A9" s="18">
        <v>99</v>
      </c>
      <c r="B9" s="17" t="s">
        <v>81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1.6000000000000003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2939.2000000000003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526.9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222.4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92607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92607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1024287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6950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33593.998647948298</v>
      </c>
      <c r="R9" s="20">
        <f ca="1">IF(Tabulka[[#This Row],[15_vzpl]]=0,"",Tabulka[[#This Row],[14_vzsk]]/Tabulka[[#This Row],[15_vzpl]])</f>
        <v>0.20688218966825672</v>
      </c>
      <c r="S9" s="19">
        <f ca="1">IF(Tabulka[[#This Row],[15_vzpl]]-Tabulka[[#This Row],[14_vzsk]]=0,"",Tabulka[[#This Row],[15_vzpl]]-Tabulka[[#This Row],[14_vzsk]])</f>
        <v>26643.998647948298</v>
      </c>
    </row>
    <row r="10" spans="1:19" x14ac:dyDescent="0.3">
      <c r="A10" s="18">
        <v>100</v>
      </c>
      <c r="B10" s="17" t="s">
        <v>82</v>
      </c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0.98333333333333328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1784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100645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100645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739749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" t="str">
        <f ca="1">IF(Tabulka[[#This Row],[15_vzpl]]=0,"",Tabulka[[#This Row],[14_vzsk]]/Tabulka[[#This Row],[15_vzpl]])</f>
        <v/>
      </c>
      <c r="S10" s="19" t="str">
        <f ca="1">IF(Tabulka[[#This Row],[15_vzpl]]-Tabulka[[#This Row],[14_vzsk]]=0,"",Tabulka[[#This Row],[15_vzpl]]-Tabulka[[#This Row],[14_vzsk]])</f>
        <v/>
      </c>
    </row>
    <row r="11" spans="1:19" x14ac:dyDescent="0.3">
      <c r="A11" s="18">
        <v>101</v>
      </c>
      <c r="B11" s="17" t="s">
        <v>83</v>
      </c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8.9916666666666689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16631.2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3536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377.7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1948518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1948518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14113694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" t="str">
        <f ca="1">IF(Tabulka[[#This Row],[15_vzpl]]=0,"",Tabulka[[#This Row],[14_vzsk]]/Tabulka[[#This Row],[15_vzpl]])</f>
        <v/>
      </c>
      <c r="S11" s="19" t="str">
        <f ca="1">IF(Tabulka[[#This Row],[15_vzpl]]-Tabulka[[#This Row],[14_vzsk]]=0,"",Tabulka[[#This Row],[15_vzpl]]-Tabulka[[#This Row],[14_vzsk]])</f>
        <v/>
      </c>
    </row>
    <row r="12" spans="1:19" x14ac:dyDescent="0.3">
      <c r="A12" s="18" t="s">
        <v>66</v>
      </c>
      <c r="B12" s="17"/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29.716666666666672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50955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529.25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671091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671091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13288365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21939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R12" s="20">
        <f ca="1">IF(Tabulka[[#This Row],[15_vzpl]]=0,"",Tabulka[[#This Row],[14_vzsk]]/Tabulka[[#This Row],[15_vzpl]])</f>
        <v>1.4625999999999999</v>
      </c>
      <c r="S12" s="19">
        <f ca="1">IF(Tabulka[[#This Row],[15_vzpl]]-Tabulka[[#This Row],[14_vzsk]]=0,"",Tabulka[[#This Row],[15_vzpl]]-Tabulka[[#This Row],[14_vzsk]])</f>
        <v>-6939</v>
      </c>
    </row>
    <row r="13" spans="1:19" x14ac:dyDescent="0.3">
      <c r="A13" s="18">
        <v>303</v>
      </c>
      <c r="B13" s="17" t="s">
        <v>84</v>
      </c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11.216666666666667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19357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229785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229785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4994206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21939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R13" s="20">
        <f ca="1">IF(Tabulka[[#This Row],[15_vzpl]]=0,"",Tabulka[[#This Row],[14_vzsk]]/Tabulka[[#This Row],[15_vzpl]])</f>
        <v>1.4625999999999999</v>
      </c>
      <c r="S13" s="19">
        <f ca="1">IF(Tabulka[[#This Row],[15_vzpl]]-Tabulka[[#This Row],[14_vzsk]]=0,"",Tabulka[[#This Row],[15_vzpl]]-Tabulka[[#This Row],[14_vzsk]])</f>
        <v>-6939</v>
      </c>
    </row>
    <row r="14" spans="1:19" x14ac:dyDescent="0.3">
      <c r="A14" s="18">
        <v>304</v>
      </c>
      <c r="B14" s="17" t="s">
        <v>85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9.9166666666666661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16306.75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185.25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228120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228120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4676291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" t="str">
        <f ca="1">IF(Tabulka[[#This Row],[15_vzpl]]=0,"",Tabulka[[#This Row],[14_vzsk]]/Tabulka[[#This Row],[15_vzpl]])</f>
        <v/>
      </c>
      <c r="S14" s="19" t="str">
        <f ca="1">IF(Tabulka[[#This Row],[15_vzpl]]-Tabulka[[#This Row],[14_vzsk]]=0,"",Tabulka[[#This Row],[15_vzpl]]-Tabulka[[#This Row],[14_vzsk]])</f>
        <v/>
      </c>
    </row>
    <row r="15" spans="1:19" x14ac:dyDescent="0.3">
      <c r="A15" s="18">
        <v>305</v>
      </c>
      <c r="B15" s="17" t="s">
        <v>86</v>
      </c>
      <c r="C15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3683.75</v>
      </c>
      <c r="H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98985</v>
      </c>
      <c r="N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98985</v>
      </c>
      <c r="O15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1290107</v>
      </c>
      <c r="P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0" t="str">
        <f ca="1">IF(Tabulka[[#This Row],[15_vzpl]]=0,"",Tabulka[[#This Row],[14_vzsk]]/Tabulka[[#This Row],[15_vzpl]])</f>
        <v/>
      </c>
      <c r="S15" s="19" t="str">
        <f ca="1">IF(Tabulka[[#This Row],[15_vzpl]]-Tabulka[[#This Row],[14_vzsk]]=0,"",Tabulka[[#This Row],[15_vzpl]]-Tabulka[[#This Row],[14_vzsk]])</f>
        <v/>
      </c>
    </row>
    <row r="16" spans="1:19" x14ac:dyDescent="0.3">
      <c r="A16" s="18">
        <v>424</v>
      </c>
      <c r="B16" s="17" t="s">
        <v>87</v>
      </c>
      <c r="C16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3308.5</v>
      </c>
      <c r="H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44763</v>
      </c>
      <c r="N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44763</v>
      </c>
      <c r="O16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826388</v>
      </c>
      <c r="P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0" t="str">
        <f ca="1">IF(Tabulka[[#This Row],[15_vzpl]]=0,"",Tabulka[[#This Row],[14_vzsk]]/Tabulka[[#This Row],[15_vzpl]])</f>
        <v/>
      </c>
      <c r="S16" s="19" t="str">
        <f ca="1">IF(Tabulka[[#This Row],[15_vzpl]]-Tabulka[[#This Row],[14_vzsk]]=0,"",Tabulka[[#This Row],[15_vzpl]]-Tabulka[[#This Row],[14_vzsk]])</f>
        <v/>
      </c>
    </row>
    <row r="17" spans="1:19" x14ac:dyDescent="0.3">
      <c r="A17" s="18">
        <v>636</v>
      </c>
      <c r="B17" s="17" t="s">
        <v>88</v>
      </c>
      <c r="C17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3636.5</v>
      </c>
      <c r="H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</v>
      </c>
      <c r="I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34119</v>
      </c>
      <c r="N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34119</v>
      </c>
      <c r="O17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725831</v>
      </c>
      <c r="P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0" t="str">
        <f ca="1">IF(Tabulka[[#This Row],[15_vzpl]]=0,"",Tabulka[[#This Row],[14_vzsk]]/Tabulka[[#This Row],[15_vzpl]])</f>
        <v/>
      </c>
      <c r="S17" s="19" t="str">
        <f ca="1">IF(Tabulka[[#This Row],[15_vzpl]]-Tabulka[[#This Row],[14_vzsk]]=0,"",Tabulka[[#This Row],[15_vzpl]]-Tabulka[[#This Row],[14_vzsk]])</f>
        <v/>
      </c>
    </row>
    <row r="18" spans="1:19" x14ac:dyDescent="0.3">
      <c r="A18" s="18">
        <v>642</v>
      </c>
      <c r="B18" s="17" t="s">
        <v>89</v>
      </c>
      <c r="C1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2.5833333333333335</v>
      </c>
      <c r="D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4662.5</v>
      </c>
      <c r="H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</v>
      </c>
      <c r="I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35319</v>
      </c>
      <c r="N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35319</v>
      </c>
      <c r="O1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775542</v>
      </c>
      <c r="P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0" t="str">
        <f ca="1">IF(Tabulka[[#This Row],[15_vzpl]]=0,"",Tabulka[[#This Row],[14_vzsk]]/Tabulka[[#This Row],[15_vzpl]])</f>
        <v/>
      </c>
      <c r="S18" s="19" t="str">
        <f ca="1">IF(Tabulka[[#This Row],[15_vzpl]]-Tabulka[[#This Row],[14_vzsk]]=0,"",Tabulka[[#This Row],[15_vzpl]]-Tabulka[[#This Row],[14_vzsk]])</f>
        <v/>
      </c>
    </row>
    <row r="19" spans="1:19" x14ac:dyDescent="0.3">
      <c r="A19" s="18" t="s">
        <v>67</v>
      </c>
      <c r="B19" s="17"/>
      <c r="C1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2.1999999999999997</v>
      </c>
      <c r="D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3848.0000000000005</v>
      </c>
      <c r="H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46819</v>
      </c>
      <c r="N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46819</v>
      </c>
      <c r="O1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767214</v>
      </c>
      <c r="P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0" t="str">
        <f ca="1">IF(Tabulka[[#This Row],[15_vzpl]]=0,"",Tabulka[[#This Row],[14_vzsk]]/Tabulka[[#This Row],[15_vzpl]])</f>
        <v/>
      </c>
      <c r="S19" s="19" t="str">
        <f ca="1">IF(Tabulka[[#This Row],[15_vzpl]]-Tabulka[[#This Row],[14_vzsk]]=0,"",Tabulka[[#This Row],[15_vzpl]]-Tabulka[[#This Row],[14_vzsk]])</f>
        <v/>
      </c>
    </row>
    <row r="20" spans="1:19" x14ac:dyDescent="0.3">
      <c r="A20" s="18">
        <v>30</v>
      </c>
      <c r="B20" s="17" t="s">
        <v>90</v>
      </c>
      <c r="C2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2.1999999999999997</v>
      </c>
      <c r="D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3848.0000000000005</v>
      </c>
      <c r="H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46819</v>
      </c>
      <c r="N2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46819</v>
      </c>
      <c r="O2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767214</v>
      </c>
      <c r="P2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0" t="str">
        <f ca="1">IF(Tabulka[[#This Row],[15_vzpl]]=0,"",Tabulka[[#This Row],[14_vzsk]]/Tabulka[[#This Row],[15_vzpl]])</f>
        <v/>
      </c>
      <c r="S20" s="19" t="str">
        <f ca="1">IF(Tabulka[[#This Row],[15_vzpl]]-Tabulka[[#This Row],[14_vzsk]]=0,"",Tabulka[[#This Row],[15_vzpl]]-Tabulka[[#This Row],[14_vzsk]])</f>
        <v/>
      </c>
    </row>
    <row r="21" spans="1:19" x14ac:dyDescent="0.3">
      <c r="A21" t="s">
        <v>64</v>
      </c>
    </row>
    <row r="22" spans="1:19" x14ac:dyDescent="0.3">
      <c r="A22" s="1" t="s">
        <v>5</v>
      </c>
    </row>
    <row r="23" spans="1:19" x14ac:dyDescent="0.3">
      <c r="A23" s="2" t="s">
        <v>34</v>
      </c>
    </row>
    <row r="24" spans="1:19" x14ac:dyDescent="0.3">
      <c r="A24" s="10" t="s">
        <v>33</v>
      </c>
    </row>
    <row r="25" spans="1:19" x14ac:dyDescent="0.3">
      <c r="A25" s="6" t="s">
        <v>27</v>
      </c>
    </row>
    <row r="26" spans="1:19" x14ac:dyDescent="0.3">
      <c r="A26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0">
    <cfRule type="cellIs" dxfId="3" priority="3" operator="lessThan">
      <formula>0</formula>
    </cfRule>
  </conditionalFormatting>
  <conditionalFormatting sqref="R6:R20">
    <cfRule type="cellIs" dxfId="2" priority="4" operator="greaterThan">
      <formula>1</formula>
    </cfRule>
  </conditionalFormatting>
  <conditionalFormatting sqref="A8:S20">
    <cfRule type="expression" dxfId="1" priority="2">
      <formula>$B8=""</formula>
    </cfRule>
  </conditionalFormatting>
  <conditionalFormatting sqref="P8:S20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7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80</v>
      </c>
    </row>
    <row r="2" spans="1:19" x14ac:dyDescent="0.3">
      <c r="A2" s="4" t="s">
        <v>65</v>
      </c>
    </row>
    <row r="3" spans="1:19" x14ac:dyDescent="0.3">
      <c r="A3" s="56" t="s">
        <v>6</v>
      </c>
      <c r="B3" s="55">
        <v>2018</v>
      </c>
      <c r="C3" t="s">
        <v>63</v>
      </c>
      <c r="D3" t="s">
        <v>54</v>
      </c>
      <c r="E3" t="s">
        <v>52</v>
      </c>
      <c r="F3" t="s">
        <v>51</v>
      </c>
      <c r="G3" t="s">
        <v>50</v>
      </c>
      <c r="H3" t="s">
        <v>49</v>
      </c>
      <c r="I3" t="s">
        <v>48</v>
      </c>
      <c r="J3" t="s">
        <v>47</v>
      </c>
      <c r="K3" t="s">
        <v>46</v>
      </c>
      <c r="L3" t="s">
        <v>45</v>
      </c>
      <c r="M3" t="s">
        <v>44</v>
      </c>
      <c r="N3" t="s">
        <v>43</v>
      </c>
      <c r="O3" t="s">
        <v>42</v>
      </c>
      <c r="P3" t="s">
        <v>41</v>
      </c>
      <c r="Q3" t="s">
        <v>40</v>
      </c>
      <c r="R3" t="s">
        <v>39</v>
      </c>
      <c r="S3" t="s">
        <v>38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35</v>
      </c>
      <c r="E4" s="47">
        <v>11.5</v>
      </c>
      <c r="F4" s="47"/>
      <c r="G4" s="47"/>
      <c r="H4" s="47"/>
      <c r="I4" s="47">
        <v>2007.2</v>
      </c>
      <c r="J4" s="47">
        <v>374</v>
      </c>
      <c r="K4" s="47">
        <v>36.700000000000003</v>
      </c>
      <c r="L4" s="47">
        <v>16</v>
      </c>
      <c r="M4" s="47"/>
      <c r="N4" s="47"/>
      <c r="O4" s="47"/>
      <c r="P4" s="47"/>
      <c r="Q4" s="47">
        <v>1160311</v>
      </c>
      <c r="R4" s="47"/>
      <c r="S4" s="47">
        <v>2799.4998873290247</v>
      </c>
    </row>
    <row r="5" spans="1:19" x14ac:dyDescent="0.3">
      <c r="A5" s="52" t="s">
        <v>8</v>
      </c>
      <c r="B5" s="51">
        <v>2</v>
      </c>
      <c r="C5">
        <v>1</v>
      </c>
      <c r="D5">
        <v>99</v>
      </c>
      <c r="E5">
        <v>1</v>
      </c>
      <c r="I5">
        <v>184</v>
      </c>
      <c r="J5">
        <v>34</v>
      </c>
      <c r="Q5">
        <v>49408</v>
      </c>
      <c r="S5">
        <v>2799.4998873290247</v>
      </c>
    </row>
    <row r="6" spans="1:19" x14ac:dyDescent="0.3">
      <c r="A6" s="54" t="s">
        <v>9</v>
      </c>
      <c r="B6" s="53">
        <v>3</v>
      </c>
      <c r="C6">
        <v>1</v>
      </c>
      <c r="D6">
        <v>100</v>
      </c>
      <c r="E6">
        <v>1</v>
      </c>
      <c r="I6">
        <v>184</v>
      </c>
      <c r="J6">
        <v>34</v>
      </c>
      <c r="Q6">
        <v>62629</v>
      </c>
    </row>
    <row r="7" spans="1:19" x14ac:dyDescent="0.3">
      <c r="A7" s="52" t="s">
        <v>10</v>
      </c>
      <c r="B7" s="51">
        <v>4</v>
      </c>
      <c r="C7">
        <v>1</v>
      </c>
      <c r="D7">
        <v>101</v>
      </c>
      <c r="E7">
        <v>9.5</v>
      </c>
      <c r="I7">
        <v>1639.2</v>
      </c>
      <c r="J7">
        <v>306</v>
      </c>
      <c r="K7">
        <v>36.700000000000003</v>
      </c>
      <c r="L7">
        <v>16</v>
      </c>
      <c r="Q7">
        <v>1048274</v>
      </c>
    </row>
    <row r="8" spans="1:19" x14ac:dyDescent="0.3">
      <c r="A8" s="54" t="s">
        <v>11</v>
      </c>
      <c r="B8" s="53">
        <v>5</v>
      </c>
      <c r="C8">
        <v>1</v>
      </c>
      <c r="D8" t="s">
        <v>66</v>
      </c>
      <c r="E8">
        <v>30.3</v>
      </c>
      <c r="I8">
        <v>4619.25</v>
      </c>
      <c r="O8">
        <v>12656</v>
      </c>
      <c r="P8">
        <v>12656</v>
      </c>
      <c r="Q8">
        <v>1032907</v>
      </c>
      <c r="R8">
        <v>6500</v>
      </c>
      <c r="S8">
        <v>1250</v>
      </c>
    </row>
    <row r="9" spans="1:19" x14ac:dyDescent="0.3">
      <c r="A9" s="52" t="s">
        <v>12</v>
      </c>
      <c r="B9" s="51">
        <v>6</v>
      </c>
      <c r="C9">
        <v>1</v>
      </c>
      <c r="D9">
        <v>303</v>
      </c>
      <c r="E9">
        <v>12.3</v>
      </c>
      <c r="I9">
        <v>1863</v>
      </c>
      <c r="O9">
        <v>5400</v>
      </c>
      <c r="P9">
        <v>5400</v>
      </c>
      <c r="Q9">
        <v>418533</v>
      </c>
      <c r="R9">
        <v>6500</v>
      </c>
      <c r="S9">
        <v>1250</v>
      </c>
    </row>
    <row r="10" spans="1:19" x14ac:dyDescent="0.3">
      <c r="A10" s="54" t="s">
        <v>13</v>
      </c>
      <c r="B10" s="53">
        <v>7</v>
      </c>
      <c r="C10">
        <v>1</v>
      </c>
      <c r="D10">
        <v>304</v>
      </c>
      <c r="E10">
        <v>10</v>
      </c>
      <c r="I10">
        <v>1443.25</v>
      </c>
      <c r="O10">
        <v>4556</v>
      </c>
      <c r="P10">
        <v>4556</v>
      </c>
      <c r="Q10">
        <v>348493</v>
      </c>
    </row>
    <row r="11" spans="1:19" x14ac:dyDescent="0.3">
      <c r="A11" s="52" t="s">
        <v>14</v>
      </c>
      <c r="B11" s="51">
        <v>8</v>
      </c>
      <c r="C11">
        <v>1</v>
      </c>
      <c r="D11">
        <v>305</v>
      </c>
      <c r="E11">
        <v>2</v>
      </c>
      <c r="I11">
        <v>320</v>
      </c>
      <c r="Q11">
        <v>101252</v>
      </c>
    </row>
    <row r="12" spans="1:19" x14ac:dyDescent="0.3">
      <c r="A12" s="54" t="s">
        <v>15</v>
      </c>
      <c r="B12" s="53">
        <v>9</v>
      </c>
      <c r="C12">
        <v>1</v>
      </c>
      <c r="D12">
        <v>424</v>
      </c>
      <c r="E12">
        <v>2</v>
      </c>
      <c r="I12">
        <v>302</v>
      </c>
      <c r="O12">
        <v>2700</v>
      </c>
      <c r="P12">
        <v>2700</v>
      </c>
      <c r="Q12">
        <v>64816</v>
      </c>
    </row>
    <row r="13" spans="1:19" x14ac:dyDescent="0.3">
      <c r="A13" s="52" t="s">
        <v>16</v>
      </c>
      <c r="B13" s="51">
        <v>10</v>
      </c>
      <c r="C13">
        <v>1</v>
      </c>
      <c r="D13">
        <v>636</v>
      </c>
      <c r="E13">
        <v>2</v>
      </c>
      <c r="I13">
        <v>340.25</v>
      </c>
      <c r="Q13">
        <v>56892</v>
      </c>
    </row>
    <row r="14" spans="1:19" x14ac:dyDescent="0.3">
      <c r="A14" s="54" t="s">
        <v>17</v>
      </c>
      <c r="B14" s="53">
        <v>11</v>
      </c>
      <c r="C14">
        <v>1</v>
      </c>
      <c r="D14">
        <v>642</v>
      </c>
      <c r="E14">
        <v>2</v>
      </c>
      <c r="I14">
        <v>350.75</v>
      </c>
      <c r="Q14">
        <v>42921</v>
      </c>
    </row>
    <row r="15" spans="1:19" x14ac:dyDescent="0.3">
      <c r="A15" s="52" t="s">
        <v>18</v>
      </c>
      <c r="B15" s="51">
        <v>12</v>
      </c>
      <c r="C15">
        <v>1</v>
      </c>
      <c r="D15" t="s">
        <v>67</v>
      </c>
      <c r="E15">
        <v>2.2000000000000002</v>
      </c>
      <c r="I15">
        <v>395.2</v>
      </c>
      <c r="Q15">
        <v>62328</v>
      </c>
    </row>
    <row r="16" spans="1:19" x14ac:dyDescent="0.3">
      <c r="A16" s="50" t="s">
        <v>6</v>
      </c>
      <c r="B16" s="49">
        <v>2018</v>
      </c>
      <c r="C16">
        <v>1</v>
      </c>
      <c r="D16">
        <v>30</v>
      </c>
      <c r="E16">
        <v>2.2000000000000002</v>
      </c>
      <c r="I16">
        <v>395.2</v>
      </c>
      <c r="Q16">
        <v>62328</v>
      </c>
    </row>
    <row r="17" spans="3:19" x14ac:dyDescent="0.3">
      <c r="C17" t="s">
        <v>68</v>
      </c>
      <c r="E17">
        <v>44</v>
      </c>
      <c r="I17">
        <v>7021.65</v>
      </c>
      <c r="J17">
        <v>374</v>
      </c>
      <c r="K17">
        <v>36.700000000000003</v>
      </c>
      <c r="L17">
        <v>16</v>
      </c>
      <c r="O17">
        <v>12656</v>
      </c>
      <c r="P17">
        <v>12656</v>
      </c>
      <c r="Q17">
        <v>2255546</v>
      </c>
      <c r="R17">
        <v>6500</v>
      </c>
      <c r="S17">
        <v>4049.4998873290247</v>
      </c>
    </row>
    <row r="18" spans="3:19" x14ac:dyDescent="0.3">
      <c r="C18">
        <v>2</v>
      </c>
      <c r="D18" t="s">
        <v>35</v>
      </c>
      <c r="E18">
        <v>11.5</v>
      </c>
      <c r="I18">
        <v>1556.8</v>
      </c>
      <c r="J18">
        <v>374</v>
      </c>
      <c r="K18">
        <v>31</v>
      </c>
      <c r="L18">
        <v>16</v>
      </c>
      <c r="Q18">
        <v>1202217</v>
      </c>
      <c r="R18">
        <v>6950</v>
      </c>
      <c r="S18">
        <v>2799.4998873290247</v>
      </c>
    </row>
    <row r="19" spans="3:19" x14ac:dyDescent="0.3">
      <c r="C19">
        <v>2</v>
      </c>
      <c r="D19">
        <v>99</v>
      </c>
      <c r="E19">
        <v>1</v>
      </c>
      <c r="I19">
        <v>160</v>
      </c>
      <c r="J19">
        <v>34</v>
      </c>
      <c r="Q19">
        <v>50888</v>
      </c>
      <c r="R19">
        <v>6950</v>
      </c>
      <c r="S19">
        <v>2799.4998873290247</v>
      </c>
    </row>
    <row r="20" spans="3:19" x14ac:dyDescent="0.3">
      <c r="C20">
        <v>2</v>
      </c>
      <c r="D20">
        <v>100</v>
      </c>
      <c r="E20">
        <v>1.2</v>
      </c>
      <c r="I20">
        <v>196.8</v>
      </c>
      <c r="J20">
        <v>34</v>
      </c>
      <c r="Q20">
        <v>71402</v>
      </c>
    </row>
    <row r="21" spans="3:19" x14ac:dyDescent="0.3">
      <c r="C21">
        <v>2</v>
      </c>
      <c r="D21">
        <v>101</v>
      </c>
      <c r="E21">
        <v>9.3000000000000007</v>
      </c>
      <c r="I21">
        <v>1200</v>
      </c>
      <c r="J21">
        <v>306</v>
      </c>
      <c r="K21">
        <v>31</v>
      </c>
      <c r="L21">
        <v>16</v>
      </c>
      <c r="Q21">
        <v>1079927</v>
      </c>
    </row>
    <row r="22" spans="3:19" x14ac:dyDescent="0.3">
      <c r="C22">
        <v>2</v>
      </c>
      <c r="D22" t="s">
        <v>66</v>
      </c>
      <c r="E22">
        <v>30.3</v>
      </c>
      <c r="I22">
        <v>4183</v>
      </c>
      <c r="O22">
        <v>13856</v>
      </c>
      <c r="P22">
        <v>13856</v>
      </c>
      <c r="Q22">
        <v>1020639</v>
      </c>
      <c r="S22">
        <v>1250</v>
      </c>
    </row>
    <row r="23" spans="3:19" x14ac:dyDescent="0.3">
      <c r="C23">
        <v>2</v>
      </c>
      <c r="D23">
        <v>303</v>
      </c>
      <c r="E23">
        <v>11.3</v>
      </c>
      <c r="I23">
        <v>1528</v>
      </c>
      <c r="O23">
        <v>6578</v>
      </c>
      <c r="P23">
        <v>6578</v>
      </c>
      <c r="Q23">
        <v>389745</v>
      </c>
      <c r="S23">
        <v>1250</v>
      </c>
    </row>
    <row r="24" spans="3:19" x14ac:dyDescent="0.3">
      <c r="C24">
        <v>2</v>
      </c>
      <c r="D24">
        <v>304</v>
      </c>
      <c r="E24">
        <v>10</v>
      </c>
      <c r="I24">
        <v>1294</v>
      </c>
      <c r="O24">
        <v>7278</v>
      </c>
      <c r="P24">
        <v>7278</v>
      </c>
      <c r="Q24">
        <v>349365</v>
      </c>
    </row>
    <row r="25" spans="3:19" x14ac:dyDescent="0.3">
      <c r="C25">
        <v>2</v>
      </c>
      <c r="D25">
        <v>305</v>
      </c>
      <c r="E25">
        <v>2</v>
      </c>
      <c r="I25">
        <v>307.25</v>
      </c>
      <c r="Q25">
        <v>98602</v>
      </c>
    </row>
    <row r="26" spans="3:19" x14ac:dyDescent="0.3">
      <c r="C26">
        <v>2</v>
      </c>
      <c r="D26">
        <v>424</v>
      </c>
      <c r="E26">
        <v>2</v>
      </c>
      <c r="I26">
        <v>272</v>
      </c>
      <c r="Q26">
        <v>63446</v>
      </c>
    </row>
    <row r="27" spans="3:19" x14ac:dyDescent="0.3">
      <c r="C27">
        <v>2</v>
      </c>
      <c r="D27">
        <v>636</v>
      </c>
      <c r="E27">
        <v>2</v>
      </c>
      <c r="I27">
        <v>319</v>
      </c>
      <c r="Q27">
        <v>54400</v>
      </c>
    </row>
    <row r="28" spans="3:19" x14ac:dyDescent="0.3">
      <c r="C28">
        <v>2</v>
      </c>
      <c r="D28">
        <v>642</v>
      </c>
      <c r="E28">
        <v>3</v>
      </c>
      <c r="I28">
        <v>462.75</v>
      </c>
      <c r="Q28">
        <v>65081</v>
      </c>
    </row>
    <row r="29" spans="3:19" x14ac:dyDescent="0.3">
      <c r="C29">
        <v>2</v>
      </c>
      <c r="D29" t="s">
        <v>67</v>
      </c>
      <c r="E29">
        <v>2.2000000000000002</v>
      </c>
      <c r="I29">
        <v>328</v>
      </c>
      <c r="Q29">
        <v>61955</v>
      </c>
    </row>
    <row r="30" spans="3:19" x14ac:dyDescent="0.3">
      <c r="C30">
        <v>2</v>
      </c>
      <c r="D30">
        <v>30</v>
      </c>
      <c r="E30">
        <v>2.2000000000000002</v>
      </c>
      <c r="I30">
        <v>328</v>
      </c>
      <c r="Q30">
        <v>61955</v>
      </c>
    </row>
    <row r="31" spans="3:19" x14ac:dyDescent="0.3">
      <c r="C31" t="s">
        <v>69</v>
      </c>
      <c r="E31">
        <v>44</v>
      </c>
      <c r="I31">
        <v>6067.8</v>
      </c>
      <c r="J31">
        <v>374</v>
      </c>
      <c r="K31">
        <v>31</v>
      </c>
      <c r="L31">
        <v>16</v>
      </c>
      <c r="O31">
        <v>13856</v>
      </c>
      <c r="P31">
        <v>13856</v>
      </c>
      <c r="Q31">
        <v>2284811</v>
      </c>
      <c r="R31">
        <v>6950</v>
      </c>
      <c r="S31">
        <v>4049.4998873290247</v>
      </c>
    </row>
    <row r="32" spans="3:19" x14ac:dyDescent="0.3">
      <c r="C32">
        <v>3</v>
      </c>
      <c r="D32" t="s">
        <v>35</v>
      </c>
      <c r="E32">
        <v>11.5</v>
      </c>
      <c r="I32">
        <v>1896</v>
      </c>
      <c r="J32">
        <v>374</v>
      </c>
      <c r="K32">
        <v>15.5</v>
      </c>
      <c r="L32">
        <v>16</v>
      </c>
      <c r="O32">
        <v>90000</v>
      </c>
      <c r="P32">
        <v>90000</v>
      </c>
      <c r="Q32">
        <v>1231566</v>
      </c>
      <c r="S32">
        <v>2799.4998873290247</v>
      </c>
    </row>
    <row r="33" spans="3:19" x14ac:dyDescent="0.3">
      <c r="C33">
        <v>3</v>
      </c>
      <c r="D33">
        <v>99</v>
      </c>
      <c r="E33">
        <v>1</v>
      </c>
      <c r="I33">
        <v>176</v>
      </c>
      <c r="J33">
        <v>34</v>
      </c>
      <c r="O33">
        <v>5000</v>
      </c>
      <c r="P33">
        <v>5000</v>
      </c>
      <c r="Q33">
        <v>55177</v>
      </c>
      <c r="S33">
        <v>2799.4998873290247</v>
      </c>
    </row>
    <row r="34" spans="3:19" x14ac:dyDescent="0.3">
      <c r="C34">
        <v>3</v>
      </c>
      <c r="D34">
        <v>100</v>
      </c>
      <c r="E34">
        <v>1.2</v>
      </c>
      <c r="I34">
        <v>208</v>
      </c>
      <c r="J34">
        <v>34</v>
      </c>
      <c r="O34">
        <v>5000</v>
      </c>
      <c r="P34">
        <v>5000</v>
      </c>
      <c r="Q34">
        <v>74280</v>
      </c>
    </row>
    <row r="35" spans="3:19" x14ac:dyDescent="0.3">
      <c r="C35">
        <v>3</v>
      </c>
      <c r="D35">
        <v>101</v>
      </c>
      <c r="E35">
        <v>9.3000000000000007</v>
      </c>
      <c r="I35">
        <v>1512</v>
      </c>
      <c r="J35">
        <v>306</v>
      </c>
      <c r="K35">
        <v>15.5</v>
      </c>
      <c r="L35">
        <v>16</v>
      </c>
      <c r="O35">
        <v>80000</v>
      </c>
      <c r="P35">
        <v>80000</v>
      </c>
      <c r="Q35">
        <v>1102109</v>
      </c>
    </row>
    <row r="36" spans="3:19" x14ac:dyDescent="0.3">
      <c r="C36">
        <v>3</v>
      </c>
      <c r="D36" t="s">
        <v>66</v>
      </c>
      <c r="E36">
        <v>30.3</v>
      </c>
      <c r="I36">
        <v>4542</v>
      </c>
      <c r="O36">
        <v>13800</v>
      </c>
      <c r="P36">
        <v>13800</v>
      </c>
      <c r="Q36">
        <v>1054919</v>
      </c>
      <c r="S36">
        <v>1250</v>
      </c>
    </row>
    <row r="37" spans="3:19" x14ac:dyDescent="0.3">
      <c r="C37">
        <v>3</v>
      </c>
      <c r="D37">
        <v>303</v>
      </c>
      <c r="E37">
        <v>11.3</v>
      </c>
      <c r="I37">
        <v>1736.5</v>
      </c>
      <c r="O37">
        <v>3900</v>
      </c>
      <c r="P37">
        <v>3900</v>
      </c>
      <c r="Q37">
        <v>400738</v>
      </c>
      <c r="S37">
        <v>1250</v>
      </c>
    </row>
    <row r="38" spans="3:19" x14ac:dyDescent="0.3">
      <c r="C38">
        <v>3</v>
      </c>
      <c r="D38">
        <v>304</v>
      </c>
      <c r="E38">
        <v>10</v>
      </c>
      <c r="I38">
        <v>1510.25</v>
      </c>
      <c r="O38">
        <v>4500</v>
      </c>
      <c r="P38">
        <v>4500</v>
      </c>
      <c r="Q38">
        <v>359367</v>
      </c>
    </row>
    <row r="39" spans="3:19" x14ac:dyDescent="0.3">
      <c r="C39">
        <v>3</v>
      </c>
      <c r="D39">
        <v>305</v>
      </c>
      <c r="E39">
        <v>2</v>
      </c>
      <c r="I39">
        <v>261</v>
      </c>
      <c r="O39">
        <v>3000</v>
      </c>
      <c r="P39">
        <v>3000</v>
      </c>
      <c r="Q39">
        <v>103039</v>
      </c>
    </row>
    <row r="40" spans="3:19" x14ac:dyDescent="0.3">
      <c r="C40">
        <v>3</v>
      </c>
      <c r="D40">
        <v>424</v>
      </c>
      <c r="E40">
        <v>2</v>
      </c>
      <c r="I40">
        <v>249</v>
      </c>
      <c r="O40">
        <v>2400</v>
      </c>
      <c r="P40">
        <v>2400</v>
      </c>
      <c r="Q40">
        <v>67127</v>
      </c>
    </row>
    <row r="41" spans="3:19" x14ac:dyDescent="0.3">
      <c r="C41">
        <v>3</v>
      </c>
      <c r="D41">
        <v>636</v>
      </c>
      <c r="E41">
        <v>2</v>
      </c>
      <c r="I41">
        <v>309</v>
      </c>
      <c r="Q41">
        <v>58025</v>
      </c>
    </row>
    <row r="42" spans="3:19" x14ac:dyDescent="0.3">
      <c r="C42">
        <v>3</v>
      </c>
      <c r="D42">
        <v>642</v>
      </c>
      <c r="E42">
        <v>3</v>
      </c>
      <c r="I42">
        <v>476.25</v>
      </c>
      <c r="Q42">
        <v>66623</v>
      </c>
    </row>
    <row r="43" spans="3:19" x14ac:dyDescent="0.3">
      <c r="C43">
        <v>3</v>
      </c>
      <c r="D43" t="s">
        <v>67</v>
      </c>
      <c r="E43">
        <v>2.2000000000000002</v>
      </c>
      <c r="I43">
        <v>379.2</v>
      </c>
      <c r="Q43">
        <v>63090</v>
      </c>
    </row>
    <row r="44" spans="3:19" x14ac:dyDescent="0.3">
      <c r="C44">
        <v>3</v>
      </c>
      <c r="D44">
        <v>30</v>
      </c>
      <c r="E44">
        <v>2.2000000000000002</v>
      </c>
      <c r="I44">
        <v>379.2</v>
      </c>
      <c r="Q44">
        <v>63090</v>
      </c>
    </row>
    <row r="45" spans="3:19" x14ac:dyDescent="0.3">
      <c r="C45" t="s">
        <v>70</v>
      </c>
      <c r="E45">
        <v>44</v>
      </c>
      <c r="I45">
        <v>6817.2</v>
      </c>
      <c r="J45">
        <v>374</v>
      </c>
      <c r="K45">
        <v>15.5</v>
      </c>
      <c r="L45">
        <v>16</v>
      </c>
      <c r="O45">
        <v>103800</v>
      </c>
      <c r="P45">
        <v>103800</v>
      </c>
      <c r="Q45">
        <v>2349575</v>
      </c>
      <c r="S45">
        <v>4049.4998873290247</v>
      </c>
    </row>
    <row r="46" spans="3:19" x14ac:dyDescent="0.3">
      <c r="C46">
        <v>4</v>
      </c>
      <c r="D46" t="s">
        <v>35</v>
      </c>
      <c r="E46">
        <v>11.399999999999999</v>
      </c>
      <c r="I46">
        <v>1904</v>
      </c>
      <c r="J46">
        <v>374</v>
      </c>
      <c r="K46">
        <v>46.5</v>
      </c>
      <c r="L46">
        <v>16</v>
      </c>
      <c r="Q46">
        <v>1163485</v>
      </c>
      <c r="S46">
        <v>2799.4998873290247</v>
      </c>
    </row>
    <row r="47" spans="3:19" x14ac:dyDescent="0.3">
      <c r="C47">
        <v>4</v>
      </c>
      <c r="D47">
        <v>99</v>
      </c>
      <c r="E47">
        <v>1</v>
      </c>
      <c r="I47">
        <v>168</v>
      </c>
      <c r="J47">
        <v>34</v>
      </c>
      <c r="Q47">
        <v>51047</v>
      </c>
      <c r="S47">
        <v>2799.4998873290247</v>
      </c>
    </row>
    <row r="48" spans="3:19" x14ac:dyDescent="0.3">
      <c r="C48">
        <v>4</v>
      </c>
      <c r="D48">
        <v>100</v>
      </c>
      <c r="E48">
        <v>1.2</v>
      </c>
      <c r="I48">
        <v>200</v>
      </c>
      <c r="J48">
        <v>34</v>
      </c>
      <c r="Q48">
        <v>68757</v>
      </c>
    </row>
    <row r="49" spans="3:19" x14ac:dyDescent="0.3">
      <c r="C49">
        <v>4</v>
      </c>
      <c r="D49">
        <v>101</v>
      </c>
      <c r="E49">
        <v>9.1999999999999993</v>
      </c>
      <c r="I49">
        <v>1536</v>
      </c>
      <c r="J49">
        <v>306</v>
      </c>
      <c r="K49">
        <v>46.5</v>
      </c>
      <c r="L49">
        <v>16</v>
      </c>
      <c r="Q49">
        <v>1043681</v>
      </c>
    </row>
    <row r="50" spans="3:19" x14ac:dyDescent="0.3">
      <c r="C50">
        <v>4</v>
      </c>
      <c r="D50" t="s">
        <v>66</v>
      </c>
      <c r="E50">
        <v>30.3</v>
      </c>
      <c r="I50">
        <v>4419.25</v>
      </c>
      <c r="Q50">
        <v>1045969</v>
      </c>
      <c r="R50">
        <v>7777</v>
      </c>
      <c r="S50">
        <v>1250</v>
      </c>
    </row>
    <row r="51" spans="3:19" x14ac:dyDescent="0.3">
      <c r="C51">
        <v>4</v>
      </c>
      <c r="D51">
        <v>303</v>
      </c>
      <c r="E51">
        <v>11.3</v>
      </c>
      <c r="I51">
        <v>1693</v>
      </c>
      <c r="Q51">
        <v>389021</v>
      </c>
      <c r="R51">
        <v>7777</v>
      </c>
      <c r="S51">
        <v>1250</v>
      </c>
    </row>
    <row r="52" spans="3:19" x14ac:dyDescent="0.3">
      <c r="C52">
        <v>4</v>
      </c>
      <c r="D52">
        <v>304</v>
      </c>
      <c r="E52">
        <v>10</v>
      </c>
      <c r="I52">
        <v>1401</v>
      </c>
      <c r="Q52">
        <v>369839</v>
      </c>
    </row>
    <row r="53" spans="3:19" x14ac:dyDescent="0.3">
      <c r="C53">
        <v>4</v>
      </c>
      <c r="D53">
        <v>305</v>
      </c>
      <c r="E53">
        <v>2</v>
      </c>
      <c r="I53">
        <v>298.5</v>
      </c>
      <c r="Q53">
        <v>99570</v>
      </c>
    </row>
    <row r="54" spans="3:19" x14ac:dyDescent="0.3">
      <c r="C54">
        <v>4</v>
      </c>
      <c r="D54">
        <v>424</v>
      </c>
      <c r="E54">
        <v>2</v>
      </c>
      <c r="I54">
        <v>259</v>
      </c>
      <c r="Q54">
        <v>62998</v>
      </c>
    </row>
    <row r="55" spans="3:19" x14ac:dyDescent="0.3">
      <c r="C55">
        <v>4</v>
      </c>
      <c r="D55">
        <v>636</v>
      </c>
      <c r="E55">
        <v>2</v>
      </c>
      <c r="I55">
        <v>335.75</v>
      </c>
      <c r="Q55">
        <v>54644</v>
      </c>
    </row>
    <row r="56" spans="3:19" x14ac:dyDescent="0.3">
      <c r="C56">
        <v>4</v>
      </c>
      <c r="D56">
        <v>642</v>
      </c>
      <c r="E56">
        <v>3</v>
      </c>
      <c r="I56">
        <v>432</v>
      </c>
      <c r="Q56">
        <v>69897</v>
      </c>
    </row>
    <row r="57" spans="3:19" x14ac:dyDescent="0.3">
      <c r="C57">
        <v>4</v>
      </c>
      <c r="D57" t="s">
        <v>67</v>
      </c>
      <c r="E57">
        <v>2.2000000000000002</v>
      </c>
      <c r="I57">
        <v>326.39999999999998</v>
      </c>
      <c r="Q57">
        <v>63064</v>
      </c>
    </row>
    <row r="58" spans="3:19" x14ac:dyDescent="0.3">
      <c r="C58">
        <v>4</v>
      </c>
      <c r="D58">
        <v>30</v>
      </c>
      <c r="E58">
        <v>2.2000000000000002</v>
      </c>
      <c r="I58">
        <v>326.39999999999998</v>
      </c>
      <c r="Q58">
        <v>63064</v>
      </c>
    </row>
    <row r="59" spans="3:19" x14ac:dyDescent="0.3">
      <c r="C59" t="s">
        <v>71</v>
      </c>
      <c r="E59">
        <v>43.900000000000006</v>
      </c>
      <c r="I59">
        <v>6649.65</v>
      </c>
      <c r="J59">
        <v>374</v>
      </c>
      <c r="K59">
        <v>46.5</v>
      </c>
      <c r="L59">
        <v>16</v>
      </c>
      <c r="Q59">
        <v>2272518</v>
      </c>
      <c r="R59">
        <v>7777</v>
      </c>
      <c r="S59">
        <v>4049.4998873290247</v>
      </c>
    </row>
    <row r="60" spans="3:19" x14ac:dyDescent="0.3">
      <c r="C60">
        <v>5</v>
      </c>
      <c r="D60" t="s">
        <v>35</v>
      </c>
      <c r="E60">
        <v>11.399999999999999</v>
      </c>
      <c r="I60">
        <v>1888</v>
      </c>
      <c r="J60">
        <v>374</v>
      </c>
      <c r="K60">
        <v>31</v>
      </c>
      <c r="L60">
        <v>16</v>
      </c>
      <c r="O60">
        <v>10000</v>
      </c>
      <c r="P60">
        <v>10000</v>
      </c>
      <c r="Q60">
        <v>1181013</v>
      </c>
      <c r="S60">
        <v>2799.4998873290247</v>
      </c>
    </row>
    <row r="61" spans="3:19" x14ac:dyDescent="0.3">
      <c r="C61">
        <v>5</v>
      </c>
      <c r="D61">
        <v>99</v>
      </c>
      <c r="E61">
        <v>1</v>
      </c>
      <c r="I61">
        <v>176</v>
      </c>
      <c r="J61">
        <v>34</v>
      </c>
      <c r="Q61">
        <v>49925</v>
      </c>
      <c r="S61">
        <v>2799.4998873290247</v>
      </c>
    </row>
    <row r="62" spans="3:19" x14ac:dyDescent="0.3">
      <c r="C62">
        <v>5</v>
      </c>
      <c r="D62">
        <v>100</v>
      </c>
      <c r="E62">
        <v>1.2</v>
      </c>
      <c r="I62">
        <v>216</v>
      </c>
      <c r="J62">
        <v>34</v>
      </c>
      <c r="Q62">
        <v>68713</v>
      </c>
    </row>
    <row r="63" spans="3:19" x14ac:dyDescent="0.3">
      <c r="C63">
        <v>5</v>
      </c>
      <c r="D63">
        <v>101</v>
      </c>
      <c r="E63">
        <v>9.1999999999999993</v>
      </c>
      <c r="I63">
        <v>1496</v>
      </c>
      <c r="J63">
        <v>306</v>
      </c>
      <c r="K63">
        <v>31</v>
      </c>
      <c r="L63">
        <v>16</v>
      </c>
      <c r="O63">
        <v>10000</v>
      </c>
      <c r="P63">
        <v>10000</v>
      </c>
      <c r="Q63">
        <v>1062375</v>
      </c>
    </row>
    <row r="64" spans="3:19" x14ac:dyDescent="0.3">
      <c r="C64">
        <v>5</v>
      </c>
      <c r="D64" t="s">
        <v>66</v>
      </c>
      <c r="E64">
        <v>30.3</v>
      </c>
      <c r="I64">
        <v>4709.25</v>
      </c>
      <c r="J64">
        <v>20</v>
      </c>
      <c r="O64">
        <v>12000</v>
      </c>
      <c r="P64">
        <v>12000</v>
      </c>
      <c r="Q64">
        <v>1125741</v>
      </c>
      <c r="S64">
        <v>1250</v>
      </c>
    </row>
    <row r="65" spans="3:19" x14ac:dyDescent="0.3">
      <c r="C65">
        <v>5</v>
      </c>
      <c r="D65">
        <v>303</v>
      </c>
      <c r="E65">
        <v>11.3</v>
      </c>
      <c r="I65">
        <v>1680</v>
      </c>
      <c r="J65">
        <v>20</v>
      </c>
      <c r="O65">
        <v>7200</v>
      </c>
      <c r="P65">
        <v>7200</v>
      </c>
      <c r="Q65">
        <v>416550</v>
      </c>
      <c r="S65">
        <v>1250</v>
      </c>
    </row>
    <row r="66" spans="3:19" x14ac:dyDescent="0.3">
      <c r="C66">
        <v>5</v>
      </c>
      <c r="D66">
        <v>304</v>
      </c>
      <c r="E66">
        <v>10</v>
      </c>
      <c r="I66">
        <v>1529.5</v>
      </c>
      <c r="O66">
        <v>2400</v>
      </c>
      <c r="P66">
        <v>2400</v>
      </c>
      <c r="Q66">
        <v>410114</v>
      </c>
    </row>
    <row r="67" spans="3:19" x14ac:dyDescent="0.3">
      <c r="C67">
        <v>5</v>
      </c>
      <c r="D67">
        <v>305</v>
      </c>
      <c r="E67">
        <v>2</v>
      </c>
      <c r="I67">
        <v>358.5</v>
      </c>
      <c r="Q67">
        <v>99071</v>
      </c>
    </row>
    <row r="68" spans="3:19" x14ac:dyDescent="0.3">
      <c r="C68">
        <v>5</v>
      </c>
      <c r="D68">
        <v>424</v>
      </c>
      <c r="E68">
        <v>2</v>
      </c>
      <c r="I68">
        <v>338</v>
      </c>
      <c r="O68">
        <v>2400</v>
      </c>
      <c r="P68">
        <v>2400</v>
      </c>
      <c r="Q68">
        <v>68483</v>
      </c>
    </row>
    <row r="69" spans="3:19" x14ac:dyDescent="0.3">
      <c r="C69">
        <v>5</v>
      </c>
      <c r="D69">
        <v>636</v>
      </c>
      <c r="E69">
        <v>2</v>
      </c>
      <c r="I69">
        <v>311.25</v>
      </c>
      <c r="Q69">
        <v>59984</v>
      </c>
    </row>
    <row r="70" spans="3:19" x14ac:dyDescent="0.3">
      <c r="C70">
        <v>5</v>
      </c>
      <c r="D70">
        <v>642</v>
      </c>
      <c r="E70">
        <v>3</v>
      </c>
      <c r="I70">
        <v>492</v>
      </c>
      <c r="Q70">
        <v>71539</v>
      </c>
    </row>
    <row r="71" spans="3:19" x14ac:dyDescent="0.3">
      <c r="C71">
        <v>5</v>
      </c>
      <c r="D71" t="s">
        <v>67</v>
      </c>
      <c r="E71">
        <v>2.2000000000000002</v>
      </c>
      <c r="I71">
        <v>323.2</v>
      </c>
      <c r="Q71">
        <v>55761</v>
      </c>
    </row>
    <row r="72" spans="3:19" x14ac:dyDescent="0.3">
      <c r="C72">
        <v>5</v>
      </c>
      <c r="D72">
        <v>30</v>
      </c>
      <c r="E72">
        <v>2.2000000000000002</v>
      </c>
      <c r="I72">
        <v>323.2</v>
      </c>
      <c r="Q72">
        <v>55761</v>
      </c>
    </row>
    <row r="73" spans="3:19" x14ac:dyDescent="0.3">
      <c r="C73" t="s">
        <v>72</v>
      </c>
      <c r="E73">
        <v>43.900000000000006</v>
      </c>
      <c r="I73">
        <v>6920.45</v>
      </c>
      <c r="J73">
        <v>394</v>
      </c>
      <c r="K73">
        <v>31</v>
      </c>
      <c r="L73">
        <v>16</v>
      </c>
      <c r="O73">
        <v>22000</v>
      </c>
      <c r="P73">
        <v>22000</v>
      </c>
      <c r="Q73">
        <v>2362515</v>
      </c>
      <c r="S73">
        <v>4049.4998873290247</v>
      </c>
    </row>
    <row r="74" spans="3:19" x14ac:dyDescent="0.3">
      <c r="C74">
        <v>6</v>
      </c>
      <c r="D74" t="s">
        <v>35</v>
      </c>
      <c r="E74">
        <v>11.399999999999999</v>
      </c>
      <c r="I74">
        <v>1768</v>
      </c>
      <c r="J74">
        <v>374</v>
      </c>
      <c r="K74">
        <v>31</v>
      </c>
      <c r="L74">
        <v>16</v>
      </c>
      <c r="Q74">
        <v>1145316</v>
      </c>
      <c r="S74">
        <v>2799.4998873290247</v>
      </c>
    </row>
    <row r="75" spans="3:19" x14ac:dyDescent="0.3">
      <c r="C75">
        <v>6</v>
      </c>
      <c r="D75">
        <v>99</v>
      </c>
      <c r="E75">
        <v>1</v>
      </c>
      <c r="I75">
        <v>160</v>
      </c>
      <c r="J75">
        <v>34</v>
      </c>
      <c r="Q75">
        <v>50837</v>
      </c>
      <c r="S75">
        <v>2799.4998873290247</v>
      </c>
    </row>
    <row r="76" spans="3:19" x14ac:dyDescent="0.3">
      <c r="C76">
        <v>6</v>
      </c>
      <c r="D76">
        <v>100</v>
      </c>
      <c r="E76">
        <v>1.2</v>
      </c>
      <c r="I76">
        <v>192</v>
      </c>
      <c r="J76">
        <v>34</v>
      </c>
      <c r="Q76">
        <v>69790</v>
      </c>
    </row>
    <row r="77" spans="3:19" x14ac:dyDescent="0.3">
      <c r="C77">
        <v>6</v>
      </c>
      <c r="D77">
        <v>101</v>
      </c>
      <c r="E77">
        <v>9.1999999999999993</v>
      </c>
      <c r="I77">
        <v>1416</v>
      </c>
      <c r="J77">
        <v>306</v>
      </c>
      <c r="K77">
        <v>31</v>
      </c>
      <c r="L77">
        <v>16</v>
      </c>
      <c r="Q77">
        <v>1024689</v>
      </c>
    </row>
    <row r="78" spans="3:19" x14ac:dyDescent="0.3">
      <c r="C78">
        <v>6</v>
      </c>
      <c r="D78" t="s">
        <v>66</v>
      </c>
      <c r="E78">
        <v>30.3</v>
      </c>
      <c r="I78">
        <v>4405.5</v>
      </c>
      <c r="Q78">
        <v>1059660</v>
      </c>
      <c r="S78">
        <v>1250</v>
      </c>
    </row>
    <row r="79" spans="3:19" x14ac:dyDescent="0.3">
      <c r="C79">
        <v>6</v>
      </c>
      <c r="D79">
        <v>303</v>
      </c>
      <c r="E79">
        <v>11.3</v>
      </c>
      <c r="I79">
        <v>1687.5</v>
      </c>
      <c r="Q79">
        <v>387710</v>
      </c>
      <c r="S79">
        <v>1250</v>
      </c>
    </row>
    <row r="80" spans="3:19" x14ac:dyDescent="0.3">
      <c r="C80">
        <v>6</v>
      </c>
      <c r="D80">
        <v>304</v>
      </c>
      <c r="E80">
        <v>10</v>
      </c>
      <c r="I80">
        <v>1451.25</v>
      </c>
      <c r="Q80">
        <v>394987</v>
      </c>
    </row>
    <row r="81" spans="3:19" x14ac:dyDescent="0.3">
      <c r="C81">
        <v>6</v>
      </c>
      <c r="D81">
        <v>305</v>
      </c>
      <c r="E81">
        <v>2</v>
      </c>
      <c r="I81">
        <v>320</v>
      </c>
      <c r="Q81">
        <v>99155</v>
      </c>
    </row>
    <row r="82" spans="3:19" x14ac:dyDescent="0.3">
      <c r="C82">
        <v>6</v>
      </c>
      <c r="D82">
        <v>424</v>
      </c>
      <c r="E82">
        <v>2</v>
      </c>
      <c r="I82">
        <v>254</v>
      </c>
      <c r="Q82">
        <v>63264</v>
      </c>
    </row>
    <row r="83" spans="3:19" x14ac:dyDescent="0.3">
      <c r="C83">
        <v>6</v>
      </c>
      <c r="D83">
        <v>636</v>
      </c>
      <c r="E83">
        <v>2</v>
      </c>
      <c r="I83">
        <v>238.25</v>
      </c>
      <c r="Q83">
        <v>45376</v>
      </c>
    </row>
    <row r="84" spans="3:19" x14ac:dyDescent="0.3">
      <c r="C84">
        <v>6</v>
      </c>
      <c r="D84">
        <v>642</v>
      </c>
      <c r="E84">
        <v>3</v>
      </c>
      <c r="I84">
        <v>454.5</v>
      </c>
      <c r="Q84">
        <v>69168</v>
      </c>
    </row>
    <row r="85" spans="3:19" x14ac:dyDescent="0.3">
      <c r="C85">
        <v>6</v>
      </c>
      <c r="D85" t="s">
        <v>67</v>
      </c>
      <c r="E85">
        <v>2.2000000000000002</v>
      </c>
      <c r="I85">
        <v>201.6</v>
      </c>
      <c r="O85">
        <v>10092</v>
      </c>
      <c r="P85">
        <v>10092</v>
      </c>
      <c r="Q85">
        <v>42702</v>
      </c>
    </row>
    <row r="86" spans="3:19" x14ac:dyDescent="0.3">
      <c r="C86">
        <v>6</v>
      </c>
      <c r="D86">
        <v>30</v>
      </c>
      <c r="E86">
        <v>2.2000000000000002</v>
      </c>
      <c r="I86">
        <v>201.6</v>
      </c>
      <c r="O86">
        <v>10092</v>
      </c>
      <c r="P86">
        <v>10092</v>
      </c>
      <c r="Q86">
        <v>42702</v>
      </c>
    </row>
    <row r="87" spans="3:19" x14ac:dyDescent="0.3">
      <c r="C87" t="s">
        <v>73</v>
      </c>
      <c r="E87">
        <v>43.900000000000006</v>
      </c>
      <c r="I87">
        <v>6375.1</v>
      </c>
      <c r="J87">
        <v>374</v>
      </c>
      <c r="K87">
        <v>31</v>
      </c>
      <c r="L87">
        <v>16</v>
      </c>
      <c r="O87">
        <v>10092</v>
      </c>
      <c r="P87">
        <v>10092</v>
      </c>
      <c r="Q87">
        <v>2247678</v>
      </c>
      <c r="S87">
        <v>4049.4998873290247</v>
      </c>
    </row>
    <row r="88" spans="3:19" x14ac:dyDescent="0.3">
      <c r="C88">
        <v>7</v>
      </c>
      <c r="D88" t="s">
        <v>35</v>
      </c>
      <c r="E88">
        <v>12.2</v>
      </c>
      <c r="I88">
        <v>1510.4</v>
      </c>
      <c r="J88">
        <v>374</v>
      </c>
      <c r="K88">
        <v>31</v>
      </c>
      <c r="L88">
        <v>17</v>
      </c>
      <c r="O88">
        <v>1021246</v>
      </c>
      <c r="P88">
        <v>1021246</v>
      </c>
      <c r="Q88">
        <v>2178456</v>
      </c>
      <c r="S88">
        <v>2799.4998873290247</v>
      </c>
    </row>
    <row r="89" spans="3:19" x14ac:dyDescent="0.3">
      <c r="C89">
        <v>7</v>
      </c>
      <c r="D89">
        <v>99</v>
      </c>
      <c r="E89">
        <v>1.8</v>
      </c>
      <c r="I89">
        <v>190.4</v>
      </c>
      <c r="J89">
        <v>34</v>
      </c>
      <c r="O89">
        <v>52718</v>
      </c>
      <c r="P89">
        <v>52718</v>
      </c>
      <c r="Q89">
        <v>119126</v>
      </c>
      <c r="S89">
        <v>2799.4998873290247</v>
      </c>
    </row>
    <row r="90" spans="3:19" x14ac:dyDescent="0.3">
      <c r="C90">
        <v>7</v>
      </c>
      <c r="D90">
        <v>100</v>
      </c>
      <c r="E90">
        <v>1.2</v>
      </c>
      <c r="I90">
        <v>184</v>
      </c>
      <c r="J90">
        <v>34</v>
      </c>
      <c r="O90">
        <v>55039</v>
      </c>
      <c r="P90">
        <v>55039</v>
      </c>
      <c r="Q90">
        <v>125180</v>
      </c>
    </row>
    <row r="91" spans="3:19" x14ac:dyDescent="0.3">
      <c r="C91">
        <v>7</v>
      </c>
      <c r="D91">
        <v>101</v>
      </c>
      <c r="E91">
        <v>9.1999999999999993</v>
      </c>
      <c r="I91">
        <v>1136</v>
      </c>
      <c r="J91">
        <v>306</v>
      </c>
      <c r="K91">
        <v>31</v>
      </c>
      <c r="L91">
        <v>17</v>
      </c>
      <c r="O91">
        <v>913489</v>
      </c>
      <c r="P91">
        <v>913489</v>
      </c>
      <c r="Q91">
        <v>1934150</v>
      </c>
    </row>
    <row r="92" spans="3:19" x14ac:dyDescent="0.3">
      <c r="C92">
        <v>7</v>
      </c>
      <c r="D92" t="s">
        <v>66</v>
      </c>
      <c r="E92">
        <v>30.3</v>
      </c>
      <c r="I92">
        <v>3792.75</v>
      </c>
      <c r="J92">
        <v>1</v>
      </c>
      <c r="O92">
        <v>308134</v>
      </c>
      <c r="P92">
        <v>308134</v>
      </c>
      <c r="Q92">
        <v>1426005</v>
      </c>
      <c r="S92">
        <v>1250</v>
      </c>
    </row>
    <row r="93" spans="3:19" x14ac:dyDescent="0.3">
      <c r="C93">
        <v>7</v>
      </c>
      <c r="D93">
        <v>303</v>
      </c>
      <c r="E93">
        <v>11.3</v>
      </c>
      <c r="I93">
        <v>1354</v>
      </c>
      <c r="J93">
        <v>1</v>
      </c>
      <c r="O93">
        <v>102898</v>
      </c>
      <c r="P93">
        <v>102898</v>
      </c>
      <c r="Q93">
        <v>514565</v>
      </c>
      <c r="S93">
        <v>1250</v>
      </c>
    </row>
    <row r="94" spans="3:19" x14ac:dyDescent="0.3">
      <c r="C94">
        <v>7</v>
      </c>
      <c r="D94">
        <v>304</v>
      </c>
      <c r="E94">
        <v>10</v>
      </c>
      <c r="I94">
        <v>1228.75</v>
      </c>
      <c r="O94">
        <v>102576</v>
      </c>
      <c r="P94">
        <v>102576</v>
      </c>
      <c r="Q94">
        <v>511659</v>
      </c>
    </row>
    <row r="95" spans="3:19" x14ac:dyDescent="0.3">
      <c r="C95">
        <v>7</v>
      </c>
      <c r="D95">
        <v>305</v>
      </c>
      <c r="E95">
        <v>2</v>
      </c>
      <c r="I95">
        <v>222.5</v>
      </c>
      <c r="O95">
        <v>48129</v>
      </c>
      <c r="P95">
        <v>48129</v>
      </c>
      <c r="Q95">
        <v>147396</v>
      </c>
    </row>
    <row r="96" spans="3:19" x14ac:dyDescent="0.3">
      <c r="C96">
        <v>7</v>
      </c>
      <c r="D96">
        <v>424</v>
      </c>
      <c r="E96">
        <v>2</v>
      </c>
      <c r="I96">
        <v>307</v>
      </c>
      <c r="O96">
        <v>16344</v>
      </c>
      <c r="P96">
        <v>16344</v>
      </c>
      <c r="Q96">
        <v>82499</v>
      </c>
    </row>
    <row r="97" spans="3:19" x14ac:dyDescent="0.3">
      <c r="C97">
        <v>7</v>
      </c>
      <c r="D97">
        <v>636</v>
      </c>
      <c r="E97">
        <v>2</v>
      </c>
      <c r="I97">
        <v>298.5</v>
      </c>
      <c r="O97">
        <v>17046</v>
      </c>
      <c r="P97">
        <v>17046</v>
      </c>
      <c r="Q97">
        <v>75377</v>
      </c>
    </row>
    <row r="98" spans="3:19" x14ac:dyDescent="0.3">
      <c r="C98">
        <v>7</v>
      </c>
      <c r="D98">
        <v>642</v>
      </c>
      <c r="E98">
        <v>3</v>
      </c>
      <c r="I98">
        <v>382</v>
      </c>
      <c r="O98">
        <v>21141</v>
      </c>
      <c r="P98">
        <v>21141</v>
      </c>
      <c r="Q98">
        <v>94509</v>
      </c>
    </row>
    <row r="99" spans="3:19" x14ac:dyDescent="0.3">
      <c r="C99">
        <v>7</v>
      </c>
      <c r="D99" t="s">
        <v>67</v>
      </c>
      <c r="E99">
        <v>2.2000000000000002</v>
      </c>
      <c r="I99">
        <v>299.2</v>
      </c>
      <c r="O99">
        <v>17605</v>
      </c>
      <c r="P99">
        <v>17605</v>
      </c>
      <c r="Q99">
        <v>75807</v>
      </c>
    </row>
    <row r="100" spans="3:19" x14ac:dyDescent="0.3">
      <c r="C100">
        <v>7</v>
      </c>
      <c r="D100">
        <v>30</v>
      </c>
      <c r="E100">
        <v>2.2000000000000002</v>
      </c>
      <c r="I100">
        <v>299.2</v>
      </c>
      <c r="O100">
        <v>17605</v>
      </c>
      <c r="P100">
        <v>17605</v>
      </c>
      <c r="Q100">
        <v>75807</v>
      </c>
    </row>
    <row r="101" spans="3:19" x14ac:dyDescent="0.3">
      <c r="C101" t="s">
        <v>74</v>
      </c>
      <c r="E101">
        <v>44.7</v>
      </c>
      <c r="I101">
        <v>5602.3499999999995</v>
      </c>
      <c r="J101">
        <v>375</v>
      </c>
      <c r="K101">
        <v>31</v>
      </c>
      <c r="L101">
        <v>17</v>
      </c>
      <c r="O101">
        <v>1346985</v>
      </c>
      <c r="P101">
        <v>1346985</v>
      </c>
      <c r="Q101">
        <v>3680268</v>
      </c>
      <c r="S101">
        <v>4049.4998873290247</v>
      </c>
    </row>
    <row r="102" spans="3:19" x14ac:dyDescent="0.3">
      <c r="C102">
        <v>8</v>
      </c>
      <c r="D102" t="s">
        <v>35</v>
      </c>
      <c r="E102">
        <v>12.2</v>
      </c>
      <c r="I102">
        <v>1632</v>
      </c>
      <c r="J102">
        <v>374</v>
      </c>
      <c r="K102">
        <v>31</v>
      </c>
      <c r="L102">
        <v>16</v>
      </c>
      <c r="Q102">
        <v>1148304</v>
      </c>
      <c r="S102">
        <v>2799.4998873290247</v>
      </c>
    </row>
    <row r="103" spans="3:19" x14ac:dyDescent="0.3">
      <c r="C103">
        <v>8</v>
      </c>
      <c r="D103">
        <v>99</v>
      </c>
      <c r="E103">
        <v>1.8</v>
      </c>
      <c r="I103">
        <v>288</v>
      </c>
      <c r="J103">
        <v>34</v>
      </c>
      <c r="Q103">
        <v>74302</v>
      </c>
      <c r="S103">
        <v>2799.4998873290247</v>
      </c>
    </row>
    <row r="104" spans="3:19" x14ac:dyDescent="0.3">
      <c r="C104">
        <v>8</v>
      </c>
      <c r="D104">
        <v>100</v>
      </c>
      <c r="E104">
        <v>1.2</v>
      </c>
      <c r="I104">
        <v>80</v>
      </c>
      <c r="J104">
        <v>34</v>
      </c>
      <c r="Q104">
        <v>54049</v>
      </c>
    </row>
    <row r="105" spans="3:19" x14ac:dyDescent="0.3">
      <c r="C105">
        <v>8</v>
      </c>
      <c r="D105">
        <v>101</v>
      </c>
      <c r="E105">
        <v>9.1999999999999993</v>
      </c>
      <c r="I105">
        <v>1264</v>
      </c>
      <c r="J105">
        <v>306</v>
      </c>
      <c r="K105">
        <v>31</v>
      </c>
      <c r="L105">
        <v>16</v>
      </c>
      <c r="Q105">
        <v>1019953</v>
      </c>
    </row>
    <row r="106" spans="3:19" x14ac:dyDescent="0.3">
      <c r="C106">
        <v>8</v>
      </c>
      <c r="D106" t="s">
        <v>66</v>
      </c>
      <c r="E106">
        <v>29.3</v>
      </c>
      <c r="I106">
        <v>3665</v>
      </c>
      <c r="J106">
        <v>23</v>
      </c>
      <c r="Q106">
        <v>1056697</v>
      </c>
      <c r="R106">
        <v>3846</v>
      </c>
      <c r="S106">
        <v>1250</v>
      </c>
    </row>
    <row r="107" spans="3:19" x14ac:dyDescent="0.3">
      <c r="C107">
        <v>8</v>
      </c>
      <c r="D107">
        <v>303</v>
      </c>
      <c r="E107">
        <v>10.3</v>
      </c>
      <c r="I107">
        <v>1081</v>
      </c>
      <c r="Q107">
        <v>363607</v>
      </c>
      <c r="R107">
        <v>3846</v>
      </c>
      <c r="S107">
        <v>1250</v>
      </c>
    </row>
    <row r="108" spans="3:19" x14ac:dyDescent="0.3">
      <c r="C108">
        <v>8</v>
      </c>
      <c r="D108">
        <v>304</v>
      </c>
      <c r="E108">
        <v>10</v>
      </c>
      <c r="I108">
        <v>1392</v>
      </c>
      <c r="Q108">
        <v>403587</v>
      </c>
    </row>
    <row r="109" spans="3:19" x14ac:dyDescent="0.3">
      <c r="C109">
        <v>8</v>
      </c>
      <c r="D109">
        <v>305</v>
      </c>
      <c r="E109">
        <v>2</v>
      </c>
      <c r="I109">
        <v>318.5</v>
      </c>
      <c r="Q109">
        <v>99620</v>
      </c>
    </row>
    <row r="110" spans="3:19" x14ac:dyDescent="0.3">
      <c r="C110">
        <v>8</v>
      </c>
      <c r="D110">
        <v>424</v>
      </c>
      <c r="E110">
        <v>2</v>
      </c>
      <c r="I110">
        <v>213</v>
      </c>
      <c r="Q110">
        <v>62794</v>
      </c>
    </row>
    <row r="111" spans="3:19" x14ac:dyDescent="0.3">
      <c r="C111">
        <v>8</v>
      </c>
      <c r="D111">
        <v>636</v>
      </c>
      <c r="E111">
        <v>2</v>
      </c>
      <c r="I111">
        <v>254.5</v>
      </c>
      <c r="Q111">
        <v>57194</v>
      </c>
    </row>
    <row r="112" spans="3:19" x14ac:dyDescent="0.3">
      <c r="C112">
        <v>8</v>
      </c>
      <c r="D112">
        <v>642</v>
      </c>
      <c r="E112">
        <v>3</v>
      </c>
      <c r="I112">
        <v>406</v>
      </c>
      <c r="J112">
        <v>23</v>
      </c>
      <c r="Q112">
        <v>69895</v>
      </c>
    </row>
    <row r="113" spans="3:19" x14ac:dyDescent="0.3">
      <c r="C113">
        <v>8</v>
      </c>
      <c r="D113" t="s">
        <v>67</v>
      </c>
      <c r="E113">
        <v>2.2000000000000002</v>
      </c>
      <c r="I113">
        <v>260.8</v>
      </c>
      <c r="Q113">
        <v>71546</v>
      </c>
    </row>
    <row r="114" spans="3:19" x14ac:dyDescent="0.3">
      <c r="C114">
        <v>8</v>
      </c>
      <c r="D114">
        <v>30</v>
      </c>
      <c r="E114">
        <v>2.2000000000000002</v>
      </c>
      <c r="I114">
        <v>260.8</v>
      </c>
      <c r="Q114">
        <v>71546</v>
      </c>
    </row>
    <row r="115" spans="3:19" x14ac:dyDescent="0.3">
      <c r="C115" t="s">
        <v>75</v>
      </c>
      <c r="E115">
        <v>43.7</v>
      </c>
      <c r="I115">
        <v>5557.8</v>
      </c>
      <c r="J115">
        <v>397</v>
      </c>
      <c r="K115">
        <v>31</v>
      </c>
      <c r="L115">
        <v>16</v>
      </c>
      <c r="Q115">
        <v>2276547</v>
      </c>
      <c r="R115">
        <v>3846</v>
      </c>
      <c r="S115">
        <v>4049.4998873290247</v>
      </c>
    </row>
    <row r="116" spans="3:19" x14ac:dyDescent="0.3">
      <c r="C116">
        <v>9</v>
      </c>
      <c r="D116" t="s">
        <v>35</v>
      </c>
      <c r="E116">
        <v>11.6</v>
      </c>
      <c r="I116">
        <v>1771.2</v>
      </c>
      <c r="J116">
        <v>308</v>
      </c>
      <c r="K116">
        <v>94</v>
      </c>
      <c r="L116">
        <v>16</v>
      </c>
      <c r="Q116">
        <v>1097041</v>
      </c>
      <c r="S116">
        <v>2799.4998873290247</v>
      </c>
    </row>
    <row r="117" spans="3:19" x14ac:dyDescent="0.3">
      <c r="C117">
        <v>9</v>
      </c>
      <c r="D117">
        <v>99</v>
      </c>
      <c r="E117">
        <v>1.8</v>
      </c>
      <c r="I117">
        <v>240</v>
      </c>
      <c r="J117">
        <v>36</v>
      </c>
      <c r="K117">
        <v>32</v>
      </c>
      <c r="Q117">
        <v>84827</v>
      </c>
      <c r="S117">
        <v>2799.4998873290247</v>
      </c>
    </row>
    <row r="118" spans="3:19" x14ac:dyDescent="0.3">
      <c r="C118">
        <v>9</v>
      </c>
      <c r="D118">
        <v>100</v>
      </c>
      <c r="E118">
        <v>0.6</v>
      </c>
      <c r="I118">
        <v>91.2</v>
      </c>
      <c r="K118">
        <v>31</v>
      </c>
      <c r="Q118">
        <v>30572</v>
      </c>
    </row>
    <row r="119" spans="3:19" x14ac:dyDescent="0.3">
      <c r="C119">
        <v>9</v>
      </c>
      <c r="D119">
        <v>101</v>
      </c>
      <c r="E119">
        <v>9.1999999999999993</v>
      </c>
      <c r="I119">
        <v>1440</v>
      </c>
      <c r="J119">
        <v>272</v>
      </c>
      <c r="K119">
        <v>31</v>
      </c>
      <c r="L119">
        <v>16</v>
      </c>
      <c r="Q119">
        <v>981642</v>
      </c>
    </row>
    <row r="120" spans="3:19" x14ac:dyDescent="0.3">
      <c r="C120">
        <v>9</v>
      </c>
      <c r="D120" t="s">
        <v>66</v>
      </c>
      <c r="E120">
        <v>28.3</v>
      </c>
      <c r="I120">
        <v>4094.5</v>
      </c>
      <c r="J120">
        <v>40</v>
      </c>
      <c r="Q120">
        <v>1013126</v>
      </c>
      <c r="S120">
        <v>1250</v>
      </c>
    </row>
    <row r="121" spans="3:19" x14ac:dyDescent="0.3">
      <c r="C121">
        <v>9</v>
      </c>
      <c r="D121">
        <v>303</v>
      </c>
      <c r="E121">
        <v>10.3</v>
      </c>
      <c r="I121">
        <v>1581</v>
      </c>
      <c r="Q121">
        <v>361376</v>
      </c>
      <c r="S121">
        <v>1250</v>
      </c>
    </row>
    <row r="122" spans="3:19" x14ac:dyDescent="0.3">
      <c r="C122">
        <v>9</v>
      </c>
      <c r="D122">
        <v>304</v>
      </c>
      <c r="E122">
        <v>10</v>
      </c>
      <c r="I122">
        <v>1310.5</v>
      </c>
      <c r="J122">
        <v>40</v>
      </c>
      <c r="Q122">
        <v>376456</v>
      </c>
    </row>
    <row r="123" spans="3:19" x14ac:dyDescent="0.3">
      <c r="C123">
        <v>9</v>
      </c>
      <c r="D123">
        <v>305</v>
      </c>
      <c r="E123">
        <v>2</v>
      </c>
      <c r="I123">
        <v>256</v>
      </c>
      <c r="Q123">
        <v>97267</v>
      </c>
    </row>
    <row r="124" spans="3:19" x14ac:dyDescent="0.3">
      <c r="C124">
        <v>9</v>
      </c>
      <c r="D124">
        <v>424</v>
      </c>
      <c r="E124">
        <v>2</v>
      </c>
      <c r="I124">
        <v>302.5</v>
      </c>
      <c r="Q124">
        <v>66800</v>
      </c>
    </row>
    <row r="125" spans="3:19" x14ac:dyDescent="0.3">
      <c r="C125">
        <v>9</v>
      </c>
      <c r="D125">
        <v>636</v>
      </c>
      <c r="E125">
        <v>2</v>
      </c>
      <c r="I125">
        <v>376.25</v>
      </c>
      <c r="Q125">
        <v>68726</v>
      </c>
    </row>
    <row r="126" spans="3:19" x14ac:dyDescent="0.3">
      <c r="C126">
        <v>9</v>
      </c>
      <c r="D126">
        <v>642</v>
      </c>
      <c r="E126">
        <v>2</v>
      </c>
      <c r="I126">
        <v>268.25</v>
      </c>
      <c r="Q126">
        <v>42501</v>
      </c>
    </row>
    <row r="127" spans="3:19" x14ac:dyDescent="0.3">
      <c r="C127">
        <v>9</v>
      </c>
      <c r="D127" t="s">
        <v>67</v>
      </c>
      <c r="E127">
        <v>2.2000000000000002</v>
      </c>
      <c r="I127">
        <v>252.8</v>
      </c>
      <c r="Q127">
        <v>61881</v>
      </c>
    </row>
    <row r="128" spans="3:19" x14ac:dyDescent="0.3">
      <c r="C128">
        <v>9</v>
      </c>
      <c r="D128">
        <v>30</v>
      </c>
      <c r="E128">
        <v>2.2000000000000002</v>
      </c>
      <c r="I128">
        <v>252.8</v>
      </c>
      <c r="Q128">
        <v>61881</v>
      </c>
    </row>
    <row r="129" spans="3:19" x14ac:dyDescent="0.3">
      <c r="C129" t="s">
        <v>76</v>
      </c>
      <c r="E129">
        <v>42.1</v>
      </c>
      <c r="I129">
        <v>6118.5</v>
      </c>
      <c r="J129">
        <v>348</v>
      </c>
      <c r="K129">
        <v>94</v>
      </c>
      <c r="L129">
        <v>16</v>
      </c>
      <c r="Q129">
        <v>2172048</v>
      </c>
      <c r="S129">
        <v>4049.4998873290247</v>
      </c>
    </row>
    <row r="130" spans="3:19" x14ac:dyDescent="0.3">
      <c r="C130">
        <v>10</v>
      </c>
      <c r="D130" t="s">
        <v>35</v>
      </c>
      <c r="E130">
        <v>11.399999999999999</v>
      </c>
      <c r="I130">
        <v>2019.2</v>
      </c>
      <c r="J130">
        <v>353.2</v>
      </c>
      <c r="K130">
        <v>130.80000000000001</v>
      </c>
      <c r="L130">
        <v>16</v>
      </c>
      <c r="O130">
        <v>17500</v>
      </c>
      <c r="P130">
        <v>17500</v>
      </c>
      <c r="Q130">
        <v>1100390</v>
      </c>
      <c r="S130">
        <v>2799.4998873290247</v>
      </c>
    </row>
    <row r="131" spans="3:19" x14ac:dyDescent="0.3">
      <c r="C131">
        <v>10</v>
      </c>
      <c r="D131">
        <v>99</v>
      </c>
      <c r="E131">
        <v>2.6</v>
      </c>
      <c r="I131">
        <v>403.2</v>
      </c>
      <c r="J131">
        <v>81.2</v>
      </c>
      <c r="K131">
        <v>68.8</v>
      </c>
      <c r="Q131">
        <v>140292</v>
      </c>
      <c r="S131">
        <v>2799.4998873290247</v>
      </c>
    </row>
    <row r="132" spans="3:19" x14ac:dyDescent="0.3">
      <c r="C132">
        <v>10</v>
      </c>
      <c r="D132">
        <v>100</v>
      </c>
      <c r="E132">
        <v>0.6</v>
      </c>
      <c r="I132">
        <v>88</v>
      </c>
      <c r="K132">
        <v>31</v>
      </c>
      <c r="Q132">
        <v>24348</v>
      </c>
    </row>
    <row r="133" spans="3:19" x14ac:dyDescent="0.3">
      <c r="C133">
        <v>10</v>
      </c>
      <c r="D133">
        <v>101</v>
      </c>
      <c r="E133">
        <v>8.1999999999999993</v>
      </c>
      <c r="I133">
        <v>1528</v>
      </c>
      <c r="J133">
        <v>272</v>
      </c>
      <c r="K133">
        <v>31</v>
      </c>
      <c r="L133">
        <v>16</v>
      </c>
      <c r="O133">
        <v>17500</v>
      </c>
      <c r="P133">
        <v>17500</v>
      </c>
      <c r="Q133">
        <v>935750</v>
      </c>
    </row>
    <row r="134" spans="3:19" x14ac:dyDescent="0.3">
      <c r="C134">
        <v>10</v>
      </c>
      <c r="D134" t="s">
        <v>66</v>
      </c>
      <c r="E134">
        <v>29.3</v>
      </c>
      <c r="I134">
        <v>4436.75</v>
      </c>
      <c r="J134">
        <v>95</v>
      </c>
      <c r="Q134">
        <v>1065252</v>
      </c>
      <c r="S134">
        <v>1250</v>
      </c>
    </row>
    <row r="135" spans="3:19" x14ac:dyDescent="0.3">
      <c r="C135">
        <v>10</v>
      </c>
      <c r="D135">
        <v>303</v>
      </c>
      <c r="E135">
        <v>11.3</v>
      </c>
      <c r="I135">
        <v>1774</v>
      </c>
      <c r="J135">
        <v>20</v>
      </c>
      <c r="Q135">
        <v>409907</v>
      </c>
      <c r="S135">
        <v>1250</v>
      </c>
    </row>
    <row r="136" spans="3:19" x14ac:dyDescent="0.3">
      <c r="C136">
        <v>10</v>
      </c>
      <c r="D136">
        <v>304</v>
      </c>
      <c r="E136">
        <v>10</v>
      </c>
      <c r="I136">
        <v>1457.25</v>
      </c>
      <c r="Q136">
        <v>365653</v>
      </c>
    </row>
    <row r="137" spans="3:19" x14ac:dyDescent="0.3">
      <c r="C137">
        <v>10</v>
      </c>
      <c r="D137">
        <v>305</v>
      </c>
      <c r="E137">
        <v>2</v>
      </c>
      <c r="I137">
        <v>357.5</v>
      </c>
      <c r="Q137">
        <v>99324</v>
      </c>
    </row>
    <row r="138" spans="3:19" x14ac:dyDescent="0.3">
      <c r="C138">
        <v>10</v>
      </c>
      <c r="D138">
        <v>424</v>
      </c>
      <c r="E138">
        <v>2</v>
      </c>
      <c r="I138">
        <v>296</v>
      </c>
      <c r="Q138">
        <v>66436</v>
      </c>
    </row>
    <row r="139" spans="3:19" x14ac:dyDescent="0.3">
      <c r="C139">
        <v>10</v>
      </c>
      <c r="D139">
        <v>636</v>
      </c>
      <c r="E139">
        <v>2</v>
      </c>
      <c r="I139">
        <v>228.75</v>
      </c>
      <c r="J139">
        <v>35</v>
      </c>
      <c r="Q139">
        <v>67747</v>
      </c>
    </row>
    <row r="140" spans="3:19" x14ac:dyDescent="0.3">
      <c r="C140">
        <v>10</v>
      </c>
      <c r="D140">
        <v>642</v>
      </c>
      <c r="E140">
        <v>2</v>
      </c>
      <c r="I140">
        <v>323.25</v>
      </c>
      <c r="J140">
        <v>40</v>
      </c>
      <c r="Q140">
        <v>56185</v>
      </c>
    </row>
    <row r="141" spans="3:19" x14ac:dyDescent="0.3">
      <c r="C141">
        <v>10</v>
      </c>
      <c r="D141" t="s">
        <v>67</v>
      </c>
      <c r="E141">
        <v>2.2000000000000002</v>
      </c>
      <c r="I141">
        <v>377.6</v>
      </c>
      <c r="Q141">
        <v>63529</v>
      </c>
    </row>
    <row r="142" spans="3:19" x14ac:dyDescent="0.3">
      <c r="C142">
        <v>10</v>
      </c>
      <c r="D142">
        <v>30</v>
      </c>
      <c r="E142">
        <v>2.2000000000000002</v>
      </c>
      <c r="I142">
        <v>377.6</v>
      </c>
      <c r="Q142">
        <v>63529</v>
      </c>
    </row>
    <row r="143" spans="3:19" x14ac:dyDescent="0.3">
      <c r="C143" t="s">
        <v>77</v>
      </c>
      <c r="E143">
        <v>42.900000000000006</v>
      </c>
      <c r="I143">
        <v>6833.55</v>
      </c>
      <c r="J143">
        <v>448.2</v>
      </c>
      <c r="K143">
        <v>130.80000000000001</v>
      </c>
      <c r="L143">
        <v>16</v>
      </c>
      <c r="O143">
        <v>17500</v>
      </c>
      <c r="P143">
        <v>17500</v>
      </c>
      <c r="Q143">
        <v>2229171</v>
      </c>
      <c r="S143">
        <v>4049.4998873290247</v>
      </c>
    </row>
    <row r="144" spans="3:19" x14ac:dyDescent="0.3">
      <c r="C144">
        <v>11</v>
      </c>
      <c r="D144" t="s">
        <v>35</v>
      </c>
      <c r="E144">
        <v>11.399999999999999</v>
      </c>
      <c r="I144">
        <v>1852.8</v>
      </c>
      <c r="J144">
        <v>328.6</v>
      </c>
      <c r="K144">
        <v>137.19999999999999</v>
      </c>
      <c r="L144">
        <v>16</v>
      </c>
      <c r="O144">
        <v>18258</v>
      </c>
      <c r="P144">
        <v>18258</v>
      </c>
      <c r="Q144">
        <v>1108798</v>
      </c>
      <c r="S144">
        <v>2799.4998873290247</v>
      </c>
    </row>
    <row r="145" spans="3:19" x14ac:dyDescent="0.3">
      <c r="C145">
        <v>11</v>
      </c>
      <c r="D145">
        <v>99</v>
      </c>
      <c r="E145">
        <v>2.6</v>
      </c>
      <c r="I145">
        <v>452.8</v>
      </c>
      <c r="J145">
        <v>56.6</v>
      </c>
      <c r="K145">
        <v>75.2</v>
      </c>
      <c r="O145">
        <v>8592</v>
      </c>
      <c r="P145">
        <v>8592</v>
      </c>
      <c r="Q145">
        <v>136659</v>
      </c>
      <c r="S145">
        <v>2799.4998873290247</v>
      </c>
    </row>
    <row r="146" spans="3:19" x14ac:dyDescent="0.3">
      <c r="C146">
        <v>11</v>
      </c>
      <c r="D146">
        <v>100</v>
      </c>
      <c r="E146">
        <v>0.6</v>
      </c>
      <c r="I146">
        <v>48</v>
      </c>
      <c r="K146">
        <v>31</v>
      </c>
      <c r="O146">
        <v>8457</v>
      </c>
      <c r="P146">
        <v>8457</v>
      </c>
      <c r="Q146">
        <v>28242</v>
      </c>
    </row>
    <row r="147" spans="3:19" x14ac:dyDescent="0.3">
      <c r="C147">
        <v>11</v>
      </c>
      <c r="D147">
        <v>101</v>
      </c>
      <c r="E147">
        <v>8.1999999999999993</v>
      </c>
      <c r="I147">
        <v>1352</v>
      </c>
      <c r="J147">
        <v>272</v>
      </c>
      <c r="K147">
        <v>31</v>
      </c>
      <c r="L147">
        <v>16</v>
      </c>
      <c r="O147">
        <v>1209</v>
      </c>
      <c r="P147">
        <v>1209</v>
      </c>
      <c r="Q147">
        <v>943897</v>
      </c>
    </row>
    <row r="148" spans="3:19" x14ac:dyDescent="0.3">
      <c r="C148">
        <v>11</v>
      </c>
      <c r="D148" t="s">
        <v>66</v>
      </c>
      <c r="E148">
        <v>29.3</v>
      </c>
      <c r="I148">
        <v>4364.25</v>
      </c>
      <c r="J148">
        <v>73</v>
      </c>
      <c r="O148">
        <v>294642</v>
      </c>
      <c r="P148">
        <v>294642</v>
      </c>
      <c r="Q148">
        <v>1343446</v>
      </c>
      <c r="R148">
        <v>3816</v>
      </c>
      <c r="S148">
        <v>1250</v>
      </c>
    </row>
    <row r="149" spans="3:19" x14ac:dyDescent="0.3">
      <c r="C149">
        <v>11</v>
      </c>
      <c r="D149">
        <v>303</v>
      </c>
      <c r="E149">
        <v>11.3</v>
      </c>
      <c r="I149">
        <v>1760</v>
      </c>
      <c r="J149">
        <v>54</v>
      </c>
      <c r="O149">
        <v>94812</v>
      </c>
      <c r="P149">
        <v>94812</v>
      </c>
      <c r="Q149">
        <v>509714</v>
      </c>
      <c r="R149">
        <v>3816</v>
      </c>
      <c r="S149">
        <v>1250</v>
      </c>
    </row>
    <row r="150" spans="3:19" x14ac:dyDescent="0.3">
      <c r="C150">
        <v>11</v>
      </c>
      <c r="D150">
        <v>304</v>
      </c>
      <c r="E150">
        <v>10</v>
      </c>
      <c r="I150">
        <v>1304</v>
      </c>
      <c r="J150">
        <v>19</v>
      </c>
      <c r="O150">
        <v>104307</v>
      </c>
      <c r="P150">
        <v>104307</v>
      </c>
      <c r="Q150">
        <v>461026</v>
      </c>
    </row>
    <row r="151" spans="3:19" x14ac:dyDescent="0.3">
      <c r="C151">
        <v>11</v>
      </c>
      <c r="D151">
        <v>305</v>
      </c>
      <c r="E151">
        <v>2</v>
      </c>
      <c r="I151">
        <v>344</v>
      </c>
      <c r="O151">
        <v>47856</v>
      </c>
      <c r="P151">
        <v>47856</v>
      </c>
      <c r="Q151">
        <v>147008</v>
      </c>
    </row>
    <row r="152" spans="3:19" x14ac:dyDescent="0.3">
      <c r="C152">
        <v>11</v>
      </c>
      <c r="D152">
        <v>424</v>
      </c>
      <c r="E152">
        <v>2</v>
      </c>
      <c r="I152">
        <v>233</v>
      </c>
      <c r="O152">
        <v>16416</v>
      </c>
      <c r="P152">
        <v>16416</v>
      </c>
      <c r="Q152">
        <v>79657</v>
      </c>
    </row>
    <row r="153" spans="3:19" x14ac:dyDescent="0.3">
      <c r="C153">
        <v>11</v>
      </c>
      <c r="D153">
        <v>636</v>
      </c>
      <c r="E153">
        <v>2</v>
      </c>
      <c r="I153">
        <v>355.5</v>
      </c>
      <c r="O153">
        <v>17073</v>
      </c>
      <c r="P153">
        <v>17073</v>
      </c>
      <c r="Q153">
        <v>71629</v>
      </c>
    </row>
    <row r="154" spans="3:19" x14ac:dyDescent="0.3">
      <c r="C154">
        <v>11</v>
      </c>
      <c r="D154">
        <v>642</v>
      </c>
      <c r="E154">
        <v>2</v>
      </c>
      <c r="I154">
        <v>367.75</v>
      </c>
      <c r="O154">
        <v>14178</v>
      </c>
      <c r="P154">
        <v>14178</v>
      </c>
      <c r="Q154">
        <v>74412</v>
      </c>
    </row>
    <row r="155" spans="3:19" x14ac:dyDescent="0.3">
      <c r="C155">
        <v>11</v>
      </c>
      <c r="D155" t="s">
        <v>67</v>
      </c>
      <c r="E155">
        <v>2.2000000000000002</v>
      </c>
      <c r="I155">
        <v>369.6</v>
      </c>
      <c r="O155">
        <v>19122</v>
      </c>
      <c r="P155">
        <v>19122</v>
      </c>
      <c r="Q155">
        <v>82376</v>
      </c>
    </row>
    <row r="156" spans="3:19" x14ac:dyDescent="0.3">
      <c r="C156">
        <v>11</v>
      </c>
      <c r="D156">
        <v>30</v>
      </c>
      <c r="E156">
        <v>2.2000000000000002</v>
      </c>
      <c r="I156">
        <v>369.6</v>
      </c>
      <c r="O156">
        <v>19122</v>
      </c>
      <c r="P156">
        <v>19122</v>
      </c>
      <c r="Q156">
        <v>82376</v>
      </c>
    </row>
    <row r="157" spans="3:19" x14ac:dyDescent="0.3">
      <c r="C157" t="s">
        <v>78</v>
      </c>
      <c r="E157">
        <v>42.900000000000006</v>
      </c>
      <c r="I157">
        <v>6586.6500000000005</v>
      </c>
      <c r="J157">
        <v>401.6</v>
      </c>
      <c r="K157">
        <v>137.19999999999999</v>
      </c>
      <c r="L157">
        <v>16</v>
      </c>
      <c r="O157">
        <v>332022</v>
      </c>
      <c r="P157">
        <v>332022</v>
      </c>
      <c r="Q157">
        <v>2534620</v>
      </c>
      <c r="R157">
        <v>3816</v>
      </c>
      <c r="S157">
        <v>4049.4998873290247</v>
      </c>
    </row>
    <row r="158" spans="3:19" x14ac:dyDescent="0.3">
      <c r="C158">
        <v>12</v>
      </c>
      <c r="D158" t="s">
        <v>35</v>
      </c>
      <c r="E158">
        <v>11.399999999999999</v>
      </c>
      <c r="I158">
        <v>1548.8</v>
      </c>
      <c r="J158">
        <v>353.1</v>
      </c>
      <c r="K158">
        <v>108.4</v>
      </c>
      <c r="L158">
        <v>16</v>
      </c>
      <c r="O158">
        <v>984766</v>
      </c>
      <c r="P158">
        <v>984766</v>
      </c>
      <c r="Q158">
        <v>2160833</v>
      </c>
      <c r="S158">
        <v>2799.4998873290247</v>
      </c>
    </row>
    <row r="159" spans="3:19" x14ac:dyDescent="0.3">
      <c r="C159">
        <v>12</v>
      </c>
      <c r="D159">
        <v>99</v>
      </c>
      <c r="E159">
        <v>2.6</v>
      </c>
      <c r="I159">
        <v>340.8</v>
      </c>
      <c r="J159">
        <v>81.099999999999994</v>
      </c>
      <c r="K159">
        <v>46.4</v>
      </c>
      <c r="O159">
        <v>26297</v>
      </c>
      <c r="P159">
        <v>26297</v>
      </c>
      <c r="Q159">
        <v>161799</v>
      </c>
      <c r="S159">
        <v>2799.4998873290247</v>
      </c>
    </row>
    <row r="160" spans="3:19" x14ac:dyDescent="0.3">
      <c r="C160">
        <v>12</v>
      </c>
      <c r="D160">
        <v>100</v>
      </c>
      <c r="E160">
        <v>0.6</v>
      </c>
      <c r="I160">
        <v>96</v>
      </c>
      <c r="K160">
        <v>31</v>
      </c>
      <c r="O160">
        <v>32149</v>
      </c>
      <c r="P160">
        <v>32149</v>
      </c>
      <c r="Q160">
        <v>61787</v>
      </c>
    </row>
    <row r="161" spans="3:19" x14ac:dyDescent="0.3">
      <c r="C161">
        <v>12</v>
      </c>
      <c r="D161">
        <v>101</v>
      </c>
      <c r="E161">
        <v>8.1999999999999993</v>
      </c>
      <c r="I161">
        <v>1112</v>
      </c>
      <c r="J161">
        <v>272</v>
      </c>
      <c r="K161">
        <v>31</v>
      </c>
      <c r="L161">
        <v>16</v>
      </c>
      <c r="O161">
        <v>926320</v>
      </c>
      <c r="P161">
        <v>926320</v>
      </c>
      <c r="Q161">
        <v>1937247</v>
      </c>
    </row>
    <row r="162" spans="3:19" x14ac:dyDescent="0.3">
      <c r="C162">
        <v>12</v>
      </c>
      <c r="D162" t="s">
        <v>66</v>
      </c>
      <c r="E162">
        <v>28.3</v>
      </c>
      <c r="I162">
        <v>3723.5</v>
      </c>
      <c r="J162">
        <v>277.25</v>
      </c>
      <c r="O162">
        <v>16003</v>
      </c>
      <c r="P162">
        <v>16003</v>
      </c>
      <c r="Q162">
        <v>1044004</v>
      </c>
      <c r="S162">
        <v>1250</v>
      </c>
    </row>
    <row r="163" spans="3:19" x14ac:dyDescent="0.3">
      <c r="C163">
        <v>12</v>
      </c>
      <c r="D163">
        <v>303</v>
      </c>
      <c r="E163">
        <v>11.3</v>
      </c>
      <c r="I163">
        <v>1619</v>
      </c>
      <c r="J163">
        <v>97</v>
      </c>
      <c r="O163">
        <v>8997</v>
      </c>
      <c r="P163">
        <v>8997</v>
      </c>
      <c r="Q163">
        <v>432740</v>
      </c>
      <c r="S163">
        <v>1250</v>
      </c>
    </row>
    <row r="164" spans="3:19" x14ac:dyDescent="0.3">
      <c r="C164">
        <v>12</v>
      </c>
      <c r="D164">
        <v>304</v>
      </c>
      <c r="E164">
        <v>9</v>
      </c>
      <c r="I164">
        <v>985</v>
      </c>
      <c r="J164">
        <v>126.25</v>
      </c>
      <c r="O164">
        <v>2503</v>
      </c>
      <c r="P164">
        <v>2503</v>
      </c>
      <c r="Q164">
        <v>325745</v>
      </c>
    </row>
    <row r="165" spans="3:19" x14ac:dyDescent="0.3">
      <c r="C165">
        <v>12</v>
      </c>
      <c r="D165">
        <v>305</v>
      </c>
      <c r="E165">
        <v>2</v>
      </c>
      <c r="I165">
        <v>320</v>
      </c>
      <c r="Q165">
        <v>98803</v>
      </c>
    </row>
    <row r="166" spans="3:19" x14ac:dyDescent="0.3">
      <c r="C166">
        <v>12</v>
      </c>
      <c r="D166">
        <v>424</v>
      </c>
      <c r="E166">
        <v>2</v>
      </c>
      <c r="I166">
        <v>283</v>
      </c>
      <c r="J166">
        <v>34</v>
      </c>
      <c r="O166">
        <v>4503</v>
      </c>
      <c r="P166">
        <v>4503</v>
      </c>
      <c r="Q166">
        <v>78068</v>
      </c>
    </row>
    <row r="167" spans="3:19" x14ac:dyDescent="0.3">
      <c r="C167">
        <v>12</v>
      </c>
      <c r="D167">
        <v>636</v>
      </c>
      <c r="E167">
        <v>2</v>
      </c>
      <c r="I167">
        <v>269.5</v>
      </c>
      <c r="Q167">
        <v>55837</v>
      </c>
    </row>
    <row r="168" spans="3:19" x14ac:dyDescent="0.3">
      <c r="C168">
        <v>12</v>
      </c>
      <c r="D168">
        <v>642</v>
      </c>
      <c r="E168">
        <v>2</v>
      </c>
      <c r="I168">
        <v>247</v>
      </c>
      <c r="J168">
        <v>20</v>
      </c>
      <c r="Q168">
        <v>52811</v>
      </c>
    </row>
    <row r="169" spans="3:19" x14ac:dyDescent="0.3">
      <c r="C169">
        <v>12</v>
      </c>
      <c r="D169" t="s">
        <v>67</v>
      </c>
      <c r="E169">
        <v>2.2000000000000002</v>
      </c>
      <c r="I169">
        <v>334.4</v>
      </c>
      <c r="Q169">
        <v>63175</v>
      </c>
    </row>
    <row r="170" spans="3:19" x14ac:dyDescent="0.3">
      <c r="C170">
        <v>12</v>
      </c>
      <c r="D170">
        <v>30</v>
      </c>
      <c r="E170">
        <v>2.2000000000000002</v>
      </c>
      <c r="I170">
        <v>334.4</v>
      </c>
      <c r="Q170">
        <v>63175</v>
      </c>
    </row>
    <row r="171" spans="3:19" x14ac:dyDescent="0.3">
      <c r="C171" t="s">
        <v>79</v>
      </c>
      <c r="E171">
        <v>41.900000000000006</v>
      </c>
      <c r="I171">
        <v>5606.7</v>
      </c>
      <c r="J171">
        <v>630.35</v>
      </c>
      <c r="K171">
        <v>108.4</v>
      </c>
      <c r="L171">
        <v>16</v>
      </c>
      <c r="O171">
        <v>1000769</v>
      </c>
      <c r="P171">
        <v>1000769</v>
      </c>
      <c r="Q171">
        <v>3268012</v>
      </c>
      <c r="S171">
        <v>4049.4998873290247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2019-01-29T14:01:06Z</dcterms:modified>
</cp:coreProperties>
</file>