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0" i="431"/>
  <c r="C14" i="431"/>
  <c r="D14" i="431"/>
  <c r="E10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D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1" i="431" l="1"/>
  <c r="R11" i="431"/>
  <c r="R10" i="431"/>
  <c r="S10" i="431"/>
  <c r="R16" i="431"/>
  <c r="S16" i="431"/>
  <c r="R12" i="431"/>
  <c r="S12" i="431"/>
  <c r="R15" i="431"/>
  <c r="S15" i="431"/>
  <c r="R14" i="431"/>
  <c r="S14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<sst xmlns="http://schemas.openxmlformats.org/spreadsheetml/2006/main" count="142" uniqueCount="87">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</sst>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6" totalsRowShown="0" headerRowDxfId="24" tableBorderDxfId="2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3" totalsRowShown="0">
  <autoFilter ref="C3:S11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2.3666666666666663</v>
      </c>
      <c r="D6" s="40"/>
      <c r="E6" s="40"/>
      <c r="F6" s="39"/>
      <c r="G6" s="41">
        <f ca="1">SUM(Tabulka[05 h_vram])/2</f>
        <v>4348</v>
      </c>
      <c r="H6" s="40">
        <f ca="1">SUM(Tabulka[06 h_naduv])/2</f>
        <v>0</v>
      </c>
      <c r="I6" s="40">
        <f ca="1">SUM(Tabulka[07 h_nadzk])/2</f>
        <v>0</v>
      </c>
      <c r="J6" s="39">
        <f ca="1">SUM(Tabulka[08 h_oon])/2</f>
        <v>0</v>
      </c>
      <c r="K6" s="41">
        <f ca="1">SUM(Tabulka[09 m_kl])/2</f>
        <v>0</v>
      </c>
      <c r="L6" s="40">
        <f ca="1">SUM(Tabulka[10 m_gr])/2</f>
        <v>0</v>
      </c>
      <c r="M6" s="40">
        <f ca="1">SUM(Tabulka[11 m_jo])/2</f>
        <v>217100</v>
      </c>
      <c r="N6" s="40">
        <f ca="1">SUM(Tabulka[12 m_oc])/2</f>
        <v>217100</v>
      </c>
      <c r="O6" s="39">
        <f ca="1">SUM(Tabulka[13 m_sk])/2</f>
        <v>1421166</v>
      </c>
      <c r="P6" s="38">
        <f ca="1">SUM(Tabulka[14_vzsk])/2</f>
        <v>9950</v>
      </c>
      <c r="Q6" s="38">
        <f ca="1">SUM(Tabulka[15_vzpl])/2</f>
        <v>6294.758273852709</v>
      </c>
      <c r="R6" s="37">
        <f ca="1">IF(Q6=0,0,P6/Q6)</f>
        <v>1.580680236972801</v>
      </c>
      <c r="S6" s="36">
        <f ca="1">Q6-P6</f>
        <v>-3655.241726147291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1.6333333333333331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179746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179746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1210046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6294.758273852709</v>
      </c>
      <c r="R8" s="20">
        <f ca="1">IF(Tabulka[[#This Row],[15_vzpl]]=0,"",Tabulka[[#This Row],[14_vzsk]]/Tabulka[[#This Row],[15_vzpl]])</f>
        <v>1.580680236972801</v>
      </c>
      <c r="S8" s="19">
        <f ca="1">IF(Tabulka[[#This Row],[15_vzpl]]-Tabulka[[#This Row],[14_vzsk]]=0,"",Tabulka[[#This Row],[15_vzpl]]-Tabulka[[#This Row],[14_vzsk]])</f>
        <v>-3655.241726147291</v>
      </c>
    </row>
    <row r="9" spans="1:19" x14ac:dyDescent="0.3">
      <c r="A9" s="18">
        <v>99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6294.758273852709</v>
      </c>
      <c r="R9" s="20">
        <f ca="1">IF(Tabulka[[#This Row],[15_vzpl]]=0,"",Tabulka[[#This Row],[14_vzsk]]/Tabulka[[#This Row],[15_vzpl]])</f>
        <v>1.580680236972801</v>
      </c>
      <c r="S9" s="19">
        <f ca="1">IF(Tabulka[[#This Row],[15_vzpl]]-Tabulka[[#This Row],[14_vzsk]]=0,"",Tabulka[[#This Row],[15_vzpl]]-Tabulka[[#This Row],[14_vzsk]])</f>
        <v>-3655.241726147291</v>
      </c>
    </row>
    <row r="10" spans="1:19" x14ac:dyDescent="0.3">
      <c r="A10" s="18">
        <v>100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1.25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2340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178129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178129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1053109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>
        <v>203</v>
      </c>
      <c r="B12" s="17" t="s">
        <v>84</v>
      </c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0.13333333333333333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1617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42810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" t="str">
        <f ca="1">IF(Tabulka[[#This Row],[15_vzpl]]=0,"",Tabulka[[#This Row],[14_vzsk]]/Tabulka[[#This Row],[15_vzpl]])</f>
        <v/>
      </c>
      <c r="S12" s="19" t="str">
        <f ca="1">IF(Tabulka[[#This Row],[15_vzpl]]-Tabulka[[#This Row],[14_vzsk]]=0,"",Tabulka[[#This Row],[15_vzpl]]-Tabulka[[#This Row],[14_vzsk]])</f>
        <v/>
      </c>
    </row>
    <row r="13" spans="1:19" x14ac:dyDescent="0.3">
      <c r="A13" s="18" t="s">
        <v>66</v>
      </c>
      <c r="B13" s="17"/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32503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" t="str">
        <f ca="1">IF(Tabulka[[#This Row],[15_vzpl]]=0,"",Tabulka[[#This Row],[14_vzsk]]/Tabulka[[#This Row],[15_vzpl]])</f>
        <v/>
      </c>
      <c r="S13" s="19" t="str">
        <f ca="1">IF(Tabulka[[#This Row],[15_vzpl]]-Tabulka[[#This Row],[14_vzsk]]=0,"",Tabulka[[#This Row],[15_vzpl]]-Tabulka[[#This Row],[14_vzsk]])</f>
        <v/>
      </c>
    </row>
    <row r="14" spans="1:19" x14ac:dyDescent="0.3">
      <c r="A14" s="18">
        <v>526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32503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 t="s">
        <v>67</v>
      </c>
      <c r="B15" s="17"/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0.68333333333333313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178617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30</v>
      </c>
      <c r="B16" s="17" t="s">
        <v>86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0.68333333333333313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36174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178617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64</v>
      </c>
    </row>
    <row r="18" spans="1:1" x14ac:dyDescent="0.3">
      <c r="A18" s="1" t="s">
        <v>5</v>
      </c>
    </row>
    <row r="19" spans="1:1" x14ac:dyDescent="0.3">
      <c r="A19" s="2" t="s">
        <v>34</v>
      </c>
    </row>
    <row r="20" spans="1:1" x14ac:dyDescent="0.3">
      <c r="A20" s="10" t="s">
        <v>33</v>
      </c>
    </row>
    <row r="21" spans="1:1" x14ac:dyDescent="0.3">
      <c r="A21" s="6" t="s">
        <v>27</v>
      </c>
    </row>
    <row r="22" spans="1:1" x14ac:dyDescent="0.3">
      <c r="A22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1.5</v>
      </c>
      <c r="F4" s="47"/>
      <c r="G4" s="47"/>
      <c r="H4" s="47"/>
      <c r="I4" s="47">
        <v>256</v>
      </c>
      <c r="J4" s="47"/>
      <c r="K4" s="47"/>
      <c r="L4" s="47"/>
      <c r="M4" s="47"/>
      <c r="N4" s="47"/>
      <c r="O4" s="47"/>
      <c r="P4" s="47"/>
      <c r="Q4" s="47">
        <v>81946</v>
      </c>
      <c r="R4" s="47">
        <v>1950</v>
      </c>
      <c r="S4" s="47">
        <v>524.56318948772559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0.05</v>
      </c>
      <c r="I8">
        <v>9.1999999999999993</v>
      </c>
      <c r="Q8">
        <v>2606</v>
      </c>
    </row>
    <row r="9" spans="1:19" x14ac:dyDescent="0.3">
      <c r="A9" s="52" t="s">
        <v>12</v>
      </c>
      <c r="B9" s="51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54" t="s">
        <v>13</v>
      </c>
      <c r="B10" s="53">
        <v>7</v>
      </c>
      <c r="C10">
        <v>1</v>
      </c>
      <c r="D10" t="s">
        <v>67</v>
      </c>
      <c r="E10">
        <v>0.6</v>
      </c>
      <c r="I10">
        <v>110.4</v>
      </c>
      <c r="Q10">
        <v>10347</v>
      </c>
    </row>
    <row r="11" spans="1:19" x14ac:dyDescent="0.3">
      <c r="A11" s="52" t="s">
        <v>14</v>
      </c>
      <c r="B11" s="51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54" t="s">
        <v>15</v>
      </c>
      <c r="B12" s="53">
        <v>9</v>
      </c>
      <c r="C12" t="s">
        <v>68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52" t="s">
        <v>16</v>
      </c>
      <c r="B13" s="51">
        <v>10</v>
      </c>
      <c r="C13">
        <v>2</v>
      </c>
      <c r="D13" t="s">
        <v>35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54" t="s">
        <v>17</v>
      </c>
      <c r="B14" s="53">
        <v>11</v>
      </c>
      <c r="C14">
        <v>2</v>
      </c>
      <c r="D14">
        <v>99</v>
      </c>
      <c r="S14">
        <v>524.56318948772559</v>
      </c>
    </row>
    <row r="15" spans="1:19" x14ac:dyDescent="0.3">
      <c r="A15" s="52" t="s">
        <v>18</v>
      </c>
      <c r="B15" s="51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50" t="s">
        <v>6</v>
      </c>
      <c r="B16" s="49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66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67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69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35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66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67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70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35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66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67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71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35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66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67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72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35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66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67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73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35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66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67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74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  <row r="69" spans="3:19" x14ac:dyDescent="0.3">
      <c r="C69">
        <v>8</v>
      </c>
      <c r="D69" t="s">
        <v>35</v>
      </c>
      <c r="E69">
        <v>1.7</v>
      </c>
      <c r="I69">
        <v>256.8</v>
      </c>
      <c r="Q69">
        <v>89171</v>
      </c>
      <c r="S69">
        <v>524.56318948772559</v>
      </c>
    </row>
    <row r="70" spans="3:19" x14ac:dyDescent="0.3">
      <c r="C70">
        <v>8</v>
      </c>
      <c r="D70">
        <v>99</v>
      </c>
      <c r="S70">
        <v>524.56318948772559</v>
      </c>
    </row>
    <row r="71" spans="3:19" x14ac:dyDescent="0.3">
      <c r="C71">
        <v>8</v>
      </c>
      <c r="D71">
        <v>101</v>
      </c>
      <c r="E71">
        <v>1.5</v>
      </c>
      <c r="I71">
        <v>236</v>
      </c>
      <c r="Q71">
        <v>83930</v>
      </c>
    </row>
    <row r="72" spans="3:19" x14ac:dyDescent="0.3">
      <c r="C72">
        <v>8</v>
      </c>
      <c r="D72">
        <v>203</v>
      </c>
      <c r="E72">
        <v>0.2</v>
      </c>
      <c r="I72">
        <v>20.8</v>
      </c>
      <c r="Q72">
        <v>5241</v>
      </c>
    </row>
    <row r="73" spans="3:19" x14ac:dyDescent="0.3">
      <c r="C73">
        <v>8</v>
      </c>
      <c r="D73" t="s">
        <v>66</v>
      </c>
      <c r="E73">
        <v>0.05</v>
      </c>
      <c r="I73">
        <v>9.1999999999999993</v>
      </c>
      <c r="Q73">
        <v>2606</v>
      </c>
    </row>
    <row r="74" spans="3:19" x14ac:dyDescent="0.3">
      <c r="C74">
        <v>8</v>
      </c>
      <c r="D74">
        <v>526</v>
      </c>
      <c r="E74">
        <v>0.05</v>
      </c>
      <c r="I74">
        <v>9.1999999999999993</v>
      </c>
      <c r="Q74">
        <v>2606</v>
      </c>
    </row>
    <row r="75" spans="3:19" x14ac:dyDescent="0.3">
      <c r="C75">
        <v>8</v>
      </c>
      <c r="D75" t="s">
        <v>67</v>
      </c>
      <c r="E75">
        <v>0.6</v>
      </c>
      <c r="I75">
        <v>98.4</v>
      </c>
      <c r="Q75">
        <v>12851</v>
      </c>
    </row>
    <row r="76" spans="3:19" x14ac:dyDescent="0.3">
      <c r="C76">
        <v>8</v>
      </c>
      <c r="D76">
        <v>30</v>
      </c>
      <c r="E76">
        <v>0.6</v>
      </c>
      <c r="I76">
        <v>98.4</v>
      </c>
      <c r="Q76">
        <v>12851</v>
      </c>
    </row>
    <row r="77" spans="3:19" x14ac:dyDescent="0.3">
      <c r="C77" t="s">
        <v>75</v>
      </c>
      <c r="E77">
        <v>2.35</v>
      </c>
      <c r="I77">
        <v>364.4</v>
      </c>
      <c r="Q77">
        <v>104628</v>
      </c>
      <c r="S77">
        <v>524.56318948772559</v>
      </c>
    </row>
    <row r="78" spans="3:19" x14ac:dyDescent="0.3">
      <c r="C78">
        <v>9</v>
      </c>
      <c r="D78" t="s">
        <v>35</v>
      </c>
      <c r="E78">
        <v>1.7</v>
      </c>
      <c r="I78">
        <v>272</v>
      </c>
      <c r="Q78">
        <v>88678</v>
      </c>
      <c r="S78">
        <v>524.56318948772559</v>
      </c>
    </row>
    <row r="79" spans="3:19" x14ac:dyDescent="0.3">
      <c r="C79">
        <v>9</v>
      </c>
      <c r="D79">
        <v>99</v>
      </c>
      <c r="S79">
        <v>524.56318948772559</v>
      </c>
    </row>
    <row r="80" spans="3:19" x14ac:dyDescent="0.3">
      <c r="C80">
        <v>9</v>
      </c>
      <c r="D80">
        <v>101</v>
      </c>
      <c r="E80">
        <v>1.5</v>
      </c>
      <c r="I80">
        <v>240</v>
      </c>
      <c r="Q80">
        <v>83540</v>
      </c>
    </row>
    <row r="81" spans="3:19" x14ac:dyDescent="0.3">
      <c r="C81">
        <v>9</v>
      </c>
      <c r="D81">
        <v>203</v>
      </c>
      <c r="E81">
        <v>0.2</v>
      </c>
      <c r="I81">
        <v>32</v>
      </c>
      <c r="Q81">
        <v>5138</v>
      </c>
    </row>
    <row r="82" spans="3:19" x14ac:dyDescent="0.3">
      <c r="C82">
        <v>9</v>
      </c>
      <c r="D82" t="s">
        <v>66</v>
      </c>
      <c r="E82">
        <v>0.05</v>
      </c>
      <c r="I82">
        <v>8</v>
      </c>
      <c r="Q82">
        <v>2606</v>
      </c>
    </row>
    <row r="83" spans="3:19" x14ac:dyDescent="0.3">
      <c r="C83">
        <v>9</v>
      </c>
      <c r="D83">
        <v>526</v>
      </c>
      <c r="E83">
        <v>0.05</v>
      </c>
      <c r="I83">
        <v>8</v>
      </c>
      <c r="Q83">
        <v>2606</v>
      </c>
    </row>
    <row r="84" spans="3:19" x14ac:dyDescent="0.3">
      <c r="C84">
        <v>9</v>
      </c>
      <c r="D84" t="s">
        <v>67</v>
      </c>
      <c r="E84">
        <v>0.6</v>
      </c>
      <c r="I84">
        <v>96</v>
      </c>
      <c r="Q84">
        <v>12772</v>
      </c>
    </row>
    <row r="85" spans="3:19" x14ac:dyDescent="0.3">
      <c r="C85">
        <v>9</v>
      </c>
      <c r="D85">
        <v>30</v>
      </c>
      <c r="E85">
        <v>0.6</v>
      </c>
      <c r="I85">
        <v>96</v>
      </c>
      <c r="Q85">
        <v>12772</v>
      </c>
    </row>
    <row r="86" spans="3:19" x14ac:dyDescent="0.3">
      <c r="C86" t="s">
        <v>76</v>
      </c>
      <c r="E86">
        <v>2.35</v>
      </c>
      <c r="I86">
        <v>376</v>
      </c>
      <c r="Q86">
        <v>104056</v>
      </c>
      <c r="S86">
        <v>524.56318948772559</v>
      </c>
    </row>
    <row r="87" spans="3:19" x14ac:dyDescent="0.3">
      <c r="C87">
        <v>10</v>
      </c>
      <c r="D87" t="s">
        <v>35</v>
      </c>
      <c r="E87">
        <v>1.7</v>
      </c>
      <c r="I87">
        <v>312.8</v>
      </c>
      <c r="Q87">
        <v>88678</v>
      </c>
      <c r="S87">
        <v>524.56318948772559</v>
      </c>
    </row>
    <row r="88" spans="3:19" x14ac:dyDescent="0.3">
      <c r="C88">
        <v>10</v>
      </c>
      <c r="D88">
        <v>99</v>
      </c>
      <c r="S88">
        <v>524.56318948772559</v>
      </c>
    </row>
    <row r="89" spans="3:19" x14ac:dyDescent="0.3">
      <c r="C89">
        <v>10</v>
      </c>
      <c r="D89">
        <v>101</v>
      </c>
      <c r="E89">
        <v>1.5</v>
      </c>
      <c r="I89">
        <v>276</v>
      </c>
      <c r="Q89">
        <v>83540</v>
      </c>
    </row>
    <row r="90" spans="3:19" x14ac:dyDescent="0.3">
      <c r="C90">
        <v>10</v>
      </c>
      <c r="D90">
        <v>203</v>
      </c>
      <c r="E90">
        <v>0.2</v>
      </c>
      <c r="I90">
        <v>36.799999999999997</v>
      </c>
      <c r="Q90">
        <v>5138</v>
      </c>
    </row>
    <row r="91" spans="3:19" x14ac:dyDescent="0.3">
      <c r="C91">
        <v>10</v>
      </c>
      <c r="D91" t="s">
        <v>66</v>
      </c>
      <c r="E91">
        <v>0.05</v>
      </c>
      <c r="I91">
        <v>9.1999999999999993</v>
      </c>
      <c r="Q91">
        <v>2606</v>
      </c>
    </row>
    <row r="92" spans="3:19" x14ac:dyDescent="0.3">
      <c r="C92">
        <v>10</v>
      </c>
      <c r="D92">
        <v>526</v>
      </c>
      <c r="E92">
        <v>0.05</v>
      </c>
      <c r="I92">
        <v>9.1999999999999993</v>
      </c>
      <c r="Q92">
        <v>2606</v>
      </c>
    </row>
    <row r="93" spans="3:19" x14ac:dyDescent="0.3">
      <c r="C93">
        <v>10</v>
      </c>
      <c r="D93" t="s">
        <v>67</v>
      </c>
      <c r="E93">
        <v>0.6</v>
      </c>
      <c r="I93">
        <v>110.4</v>
      </c>
      <c r="Q93">
        <v>12772</v>
      </c>
    </row>
    <row r="94" spans="3:19" x14ac:dyDescent="0.3">
      <c r="C94">
        <v>10</v>
      </c>
      <c r="D94">
        <v>30</v>
      </c>
      <c r="E94">
        <v>0.6</v>
      </c>
      <c r="I94">
        <v>110.4</v>
      </c>
      <c r="Q94">
        <v>12772</v>
      </c>
    </row>
    <row r="95" spans="3:19" x14ac:dyDescent="0.3">
      <c r="C95" t="s">
        <v>77</v>
      </c>
      <c r="E95">
        <v>2.35</v>
      </c>
      <c r="I95">
        <v>432.4</v>
      </c>
      <c r="Q95">
        <v>104056</v>
      </c>
      <c r="S95">
        <v>524.56318948772559</v>
      </c>
    </row>
    <row r="96" spans="3:19" x14ac:dyDescent="0.3">
      <c r="C96">
        <v>11</v>
      </c>
      <c r="D96" t="s">
        <v>35</v>
      </c>
      <c r="E96">
        <v>1.7</v>
      </c>
      <c r="I96">
        <v>267.2</v>
      </c>
      <c r="O96">
        <v>12661</v>
      </c>
      <c r="P96">
        <v>12661</v>
      </c>
      <c r="Q96">
        <v>102322</v>
      </c>
      <c r="S96">
        <v>524.56318948772559</v>
      </c>
    </row>
    <row r="97" spans="3:19" x14ac:dyDescent="0.3">
      <c r="C97">
        <v>11</v>
      </c>
      <c r="D97">
        <v>99</v>
      </c>
      <c r="S97">
        <v>524.56318948772559</v>
      </c>
    </row>
    <row r="98" spans="3:19" x14ac:dyDescent="0.3">
      <c r="C98">
        <v>11</v>
      </c>
      <c r="D98">
        <v>101</v>
      </c>
      <c r="E98">
        <v>1.5</v>
      </c>
      <c r="I98">
        <v>232</v>
      </c>
      <c r="O98">
        <v>11044</v>
      </c>
      <c r="P98">
        <v>11044</v>
      </c>
      <c r="Q98">
        <v>95567</v>
      </c>
    </row>
    <row r="99" spans="3:19" x14ac:dyDescent="0.3">
      <c r="C99">
        <v>11</v>
      </c>
      <c r="D99">
        <v>203</v>
      </c>
      <c r="E99">
        <v>0.2</v>
      </c>
      <c r="I99">
        <v>35.200000000000003</v>
      </c>
      <c r="O99">
        <v>1617</v>
      </c>
      <c r="P99">
        <v>1617</v>
      </c>
      <c r="Q99">
        <v>6755</v>
      </c>
    </row>
    <row r="100" spans="3:19" x14ac:dyDescent="0.3">
      <c r="C100">
        <v>11</v>
      </c>
      <c r="D100" t="s">
        <v>66</v>
      </c>
      <c r="E100">
        <v>0.05</v>
      </c>
      <c r="I100">
        <v>8</v>
      </c>
      <c r="O100">
        <v>501</v>
      </c>
      <c r="P100">
        <v>501</v>
      </c>
      <c r="Q100">
        <v>3123</v>
      </c>
    </row>
    <row r="101" spans="3:19" x14ac:dyDescent="0.3">
      <c r="C101">
        <v>11</v>
      </c>
      <c r="D101">
        <v>526</v>
      </c>
      <c r="E101">
        <v>0.05</v>
      </c>
      <c r="I101">
        <v>8</v>
      </c>
      <c r="O101">
        <v>501</v>
      </c>
      <c r="P101">
        <v>501</v>
      </c>
      <c r="Q101">
        <v>3123</v>
      </c>
    </row>
    <row r="102" spans="3:19" x14ac:dyDescent="0.3">
      <c r="C102">
        <v>11</v>
      </c>
      <c r="D102" t="s">
        <v>67</v>
      </c>
      <c r="E102">
        <v>0.6</v>
      </c>
      <c r="I102">
        <v>104.8</v>
      </c>
      <c r="O102">
        <v>7949</v>
      </c>
      <c r="P102">
        <v>7949</v>
      </c>
      <c r="Q102">
        <v>21018</v>
      </c>
    </row>
    <row r="103" spans="3:19" x14ac:dyDescent="0.3">
      <c r="C103">
        <v>11</v>
      </c>
      <c r="D103">
        <v>30</v>
      </c>
      <c r="E103">
        <v>0.6</v>
      </c>
      <c r="I103">
        <v>104.8</v>
      </c>
      <c r="O103">
        <v>7949</v>
      </c>
      <c r="P103">
        <v>7949</v>
      </c>
      <c r="Q103">
        <v>21018</v>
      </c>
    </row>
    <row r="104" spans="3:19" x14ac:dyDescent="0.3">
      <c r="C104" t="s">
        <v>78</v>
      </c>
      <c r="E104">
        <v>2.35</v>
      </c>
      <c r="I104">
        <v>380</v>
      </c>
      <c r="O104">
        <v>21111</v>
      </c>
      <c r="P104">
        <v>21111</v>
      </c>
      <c r="Q104">
        <v>126463</v>
      </c>
      <c r="S104">
        <v>524.56318948772559</v>
      </c>
    </row>
    <row r="105" spans="3:19" x14ac:dyDescent="0.3">
      <c r="C105">
        <v>12</v>
      </c>
      <c r="D105" t="s">
        <v>35</v>
      </c>
      <c r="E105">
        <v>1.7</v>
      </c>
      <c r="I105">
        <v>228.8</v>
      </c>
      <c r="O105">
        <v>80120</v>
      </c>
      <c r="P105">
        <v>80120</v>
      </c>
      <c r="Q105">
        <v>170997</v>
      </c>
      <c r="S105">
        <v>524.56318948772559</v>
      </c>
    </row>
    <row r="106" spans="3:19" x14ac:dyDescent="0.3">
      <c r="C106">
        <v>12</v>
      </c>
      <c r="D106">
        <v>99</v>
      </c>
      <c r="S106">
        <v>524.56318948772559</v>
      </c>
    </row>
    <row r="107" spans="3:19" x14ac:dyDescent="0.3">
      <c r="C107">
        <v>12</v>
      </c>
      <c r="D107">
        <v>101</v>
      </c>
      <c r="E107">
        <v>1.5</v>
      </c>
      <c r="I107">
        <v>200</v>
      </c>
      <c r="O107">
        <v>80120</v>
      </c>
      <c r="P107">
        <v>80120</v>
      </c>
      <c r="Q107">
        <v>165873</v>
      </c>
    </row>
    <row r="108" spans="3:19" x14ac:dyDescent="0.3">
      <c r="C108">
        <v>12</v>
      </c>
      <c r="D108">
        <v>203</v>
      </c>
      <c r="E108">
        <v>0.2</v>
      </c>
      <c r="I108">
        <v>28.8</v>
      </c>
      <c r="Q108">
        <v>5124</v>
      </c>
    </row>
    <row r="109" spans="3:19" x14ac:dyDescent="0.3">
      <c r="C109">
        <v>12</v>
      </c>
      <c r="D109" t="s">
        <v>66</v>
      </c>
      <c r="E109">
        <v>0.05</v>
      </c>
      <c r="I109">
        <v>5.2</v>
      </c>
      <c r="Q109">
        <v>2621</v>
      </c>
    </row>
    <row r="110" spans="3:19" x14ac:dyDescent="0.3">
      <c r="C110">
        <v>12</v>
      </c>
      <c r="D110">
        <v>526</v>
      </c>
      <c r="E110">
        <v>0.05</v>
      </c>
      <c r="I110">
        <v>5.2</v>
      </c>
      <c r="Q110">
        <v>2621</v>
      </c>
    </row>
    <row r="111" spans="3:19" x14ac:dyDescent="0.3">
      <c r="C111">
        <v>12</v>
      </c>
      <c r="D111" t="s">
        <v>67</v>
      </c>
      <c r="E111">
        <v>0.6</v>
      </c>
      <c r="I111">
        <v>95.2</v>
      </c>
      <c r="Q111">
        <v>14496</v>
      </c>
    </row>
    <row r="112" spans="3:19" x14ac:dyDescent="0.3">
      <c r="C112">
        <v>12</v>
      </c>
      <c r="D112">
        <v>30</v>
      </c>
      <c r="E112">
        <v>0.6</v>
      </c>
      <c r="I112">
        <v>95.2</v>
      </c>
      <c r="Q112">
        <v>14496</v>
      </c>
    </row>
    <row r="113" spans="3:19" x14ac:dyDescent="0.3">
      <c r="C113" t="s">
        <v>79</v>
      </c>
      <c r="E113">
        <v>2.35</v>
      </c>
      <c r="I113">
        <v>329.2</v>
      </c>
      <c r="O113">
        <v>80120</v>
      </c>
      <c r="P113">
        <v>80120</v>
      </c>
      <c r="Q113">
        <v>188114</v>
      </c>
      <c r="S113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2019-01-29T14:51:47Z</dcterms:modified>
</cp:coreProperties>
</file>